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mfr\Downloads\"/>
    </mc:Choice>
  </mc:AlternateContent>
  <bookViews>
    <workbookView xWindow="0" yWindow="0" windowWidth="20490" windowHeight="7500" tabRatio="739"/>
  </bookViews>
  <sheets>
    <sheet name="Instruções Gerais e Termos" sheetId="9" r:id="rId1"/>
    <sheet name="Dados Gerais e Operador" sheetId="4" r:id="rId2"/>
    <sheet name="Representação" sheetId="11" r:id="rId3"/>
    <sheet name="Solicitação e Instruções" sheetId="2" r:id="rId4"/>
    <sheet name="TFAC e ART" sheetId="13" r:id="rId5"/>
    <sheet name="Demais Informações" sheetId="14" r:id="rId6"/>
    <sheet name="TABELA DE DADOS" sheetId="8" state="hidden" r:id="rId7"/>
    <sheet name="Requerimento v.antiga" sheetId="5" state="hidden" r:id="rId8"/>
    <sheet name="TABELA DE DADOS PR" sheetId="16" state="hidden" r:id="rId9"/>
    <sheet name="TABELA RESUMO" sheetId="15" state="hidden" r:id="rId10"/>
  </sheets>
  <externalReferences>
    <externalReference r:id="rId11"/>
    <externalReference r:id="rId12"/>
  </externalReferences>
  <definedNames>
    <definedName name="_xlnm.Print_Area" localSheetId="5">'Demais Informações'!#REF!</definedName>
    <definedName name="_xlnm.Print_Area" localSheetId="0">'Instruções Gerais e Termos'!#REF!</definedName>
    <definedName name="_xlnm.Print_Area" localSheetId="7">'Requerimento v.antiga'!#REF!</definedName>
    <definedName name="_xlnm.Print_Area" localSheetId="9">'TABELA RESUMO'!$A$1:$D$55</definedName>
    <definedName name="_xlnm.Print_Area" localSheetId="4">'TFAC e ART'!#REF!</definedName>
    <definedName name="diferença" localSheetId="1">#REF!</definedName>
    <definedName name="diferença" localSheetId="5">'Demais Informações'!#REF!</definedName>
    <definedName name="diferença" localSheetId="0">'Instruções Gerais e Termos'!#REF!</definedName>
    <definedName name="diferença" localSheetId="2">#REF!</definedName>
    <definedName name="diferença" localSheetId="7">'Requerimento v.antiga'!#REF!</definedName>
    <definedName name="diferença" localSheetId="3">#REF!</definedName>
    <definedName name="diferença" localSheetId="4">'TFAC e ART'!#REF!</definedName>
    <definedName name="diferença">#REF!</definedName>
    <definedName name="Erro_TFAC">[1]TFAC!$B$14</definedName>
    <definedName name="SEIConteúdo" localSheetId="1">#REF!</definedName>
    <definedName name="SEIConteúdo" localSheetId="2">#REF!</definedName>
    <definedName name="SEIConteúdo" localSheetId="3">#REF!</definedName>
    <definedName name="SEIConteúdo">#REF!</definedName>
    <definedName name="SEIProcesso" localSheetId="1">#REF!</definedName>
    <definedName name="SEIProcesso" localSheetId="2">#REF!</definedName>
    <definedName name="SEIProcesso" localSheetId="3">#REF!</definedName>
    <definedName name="SEIProcesso">#REF!</definedName>
    <definedName name="vTratamento">[2]Validação!$C$2:$C$3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1" l="1"/>
  <c r="L21" i="11"/>
  <c r="D37" i="5" l="1"/>
  <c r="M37" i="5" s="1"/>
  <c r="C20" i="11"/>
  <c r="D36" i="5"/>
  <c r="C35" i="5"/>
  <c r="L19" i="11"/>
  <c r="T16" i="11" s="1"/>
  <c r="C19" i="11"/>
  <c r="T18" i="11"/>
  <c r="D31" i="5"/>
  <c r="M31" i="5" s="1"/>
  <c r="D30" i="5"/>
  <c r="G29" i="5"/>
  <c r="F25" i="5"/>
  <c r="D27" i="5"/>
  <c r="M27" i="5" s="1"/>
  <c r="D26" i="5"/>
  <c r="Q20" i="14"/>
  <c r="L20" i="4"/>
  <c r="S34" i="4"/>
  <c r="S32" i="4"/>
  <c r="C17" i="4"/>
  <c r="C24" i="11"/>
  <c r="C23" i="11"/>
  <c r="C18" i="11"/>
  <c r="C15" i="4"/>
  <c r="C10" i="15"/>
  <c r="C9" i="15"/>
  <c r="C8" i="15"/>
  <c r="C28" i="15"/>
  <c r="C27" i="15"/>
  <c r="C26" i="15"/>
  <c r="C43" i="15"/>
  <c r="C44" i="15"/>
  <c r="C42" i="15"/>
  <c r="C41" i="15"/>
  <c r="C54" i="15"/>
  <c r="C53" i="15"/>
  <c r="C52" i="15"/>
  <c r="C51" i="15"/>
  <c r="C50" i="15"/>
  <c r="C49" i="15"/>
  <c r="C48" i="15"/>
  <c r="C32" i="15"/>
  <c r="C33" i="15"/>
  <c r="C34" i="15"/>
  <c r="C35" i="15"/>
  <c r="C36" i="15"/>
  <c r="C37" i="15"/>
  <c r="C38" i="15"/>
  <c r="C39" i="15"/>
  <c r="C23" i="15"/>
  <c r="C24" i="15"/>
  <c r="C21" i="15"/>
  <c r="C22" i="15" s="1"/>
  <c r="C19" i="15"/>
  <c r="C18" i="15"/>
  <c r="C17" i="15"/>
  <c r="C15" i="15"/>
  <c r="C14" i="15"/>
  <c r="C13" i="15"/>
  <c r="C7" i="15"/>
  <c r="C6" i="15"/>
  <c r="C5" i="15"/>
  <c r="C25" i="9"/>
  <c r="D41" i="2"/>
  <c r="T13" i="11" l="1"/>
  <c r="C14" i="14"/>
  <c r="C27" i="4"/>
  <c r="D44" i="2"/>
  <c r="E98" i="5"/>
  <c r="C11" i="15" s="1"/>
  <c r="L17" i="4"/>
  <c r="M17" i="13"/>
  <c r="M11" i="2"/>
  <c r="S28" i="4" l="1"/>
  <c r="S30" i="4"/>
  <c r="D107" i="5"/>
  <c r="D106" i="5"/>
  <c r="C15" i="14"/>
  <c r="C59" i="14"/>
  <c r="D38" i="2"/>
  <c r="N38" i="2" s="1"/>
  <c r="N151" i="5"/>
  <c r="X27" i="2"/>
  <c r="X25" i="2"/>
  <c r="X23" i="2"/>
  <c r="X21" i="2"/>
  <c r="X19" i="2"/>
  <c r="X17" i="2"/>
  <c r="X15" i="2"/>
  <c r="X13" i="2"/>
  <c r="X30" i="2"/>
  <c r="D157" i="5"/>
  <c r="D155" i="5"/>
  <c r="N149" i="5"/>
  <c r="N148" i="5"/>
  <c r="N147" i="5"/>
  <c r="N146" i="5"/>
  <c r="N145" i="5"/>
  <c r="N143" i="5"/>
  <c r="N142" i="5"/>
  <c r="J125" i="5"/>
  <c r="J124" i="5"/>
  <c r="J123" i="5"/>
  <c r="J122" i="5"/>
  <c r="J121" i="5"/>
  <c r="J120" i="5"/>
  <c r="J119" i="5"/>
  <c r="E116" i="5"/>
  <c r="C30" i="15" s="1"/>
  <c r="N54" i="5"/>
  <c r="H130" i="5"/>
  <c r="C46" i="15" s="1"/>
  <c r="E129" i="5"/>
  <c r="C45" i="15" s="1"/>
  <c r="E115" i="5"/>
  <c r="C29" i="15" s="1"/>
  <c r="D109" i="5"/>
  <c r="D105" i="5"/>
  <c r="D104" i="5"/>
  <c r="D103" i="5"/>
  <c r="D102" i="5"/>
  <c r="D101" i="5"/>
  <c r="D87" i="5"/>
  <c r="D86" i="5"/>
  <c r="M81" i="5"/>
  <c r="D80" i="5"/>
  <c r="K62" i="5"/>
  <c r="G61" i="5"/>
  <c r="K60" i="5"/>
  <c r="D45" i="5"/>
  <c r="H45" i="5"/>
  <c r="D43" i="5"/>
  <c r="D41" i="5"/>
  <c r="D33" i="5"/>
  <c r="D18" i="5"/>
  <c r="D16" i="5"/>
  <c r="D23" i="5"/>
  <c r="V29" i="2"/>
  <c r="AA57" i="14" s="1"/>
  <c r="J56" i="14" s="1"/>
  <c r="U29" i="2"/>
  <c r="Q32" i="13" s="1"/>
  <c r="S29" i="2"/>
  <c r="AA24" i="14"/>
  <c r="T32" i="2"/>
  <c r="T31" i="2"/>
  <c r="AB24" i="14"/>
  <c r="C11" i="14"/>
  <c r="Q8" i="13"/>
  <c r="F36" i="13"/>
  <c r="T46" i="2"/>
  <c r="T29" i="2"/>
  <c r="Q15" i="13" s="1"/>
  <c r="C4" i="4"/>
  <c r="N53" i="2"/>
  <c r="H53" i="2"/>
  <c r="D53" i="2"/>
  <c r="S38" i="4"/>
  <c r="C40" i="4" s="1"/>
  <c r="C11" i="4"/>
  <c r="M36" i="2"/>
  <c r="C31" i="9"/>
  <c r="C4" i="13" l="1"/>
  <c r="S13" i="4"/>
  <c r="C4" i="2" s="1"/>
  <c r="C8" i="14"/>
  <c r="C9" i="14"/>
  <c r="S45" i="5"/>
  <c r="C51" i="5"/>
  <c r="J8" i="14"/>
  <c r="O50" i="2"/>
  <c r="T35" i="2"/>
  <c r="J38" i="14" s="1"/>
  <c r="T34" i="2"/>
  <c r="J19" i="14" s="1"/>
  <c r="C55" i="2"/>
  <c r="J34" i="2"/>
  <c r="D34" i="2"/>
  <c r="D33" i="2"/>
  <c r="C4" i="14" l="1"/>
  <c r="C21" i="5"/>
  <c r="C4" i="11"/>
  <c r="S43" i="2"/>
  <c r="S44" i="2"/>
  <c r="D39" i="2"/>
  <c r="D42" i="2"/>
  <c r="D43" i="2"/>
  <c r="D40" i="2"/>
  <c r="C11" i="13" l="1"/>
  <c r="C9" i="13"/>
  <c r="AB149" i="5"/>
  <c r="AB148" i="5"/>
  <c r="AB147" i="5"/>
  <c r="AB146" i="5"/>
  <c r="AB145" i="5"/>
  <c r="AB144" i="5"/>
  <c r="AB143" i="5"/>
  <c r="AB142" i="5"/>
  <c r="AB125" i="5"/>
  <c r="AB124" i="5"/>
  <c r="AB123" i="5"/>
  <c r="AB122" i="5"/>
  <c r="AB121" i="5"/>
  <c r="AB120" i="5"/>
  <c r="AB119" i="5"/>
  <c r="D85" i="5"/>
  <c r="O78" i="5"/>
  <c r="C78" i="5"/>
  <c r="O76" i="5"/>
  <c r="C76" i="5"/>
  <c r="O72" i="5"/>
  <c r="C72" i="5"/>
  <c r="O70" i="5"/>
  <c r="C70" i="5"/>
  <c r="O68" i="5"/>
  <c r="C68" i="5"/>
  <c r="C36" i="13" l="1"/>
</calcChain>
</file>

<file path=xl/sharedStrings.xml><?xml version="1.0" encoding="utf-8"?>
<sst xmlns="http://schemas.openxmlformats.org/spreadsheetml/2006/main" count="19059" uniqueCount="12951">
  <si>
    <t>INSTRUÇÕES GERAIS</t>
  </si>
  <si>
    <t>Fundamentação:</t>
  </si>
  <si>
    <t>Código Brasileiro de Aeronáutica (Lei nº 7.565, de 19 de dezembro de 1986)</t>
  </si>
  <si>
    <t>Portaria ANAC Nº 3352/SIA, de 30 de outubro de 2018.</t>
  </si>
  <si>
    <t>Resolução ANAC nº 653, de 20 de dezembro de 2021.</t>
  </si>
  <si>
    <t>Tipo de solicitação</t>
  </si>
  <si>
    <t>Tipo de processo SEI</t>
  </si>
  <si>
    <t>Inscrição Cadastral (Abertura ao Tráfego)</t>
  </si>
  <si>
    <t>Exclusão</t>
  </si>
  <si>
    <t>ListaCREA</t>
  </si>
  <si>
    <t>Tipo de AD</t>
  </si>
  <si>
    <t>Tipo de operação</t>
  </si>
  <si>
    <t>Estados</t>
  </si>
  <si>
    <t>Código TFAC</t>
  </si>
  <si>
    <t>Valor</t>
  </si>
  <si>
    <t>Descrição</t>
  </si>
  <si>
    <t>CREA-AC</t>
  </si>
  <si>
    <t>Pista de Pouso e Decolagem</t>
  </si>
  <si>
    <t xml:space="preserve">VFR </t>
  </si>
  <si>
    <t>AC</t>
  </si>
  <si>
    <t>ACRE</t>
  </si>
  <si>
    <t>Inscrição (Abertura ao Tráfego)</t>
  </si>
  <si>
    <t>011701</t>
  </si>
  <si>
    <t>Cadastro de Aeródromo</t>
  </si>
  <si>
    <t>CREA-AL</t>
  </si>
  <si>
    <t>Heliponto (FATO)</t>
  </si>
  <si>
    <t xml:space="preserve">VFR e IFR </t>
  </si>
  <si>
    <t>AL</t>
  </si>
  <si>
    <t>ALAGOAS</t>
  </si>
  <si>
    <t>011702</t>
  </si>
  <si>
    <t>CREA-AP</t>
  </si>
  <si>
    <t>Ambos (Pista e FATO)</t>
  </si>
  <si>
    <t>AP</t>
  </si>
  <si>
    <t>AMAPÁ</t>
  </si>
  <si>
    <t>CREA-AM</t>
  </si>
  <si>
    <t>AM</t>
  </si>
  <si>
    <t>AMAZONAS</t>
  </si>
  <si>
    <t>Alteração</t>
  </si>
  <si>
    <t>CREA-BA</t>
  </si>
  <si>
    <t>BA</t>
  </si>
  <si>
    <t>BAHIA</t>
  </si>
  <si>
    <t>CREA-CE</t>
  </si>
  <si>
    <t>CE</t>
  </si>
  <si>
    <t>CEARÁ</t>
  </si>
  <si>
    <t>Termo de Responsabilidade:</t>
  </si>
  <si>
    <t>CREA-DF</t>
  </si>
  <si>
    <t>DF</t>
  </si>
  <si>
    <t>DISTRITO FEDERAL</t>
  </si>
  <si>
    <t>Tipo de infraestrutura</t>
  </si>
  <si>
    <t>CREA-ES</t>
  </si>
  <si>
    <t>ES</t>
  </si>
  <si>
    <t>ESPÍRITO SANTO</t>
  </si>
  <si>
    <t>CREA-GO</t>
  </si>
  <si>
    <t>GO</t>
  </si>
  <si>
    <t>GOIÁS</t>
  </si>
  <si>
    <t>3) Comprometo-me a observar a regulamentação de segurança operacional e, quando couber, de segurança da aviação civil contra atos de interferência ilícita, expedida pela ANAC; a observar as normas técnicas de engenharia e operações de aeródromo (Regulamentos Brasileiros da Aviação Civil da ANAC, em especial o RBAC-155, regras e recomendações do Comando da Aeronáutica, normas da Associação Brasileira de Normas Técnicas – ABNT e demais normas aplicáveis); e a manter os dados reais existentes no aeródromo atualizados junto à ANAC, inclusive quando houver transferência de responsabilidade pelas informações fornecidas.</t>
  </si>
  <si>
    <t>CREA-MA</t>
  </si>
  <si>
    <t>MA</t>
  </si>
  <si>
    <t>MARANHÃO</t>
  </si>
  <si>
    <t>CREA-MT</t>
  </si>
  <si>
    <t>MT</t>
  </si>
  <si>
    <t xml:space="preserve">MATO GROSSO </t>
  </si>
  <si>
    <t>5)  Estou ciente de que a operação no aeródromo poderá sofrer restrições ou ter sua inscrição no cadastro cancelada caso venham a ser implantadas edificações ou outras estruturas que interfiram nos gabaritos dos Planos de Zona de Proteção ou de Zoneamento de Ruído; e que a operação no aeródromo estará condicionada à prévia autorização de tráfego emanada pelo órgão de controle do tráfego aéreo.</t>
  </si>
  <si>
    <t>CREA-MS</t>
  </si>
  <si>
    <t>MS</t>
  </si>
  <si>
    <t>MATO GROSSO DO SUL</t>
  </si>
  <si>
    <t>6) Garanto não haver impedimentos quanto ao cumprimento das deliberações de outras entidades da administração pública, em especial sobre a observância dos requisitos de licenciamento ambiental, de uso do solo e de zoneamento urbano, ou da observância dos condicionantes impostos pelo órgão responsável pelo controle do espaço aéreo.</t>
  </si>
  <si>
    <t>CREA-MG</t>
  </si>
  <si>
    <t>MG</t>
  </si>
  <si>
    <t>MINAS GERAIS</t>
  </si>
  <si>
    <t>CREA-PA</t>
  </si>
  <si>
    <t>PA</t>
  </si>
  <si>
    <t>PARÁ</t>
  </si>
  <si>
    <t>Li e concordo com o Termo de Responsabilidade (marque com um "X")</t>
  </si>
  <si>
    <t>CREA-PB</t>
  </si>
  <si>
    <t>PB</t>
  </si>
  <si>
    <t>PARAÍBA</t>
  </si>
  <si>
    <t>CREA-PR</t>
  </si>
  <si>
    <t>PR</t>
  </si>
  <si>
    <t>PARANÁ</t>
  </si>
  <si>
    <t>Declaro que li a aba Instruções Gerais antes de iniciar o preenchimento deste requerimento.</t>
  </si>
  <si>
    <t>CREA-PE</t>
  </si>
  <si>
    <t>PE</t>
  </si>
  <si>
    <t>PERNAMBUCO</t>
  </si>
  <si>
    <t>CREA-PI</t>
  </si>
  <si>
    <t>PI</t>
  </si>
  <si>
    <t>PIAUÍ</t>
  </si>
  <si>
    <t>OBS: Somente os campos referentes ao tipo de solicitação selecionada estarão disponíveis para preenchimento no requerimento. Favor conferir até o final do formulário se todas as informações solicitadas foram preenchidas.</t>
  </si>
  <si>
    <t>CREA-RJ</t>
  </si>
  <si>
    <t>RJ</t>
  </si>
  <si>
    <t>RIO DE JANEIRO</t>
  </si>
  <si>
    <t>CREA-RN</t>
  </si>
  <si>
    <t>RN</t>
  </si>
  <si>
    <t>RIO GRANDE DO NORTE</t>
  </si>
  <si>
    <t>CREA-RS</t>
  </si>
  <si>
    <t>RS</t>
  </si>
  <si>
    <t>RIO GRANDE DO SUL</t>
  </si>
  <si>
    <t>CREA-RO</t>
  </si>
  <si>
    <t>RO</t>
  </si>
  <si>
    <t>RONDÔNIA</t>
  </si>
  <si>
    <t>CREA-RR</t>
  </si>
  <si>
    <t>RR</t>
  </si>
  <si>
    <t>RORAIMA</t>
  </si>
  <si>
    <t>CREA-SC</t>
  </si>
  <si>
    <t>SC</t>
  </si>
  <si>
    <t>SANTA CATARINA</t>
  </si>
  <si>
    <t>Nome:</t>
  </si>
  <si>
    <t>CREA-SP</t>
  </si>
  <si>
    <t>SP</t>
  </si>
  <si>
    <t>SÃO PAULO</t>
  </si>
  <si>
    <t>E-mail:</t>
  </si>
  <si>
    <t>CREA-SE</t>
  </si>
  <si>
    <t>SE</t>
  </si>
  <si>
    <t>SERGIPE</t>
  </si>
  <si>
    <t>CREA-TO</t>
  </si>
  <si>
    <t>TO</t>
  </si>
  <si>
    <t>TOCANTINS</t>
  </si>
  <si>
    <t>Representante Legal</t>
  </si>
  <si>
    <t>Endereço:</t>
  </si>
  <si>
    <t>Município:</t>
  </si>
  <si>
    <t>UF:</t>
  </si>
  <si>
    <t>CEP:</t>
  </si>
  <si>
    <t>Alteração Cadastral</t>
  </si>
  <si>
    <t>Alteração Dimensões PPD ou Área de Pouso/Operações Noturnas</t>
  </si>
  <si>
    <t>Ambos</t>
  </si>
  <si>
    <t>Breve descrição da Alteração Cadastral e/ou Alteração de Características Físicas</t>
  </si>
  <si>
    <t>Nome do Profissional</t>
  </si>
  <si>
    <t>Formação do Profissional (Especialidade)</t>
  </si>
  <si>
    <t>Número do Registro do Profissional</t>
  </si>
  <si>
    <t>Conselho responsável pela fiscalização da atividade profissional</t>
  </si>
  <si>
    <t>Número da ART</t>
  </si>
  <si>
    <t>Chave de autenticação necessária para a verificação digital da ART</t>
  </si>
  <si>
    <t>Somente se o site do CREA exigir</t>
  </si>
  <si>
    <t xml:space="preserve">Recolhimento de Taxa (TFAC), conforme Resolução ANAC nº653/2021 </t>
  </si>
  <si>
    <r>
      <t xml:space="preserve">Código TFAC - Descrição do Serviço </t>
    </r>
    <r>
      <rPr>
        <b/>
        <sz val="9"/>
        <color theme="1"/>
        <rFont val="Calibri"/>
        <family val="2"/>
        <scheme val="minor"/>
      </rPr>
      <t>(utilizar o código e o valor em amarelo para pagamento da GRU)</t>
    </r>
  </si>
  <si>
    <t>Valor Pago</t>
  </si>
  <si>
    <t>Exemplo de GRU com o número de referência ("nosso número") assinalado:</t>
  </si>
  <si>
    <t>Data de pagamento</t>
  </si>
  <si>
    <t>Número de referência ("nosso número") constante na(s) GRU paga(s)</t>
  </si>
  <si>
    <t>Identificação do Aeródromo</t>
  </si>
  <si>
    <t>Escolha se existem pista(s), heliponto(s) ou ambos os tipos</t>
  </si>
  <si>
    <t>Latitude</t>
  </si>
  <si>
    <t>Longitude</t>
  </si>
  <si>
    <t>W</t>
  </si>
  <si>
    <t>Latitude (FATO)</t>
  </si>
  <si>
    <t>Longitude (FATO)</t>
  </si>
  <si>
    <t>Indique quantas pistas foram projetadas no aeródromo</t>
  </si>
  <si>
    <t>Indique quantos helipontos foram projetados no aeródromo</t>
  </si>
  <si>
    <t>Escolha a opção para o tipo de operação pretendido</t>
  </si>
  <si>
    <t>Período de operação</t>
  </si>
  <si>
    <r>
      <t xml:space="preserve">Endereço do aeródromo </t>
    </r>
    <r>
      <rPr>
        <sz val="8"/>
        <rFont val="Calibri"/>
        <family val="2"/>
        <scheme val="minor"/>
      </rPr>
      <t>(Informação obrigatória sobre o endereço onde irá se localizar o aeródromo)</t>
    </r>
  </si>
  <si>
    <t>Logradouro</t>
  </si>
  <si>
    <t>Número</t>
  </si>
  <si>
    <t>Complemento</t>
  </si>
  <si>
    <t>Bairro</t>
  </si>
  <si>
    <t>Campo complementar, se necessário</t>
  </si>
  <si>
    <t>Município</t>
  </si>
  <si>
    <t>Campo obrigatório</t>
  </si>
  <si>
    <t>UF</t>
  </si>
  <si>
    <t>CEP</t>
  </si>
  <si>
    <t>Caixa Postal</t>
  </si>
  <si>
    <t>Campo complementar, caso haja uma Caixa Postal para correspondências</t>
  </si>
  <si>
    <t>Telefone</t>
  </si>
  <si>
    <t>Informe se há um telefone (com DDD) para contato referente ao aeródromo, digitar somente números</t>
  </si>
  <si>
    <t>Dados de Pista de Pouso e Decolagem (PPD)</t>
  </si>
  <si>
    <t>Informe a designação das cabeceiras separadas por /</t>
  </si>
  <si>
    <t>Natureza da superfície</t>
  </si>
  <si>
    <t>Escolha o tipo de material da superfície da pista</t>
  </si>
  <si>
    <t>Resistência do pavimento</t>
  </si>
  <si>
    <t>Informe os valores da resistência da pista, separados por /</t>
  </si>
  <si>
    <t>Sinalização luminosa para operações noturnas em PPD</t>
  </si>
  <si>
    <t>Existem luzes de borda de pista de pouso e decolagem?</t>
  </si>
  <si>
    <t>Responda SIM ou NÃO</t>
  </si>
  <si>
    <t>Existem luzes de cabeceira (início e fim) de pista?</t>
  </si>
  <si>
    <t>Existem luzes de eixo de pista de pouso e decolagem?</t>
  </si>
  <si>
    <t>Existem luzes de borda de pista de táxi?</t>
  </si>
  <si>
    <t>Existe farol no aeródromo?</t>
  </si>
  <si>
    <t>Há iluminação no(s) indicador(es) de direção de vento?</t>
  </si>
  <si>
    <t>Dados do Heliponto</t>
  </si>
  <si>
    <t>Escolha o tipo do heliponto</t>
  </si>
  <si>
    <t>Natureza do piso</t>
  </si>
  <si>
    <t>Escolha o tipo de material da superfície do heliponto</t>
  </si>
  <si>
    <t>Resistência do pavimento (t)</t>
  </si>
  <si>
    <t>Informe o valor em toneladas</t>
  </si>
  <si>
    <t>Informe o número inteiro, arrendondado para a dezena mais próxima, entre 01 e 36</t>
  </si>
  <si>
    <t>Escolha a opção do formato da FATO</t>
  </si>
  <si>
    <t>x</t>
  </si>
  <si>
    <t>Declividade da FATO (%)</t>
  </si>
  <si>
    <t>Informe o valor em %</t>
  </si>
  <si>
    <t>Escolha a opção do formato da TLOF</t>
  </si>
  <si>
    <t>Declividade da TLOF (%)</t>
  </si>
  <si>
    <t>Informe se existe zona desimpedida (clearway)</t>
  </si>
  <si>
    <t>Sinalização luminosa para operações noturnas em Heliponto</t>
  </si>
  <si>
    <t>Existe sistema de luzes de aproximação de heliponto?</t>
  </si>
  <si>
    <t>Existem luzes de obstáculos?</t>
  </si>
  <si>
    <t>Existe indicador visual de rampa de aproximação?</t>
  </si>
  <si>
    <t>Existe sistema de iluminação da área de aproximação final e decolagem (FATO)?</t>
  </si>
  <si>
    <t>Existem luzes de ponto de visada de helipontos?</t>
  </si>
  <si>
    <t>Existe sistema de iluminação da área de toque e elevação inicial (TLOF)?</t>
  </si>
  <si>
    <t>Existe farol no heliponto?</t>
  </si>
  <si>
    <t>Existe indicador de direção de vento iluminado?</t>
  </si>
  <si>
    <t>As modificações são para acomodar operações mais exigentes (155.701 (a) do RBAC 155)?</t>
  </si>
  <si>
    <t>Declaração de encaminhamento</t>
  </si>
  <si>
    <t>Declaro o encaminhamento, via protocolo eletrônico, da seguinte documentação, para comprovação do atendimento aos requisitos técnicos previstos no RBAC 155: (Marque com "X" as opções abaixo)</t>
  </si>
  <si>
    <t>Escopo de Verificação RBAC 155 - Helipontos Elevados preenchido</t>
  </si>
  <si>
    <t>Evidências de cumprimento dos requisitos conforme Escopo de Verificação RBAC 155 - Helipontos Elevados</t>
  </si>
  <si>
    <t>Código CIAD</t>
  </si>
  <si>
    <t>Código OACI</t>
  </si>
  <si>
    <r>
      <t xml:space="preserve">Informe a elevação em metros </t>
    </r>
    <r>
      <rPr>
        <b/>
        <sz val="8"/>
        <color theme="2" tint="-0.499984740745262"/>
        <rFont val="Calibri"/>
        <family val="2"/>
        <scheme val="minor"/>
      </rPr>
      <t>com casas decimais</t>
    </r>
    <r>
      <rPr>
        <sz val="8"/>
        <color theme="2" tint="-0.499984740745262"/>
        <rFont val="Calibri"/>
        <family val="2"/>
        <scheme val="minor"/>
      </rPr>
      <t>, se aplicável.</t>
    </r>
  </si>
  <si>
    <r>
      <t xml:space="preserve">Informe o comprimento da pista em metros, </t>
    </r>
    <r>
      <rPr>
        <b/>
        <sz val="8"/>
        <color theme="2" tint="-0.499984740745262"/>
        <rFont val="Calibri"/>
        <family val="2"/>
        <scheme val="minor"/>
      </rPr>
      <t>com casas decimais</t>
    </r>
    <r>
      <rPr>
        <sz val="8"/>
        <color theme="2" tint="-0.499984740745262"/>
        <rFont val="Calibri"/>
        <family val="2"/>
        <scheme val="minor"/>
      </rPr>
      <t>, se apliável.</t>
    </r>
  </si>
  <si>
    <r>
      <t xml:space="preserve">Informe a largura da pista em metros, </t>
    </r>
    <r>
      <rPr>
        <b/>
        <sz val="8"/>
        <color theme="2" tint="-0.499984740745262"/>
        <rFont val="Calibri"/>
        <family val="2"/>
        <scheme val="minor"/>
      </rPr>
      <t>com decimais</t>
    </r>
    <r>
      <rPr>
        <sz val="8"/>
        <color theme="2" tint="-0.499984740745262"/>
        <rFont val="Calibri"/>
        <family val="2"/>
        <scheme val="minor"/>
      </rPr>
      <t>, se aplicável.</t>
    </r>
  </si>
  <si>
    <r>
      <t xml:space="preserve">Informe o valor em metros, </t>
    </r>
    <r>
      <rPr>
        <b/>
        <sz val="8"/>
        <color theme="2" tint="-0.499984740745262"/>
        <rFont val="Calibri"/>
        <family val="2"/>
        <scheme val="minor"/>
      </rPr>
      <t>com decimais</t>
    </r>
    <r>
      <rPr>
        <sz val="8"/>
        <color theme="2" tint="-0.499984740745262"/>
        <rFont val="Calibri"/>
        <family val="2"/>
        <scheme val="minor"/>
      </rPr>
      <t>, se aplicável</t>
    </r>
  </si>
  <si>
    <r>
      <t>Responsabilidade Técnica pela infraestrutura a ser cadastrada/atualizada</t>
    </r>
    <r>
      <rPr>
        <b/>
        <vertAlign val="superscript"/>
        <sz val="10"/>
        <color theme="1"/>
        <rFont val="Calibri"/>
        <family val="2"/>
        <scheme val="minor"/>
      </rPr>
      <t>1</t>
    </r>
  </si>
  <si>
    <r>
      <rPr>
        <vertAlign val="superscript"/>
        <sz val="8"/>
        <color theme="2" tint="-0.499984740745262"/>
        <rFont val="Calibri"/>
        <family val="2"/>
        <scheme val="minor"/>
      </rPr>
      <t>1</t>
    </r>
    <r>
      <rPr>
        <sz val="8"/>
        <color theme="2" tint="-0.499984740745262"/>
        <rFont val="Calibri"/>
        <family val="2"/>
        <scheme val="minor"/>
      </rPr>
      <t xml:space="preserve">Verificar na aba Instruções Gerais a aplicabilidade da cobrança de ART para a alteração solicitada. A cópia da ART e do respectivo comprovante de pagamento somente será necessária se o CREA-UF não permitir a verificação digital a partir dos dados acima. </t>
    </r>
  </si>
  <si>
    <r>
      <t xml:space="preserve">Existem luzes de zona de toque próximas às cabeceiras de pista? </t>
    </r>
    <r>
      <rPr>
        <vertAlign val="superscript"/>
        <sz val="10"/>
        <rFont val="Calibri"/>
        <family val="2"/>
        <scheme val="minor"/>
      </rPr>
      <t>2</t>
    </r>
  </si>
  <si>
    <r>
      <rPr>
        <vertAlign val="superscript"/>
        <sz val="8"/>
        <color theme="0" tint="-0.34998626667073579"/>
        <rFont val="Calibri"/>
        <family val="2"/>
        <scheme val="minor"/>
      </rPr>
      <t>2</t>
    </r>
    <r>
      <rPr>
        <sz val="8"/>
        <color theme="0" tint="-0.34998626667073579"/>
        <rFont val="Calibri"/>
        <family val="2"/>
        <scheme val="minor"/>
      </rPr>
      <t xml:space="preserve"> </t>
    </r>
    <r>
      <rPr>
        <b/>
        <u/>
        <sz val="8"/>
        <color theme="0" tint="-0.34998626667073579"/>
        <rFont val="Calibri"/>
        <family val="2"/>
        <scheme val="minor"/>
      </rPr>
      <t>Certifique-se</t>
    </r>
    <r>
      <rPr>
        <u/>
        <sz val="8"/>
        <color theme="0" tint="-0.34998626667073579"/>
        <rFont val="Calibri"/>
        <family val="2"/>
        <scheme val="minor"/>
      </rPr>
      <t xml:space="preserve"> da existência deste grupo de luzes</t>
    </r>
    <r>
      <rPr>
        <sz val="8"/>
        <color theme="0" tint="-0.34998626667073579"/>
        <rFont val="Calibri"/>
        <family val="2"/>
        <scheme val="minor"/>
      </rPr>
      <t xml:space="preserve"> previamente à escolha da opção "sim". Consulte RBAC 154.305 (t)(1).</t>
    </r>
  </si>
  <si>
    <r>
      <rPr>
        <sz val="11"/>
        <rFont val="Segoe UI Symbol"/>
        <family val="2"/>
      </rPr>
      <t>🅕🅘</t>
    </r>
    <r>
      <rPr>
        <b/>
        <sz val="11"/>
        <rFont val="Calibri"/>
        <family val="2"/>
        <scheme val="minor"/>
      </rPr>
      <t xml:space="preserve"> Infraestrutura</t>
    </r>
  </si>
  <si>
    <r>
      <rPr>
        <sz val="10"/>
        <rFont val="MS Reference Sans Serif"/>
        <family val="2"/>
      </rPr>
      <t xml:space="preserve"> </t>
    </r>
    <r>
      <rPr>
        <sz val="10"/>
        <rFont val="Calibri"/>
        <family val="2"/>
        <scheme val="minor"/>
      </rPr>
      <t xml:space="preserve">Ponto de Referência do Aeródromo </t>
    </r>
    <r>
      <rPr>
        <sz val="8"/>
        <rFont val="Calibri"/>
        <family val="2"/>
        <scheme val="minor"/>
      </rPr>
      <t xml:space="preserve">(Informe os números das coordenadas geográficas </t>
    </r>
    <r>
      <rPr>
        <u/>
        <sz val="8"/>
        <rFont val="Calibri"/>
        <family val="2"/>
        <scheme val="minor"/>
      </rPr>
      <t>com as casas decimais nos segundos</t>
    </r>
    <r>
      <rPr>
        <sz val="8"/>
        <rFont val="Calibri"/>
        <family val="2"/>
        <scheme val="minor"/>
      </rPr>
      <t>)</t>
    </r>
    <r>
      <rPr>
        <sz val="10"/>
        <rFont val="Calibri"/>
        <family val="2"/>
        <scheme val="minor"/>
      </rPr>
      <t xml:space="preserve">
</t>
    </r>
  </si>
  <si>
    <r>
      <rPr>
        <sz val="10"/>
        <rFont val="MS Reference Sans Serif"/>
        <family val="2"/>
      </rPr>
      <t></t>
    </r>
    <r>
      <rPr>
        <b/>
        <sz val="10"/>
        <rFont val="Calibri"/>
        <family val="2"/>
        <scheme val="minor"/>
      </rPr>
      <t xml:space="preserve">  </t>
    </r>
    <r>
      <rPr>
        <sz val="10"/>
        <rFont val="Calibri"/>
        <family val="2"/>
        <scheme val="minor"/>
      </rPr>
      <t>Tipo de Infraestrutura</t>
    </r>
  </si>
  <si>
    <r>
      <rPr>
        <sz val="10"/>
        <rFont val="MS Reference Sans Serif"/>
        <family val="2"/>
      </rPr>
      <t></t>
    </r>
    <r>
      <rPr>
        <sz val="10"/>
        <rFont val="Calibri"/>
        <family val="2"/>
        <scheme val="minor"/>
      </rPr>
      <t xml:space="preserve">  Nome oficial</t>
    </r>
  </si>
  <si>
    <r>
      <rPr>
        <sz val="10"/>
        <rFont val="MS Reference Sans Serif"/>
        <family val="2"/>
      </rPr>
      <t></t>
    </r>
    <r>
      <rPr>
        <sz val="10"/>
        <rFont val="Calibri"/>
        <family val="2"/>
        <charset val="2"/>
        <scheme val="minor"/>
      </rPr>
      <t xml:space="preserve">  Quantidade de Pistas de Pouso e Decolagem</t>
    </r>
  </si>
  <si>
    <r>
      <rPr>
        <sz val="10"/>
        <rFont val="MS Reference Sans Serif"/>
        <family val="2"/>
      </rPr>
      <t></t>
    </r>
    <r>
      <rPr>
        <b/>
        <sz val="10"/>
        <rFont val="Calibri"/>
        <family val="2"/>
        <scheme val="minor"/>
      </rPr>
      <t xml:space="preserve">  </t>
    </r>
    <r>
      <rPr>
        <sz val="10"/>
        <rFont val="Calibri"/>
        <family val="2"/>
        <scheme val="minor"/>
      </rPr>
      <t>Quantidade de Áreas de Pouso e Decolagem de Helicópteros</t>
    </r>
  </si>
  <si>
    <r>
      <rPr>
        <sz val="10"/>
        <rFont val="MS Reference Sans Serif"/>
        <family val="2"/>
      </rPr>
      <t></t>
    </r>
    <r>
      <rPr>
        <b/>
        <sz val="10"/>
        <rFont val="Calibri"/>
        <family val="2"/>
      </rPr>
      <t xml:space="preserve">  </t>
    </r>
    <r>
      <rPr>
        <sz val="10"/>
        <rFont val="Calibri"/>
        <family val="2"/>
      </rPr>
      <t>Tipo de operação</t>
    </r>
  </si>
  <si>
    <r>
      <rPr>
        <sz val="10"/>
        <rFont val="MS Reference Sans Serif"/>
        <family val="2"/>
      </rPr>
      <t></t>
    </r>
    <r>
      <rPr>
        <b/>
        <sz val="10"/>
        <rFont val="Calibri"/>
        <family val="2"/>
        <scheme val="minor"/>
      </rPr>
      <t xml:space="preserve">  </t>
    </r>
    <r>
      <rPr>
        <sz val="10"/>
        <rFont val="Calibri"/>
        <family val="2"/>
        <scheme val="minor"/>
      </rPr>
      <t>Elevação do Aeródromo (m)</t>
    </r>
  </si>
  <si>
    <r>
      <rPr>
        <sz val="10"/>
        <rFont val="MS Reference Sans Serif"/>
        <family val="2"/>
      </rPr>
      <t xml:space="preserve"> </t>
    </r>
    <r>
      <rPr>
        <b/>
        <sz val="10"/>
        <rFont val="Calibri"/>
        <family val="2"/>
      </rPr>
      <t xml:space="preserve"> </t>
    </r>
    <r>
      <rPr>
        <sz val="10"/>
        <rFont val="Calibri"/>
        <family val="2"/>
      </rPr>
      <t>Designação das cabeceiras</t>
    </r>
  </si>
  <si>
    <r>
      <rPr>
        <sz val="10"/>
        <rFont val="MS Reference Sans Serif"/>
        <family val="2"/>
      </rPr>
      <t></t>
    </r>
    <r>
      <rPr>
        <b/>
        <sz val="10"/>
        <rFont val="Calibri"/>
        <family val="2"/>
      </rPr>
      <t xml:space="preserve">   </t>
    </r>
    <r>
      <rPr>
        <sz val="10"/>
        <rFont val="Calibri"/>
        <family val="2"/>
      </rPr>
      <t>Comprimento (m)</t>
    </r>
  </si>
  <si>
    <r>
      <rPr>
        <sz val="10"/>
        <rFont val="MS Reference Sans Serif"/>
        <family val="2"/>
      </rPr>
      <t xml:space="preserve">  </t>
    </r>
    <r>
      <rPr>
        <sz val="10"/>
        <rFont val="Calibri"/>
        <family val="2"/>
      </rPr>
      <t>Largura (m)</t>
    </r>
  </si>
  <si>
    <r>
      <rPr>
        <sz val="10"/>
        <rFont val="MS Reference Sans Serif"/>
        <family val="2"/>
      </rPr>
      <t></t>
    </r>
    <r>
      <rPr>
        <b/>
        <sz val="10"/>
        <rFont val="Calibri"/>
        <family val="2"/>
      </rPr>
      <t xml:space="preserve">  </t>
    </r>
    <r>
      <rPr>
        <sz val="10"/>
        <rFont val="Calibri"/>
        <family val="2"/>
      </rPr>
      <t>Tipo de Heliponto</t>
    </r>
  </si>
  <si>
    <r>
      <rPr>
        <sz val="10"/>
        <rFont val="MS Reference Sans Serif"/>
        <family val="2"/>
      </rPr>
      <t></t>
    </r>
    <r>
      <rPr>
        <b/>
        <sz val="10"/>
        <rFont val="Calibri"/>
        <family val="2"/>
      </rPr>
      <t xml:space="preserve">  </t>
    </r>
    <r>
      <rPr>
        <sz val="10"/>
        <rFont val="Calibri"/>
        <family val="2"/>
      </rPr>
      <t xml:space="preserve">Azimute/Rumo </t>
    </r>
    <r>
      <rPr>
        <b/>
        <sz val="10"/>
        <rFont val="Calibri"/>
        <family val="2"/>
      </rPr>
      <t>Magnético</t>
    </r>
    <r>
      <rPr>
        <sz val="10"/>
        <rFont val="Calibri"/>
        <family val="2"/>
      </rPr>
      <t xml:space="preserve"> (Superfície de </t>
    </r>
    <r>
      <rPr>
        <b/>
        <sz val="10"/>
        <rFont val="Calibri"/>
        <family val="2"/>
      </rPr>
      <t>Aproximação</t>
    </r>
    <r>
      <rPr>
        <sz val="10"/>
        <rFont val="Calibri"/>
        <family val="2"/>
      </rPr>
      <t>)</t>
    </r>
  </si>
  <si>
    <r>
      <rPr>
        <sz val="10"/>
        <rFont val="MS Reference Sans Serif"/>
        <family val="2"/>
      </rPr>
      <t></t>
    </r>
    <r>
      <rPr>
        <b/>
        <sz val="10"/>
        <rFont val="Calibri"/>
        <family val="2"/>
      </rPr>
      <t xml:space="preserve">  </t>
    </r>
    <r>
      <rPr>
        <sz val="10"/>
        <rFont val="Calibri"/>
        <family val="2"/>
      </rPr>
      <t>Maior dimensão (D) do helicóptero de projeto (m)</t>
    </r>
  </si>
  <si>
    <r>
      <rPr>
        <sz val="10"/>
        <rFont val="MS Reference Sans Serif"/>
        <family val="2"/>
      </rPr>
      <t></t>
    </r>
    <r>
      <rPr>
        <b/>
        <sz val="10"/>
        <rFont val="Calibri"/>
        <family val="2"/>
      </rPr>
      <t xml:space="preserve">  </t>
    </r>
    <r>
      <rPr>
        <sz val="10"/>
        <rFont val="Calibri"/>
        <family val="2"/>
      </rPr>
      <t>Formato da FATO</t>
    </r>
  </si>
  <si>
    <r>
      <rPr>
        <sz val="10"/>
        <rFont val="MS Reference Sans Serif"/>
        <family val="2"/>
      </rPr>
      <t></t>
    </r>
    <r>
      <rPr>
        <b/>
        <sz val="10"/>
        <rFont val="Calibri"/>
        <family val="2"/>
      </rPr>
      <t xml:space="preserve">  </t>
    </r>
    <r>
      <rPr>
        <sz val="10"/>
        <rFont val="Calibri"/>
        <family val="2"/>
      </rPr>
      <t>Dimensões ou diâmetro da FATO (m)</t>
    </r>
  </si>
  <si>
    <r>
      <rPr>
        <sz val="10"/>
        <rFont val="MS Reference Sans Serif"/>
        <family val="2"/>
      </rPr>
      <t></t>
    </r>
    <r>
      <rPr>
        <b/>
        <sz val="10"/>
        <rFont val="Calibri"/>
        <family val="2"/>
      </rPr>
      <t xml:space="preserve">  </t>
    </r>
    <r>
      <rPr>
        <sz val="10"/>
        <rFont val="Calibri"/>
        <family val="2"/>
      </rPr>
      <t>Formato da Área de Toque e Elevação Inicial (TLOF)</t>
    </r>
  </si>
  <si>
    <r>
      <rPr>
        <sz val="10"/>
        <rFont val="MS Reference Sans Serif"/>
        <family val="2"/>
      </rPr>
      <t></t>
    </r>
    <r>
      <rPr>
        <b/>
        <sz val="10"/>
        <rFont val="Calibri"/>
        <family val="2"/>
      </rPr>
      <t xml:space="preserve">  </t>
    </r>
    <r>
      <rPr>
        <sz val="10"/>
        <rFont val="Calibri"/>
        <family val="2"/>
      </rPr>
      <t>Dimensões ou Diâmetro da TLOF (m)</t>
    </r>
  </si>
  <si>
    <t>Resolução ANAC nº 736, de 09 de fevereiro de 2024.</t>
  </si>
  <si>
    <r>
      <t xml:space="preserve">1)     Para fins de requerimento no Cadastro da ANAC e em atenção à Resolução ANAC nº 736, de 09 de fevereiro de 2024, solicito o pedido abaixo, e na condição de interessado, assumo inteira responsabilidade pelas informações prestadas, estando ciente que o </t>
    </r>
    <r>
      <rPr>
        <b/>
        <sz val="10"/>
        <rFont val="Calibri"/>
        <family val="2"/>
      </rPr>
      <t>Art. 299 do Código Penal</t>
    </r>
    <r>
      <rPr>
        <sz val="10"/>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0"/>
        <rFont val="Calibri"/>
        <family val="2"/>
      </rPr>
      <t>crime de falsidade ideológica</t>
    </r>
    <r>
      <rPr>
        <sz val="10"/>
        <rFont val="Calibri"/>
        <family val="2"/>
      </rPr>
      <t>.</t>
    </r>
  </si>
  <si>
    <t>Reavaliação de medida cautelar (vencimento portaria)</t>
  </si>
  <si>
    <t>REQUERIMENTO DE INSCRIÇÃO E ATUALIZAÇÃO CADASTRAL DE AERÓDROMO DE USO PRIVATIVO</t>
  </si>
  <si>
    <t>Aeródromo de uso privativo</t>
  </si>
  <si>
    <t>Heliponto de uso privativo ao nível do solo</t>
  </si>
  <si>
    <t>Heliponto de uso privativo elevado</t>
  </si>
  <si>
    <t>Inscrição Cadastral de Aeródromo de uso privativo</t>
  </si>
  <si>
    <t>Inscrição Cadastral de Heliponto de uso privativo ao nível do solo</t>
  </si>
  <si>
    <t>Alteração Cadastral de Aeródromo/HP de uso privativo ao nível do solo</t>
  </si>
  <si>
    <t>Inscrição Cadastral de Heliponto de uso privativo Elevado</t>
  </si>
  <si>
    <t>Alteração Cadastral de Heliponto de uso privativo Elevado</t>
  </si>
  <si>
    <t>2) Declaro não haver nenhum impedimento de ordem patrimonial e/ou judicial do aeródromo de uso privativo para a solicitação cadastral pleiteada e que, estando o aeródromo em faixa de fronteira, estar ciente de que o processo, após deferido no âmbito das competências da ANAC, será disponibilizado pela Agência ao Gabinete de Segurança Institucional da Presidência da República (GSI) para análise quanto ao deferimento do assentimento prévio à construção de campo de pouso, em atendimento ao Disposto na Lei nº 6.634, de 2 de maio de 1979 (Art. 2º, Inciso II) e das instruções conferidas por aquele Gabinete por meio do Ofício Nº 889/2022/CGADN/DADSN/SADSN/GSI/PR, permanecendo sobrestado na Agência até a comunicação da obtenção do referido assentimento, ou de sua negativa.</t>
  </si>
  <si>
    <t>4) Declaro que as características e as condições da área de entorno do aeródromo de uso privativo permitem a operação das aeronaves que estarão autorizadas a utilizá-lo, de forma segura, em conformidade com os seus respectivos manuais de voo, com especial atenção à eventual presença de fauna na região.</t>
  </si>
  <si>
    <t>7) Declaro que, caso seja uma conversão de aeródromo público para aeródromo priovado, estou ciente que foi solicitada previamente à Secretaria Nacional de Aviação Civil (SAC-MT) a revogação da outorga/convênio/autorização aeroportuária concedida, conforme orientações disponíveis na página do Ministério da Infraestrutura (https://www.gov.br/infraestrutura/pt-br/assuntos/transporte-aereo/outorgas-aeroportuarias).
8) Em caso de construção/modificação, declaro que a obra está concluída e que as características do aeródromo conferem com os dados informados neste Requerimento.
9) Declaro ciência de que as informações prestadas neste requerimento devem ser compatíveis com aquelas informadas em processos de inscrição e alteração cadastral previamente instruídos no Comando da Aeronáutica, e que eventuais divergências entre as informações prestadas neste requrimento e aquelas constantes em Plano Básico de Zoneamento de Proteção válido (conforme itens 6.1.9 e 6.1.10 da ICA 11-3) poderão repercutir em pendências no processo instruído, ou, eventualmente, serem adequadas de ofício, quando aplicável.</t>
  </si>
  <si>
    <t>Aeródromos: Inscrição Cadastral de Aeródromo de Uso Privativo</t>
  </si>
  <si>
    <t>Aeródromos: Alteração Cadastral de Aeródromo de Uso Privativo</t>
  </si>
  <si>
    <t>Aeródromos: Exclusão Cadastral de Aeródromo de Uso Privativo</t>
  </si>
  <si>
    <t>CONSTITUIÇÃO DO OPERADOR DE AERÓDROMO</t>
  </si>
  <si>
    <t>DECLARAÇÃO</t>
  </si>
  <si>
    <t xml:space="preserve">, objeto deste requerimento, declara estar ciente de que as informações apresentadas nesta declaração têm como objetivo definir o responsável pelas atividades no aeródromo e pelo cumprimento das obrigações e dos normativos aplicáveis, </t>
  </si>
  <si>
    <t>devendo responder pelo aeródromo perante a ANAC, inclusive por medidas sancionatórias e acautelatórias aplicadas.</t>
  </si>
  <si>
    <t xml:space="preserve">, responsável pelo Aeródromo de Uso Privativo </t>
  </si>
  <si>
    <t>Operador do Aeródromo de Uso Privativo</t>
  </si>
  <si>
    <t>Responsável Legal do Operador do Aeródromo Pessoa Jurídica</t>
  </si>
  <si>
    <t>iv) Declara, por fim, estar ciente que a falsidade das informações prestadas pode implicar na sanção penal prevista no art. 299 do Código Penal.</t>
  </si>
  <si>
    <t>ii) Declara também que, cumpre e faz cumprir, no sítio aeroportuário, os requisitos aplicáveis aos aeródromos de uso privativo nas demais normas vigentes editadas pela ANAC e na legislação aplicável.</t>
  </si>
  <si>
    <t>iii) Declara ainda, sob as penas da lei, que as informações prestadas nesta declaração são de sua inteira responsabilidade e que tem ciência que a ANAC poderá a qualquer tempo realizar fiscalização acerca das informações prestadas neste documento, procedendo à declaração de nulidade do mesmo caso seja constatado que foram prestadas declarações falsas, enganosas ou imprecisas, bem como omitidas informações relevantes ou em desacordo com a legislação vigente, além da aplicação das demais sanções administrativas, cíveis e penais cabíveis.</t>
  </si>
  <si>
    <t>Nº Processo SEI! de Autorização Prévia de Construção Inicial de Aeródromo de Uso Privativo</t>
  </si>
  <si>
    <t>Tipo de Operador</t>
  </si>
  <si>
    <r>
      <rPr>
        <b/>
        <sz val="10"/>
        <color rgb="FFC00000"/>
        <rFont val="Calibri"/>
        <family val="2"/>
        <scheme val="minor"/>
      </rPr>
      <t xml:space="preserve">ATENÇÃO! 
</t>
    </r>
    <r>
      <rPr>
        <sz val="10"/>
        <color rgb="FFC00000"/>
        <rFont val="Calibri"/>
        <family val="2"/>
        <scheme val="minor"/>
      </rPr>
      <t xml:space="preserve">Quando aplicável (indicação nos campos marcados com o símbolo </t>
    </r>
    <r>
      <rPr>
        <sz val="10"/>
        <color rgb="FFC00000"/>
        <rFont val="MS Reference Sans Serif"/>
        <family val="2"/>
      </rPr>
      <t></t>
    </r>
    <r>
      <rPr>
        <sz val="10"/>
        <color rgb="FFC00000"/>
        <rFont val="Calibri"/>
        <family val="2"/>
        <scheme val="minor"/>
      </rPr>
      <t xml:space="preserve">), confira se informações inseridas estão de acordo com as da Ficha Informativa anexa à Portaria de Aprovação do Plano Básico de Zona de Proteção em vigor. 
Atente-se que, conforme itens 6.1.9 e 6.1.10 da ICA 11-3, a Deliberação Favorável do Comando da Aeronáutica (a qual inclui o PBZPA/H) para processos de inscrição ou alteração no cadastro, possui </t>
    </r>
    <r>
      <rPr>
        <u/>
        <sz val="10"/>
        <color rgb="FFC00000"/>
        <rFont val="Calibri"/>
        <family val="2"/>
        <scheme val="minor"/>
      </rPr>
      <t>validade de 2 (dois) anos para efeito de apresentação à ANAC</t>
    </r>
    <r>
      <rPr>
        <sz val="10"/>
        <color rgb="FFC00000"/>
        <rFont val="Calibri"/>
        <family val="2"/>
        <scheme val="minor"/>
      </rPr>
      <t>, por parte do operador de aeródromo ou do seu representante legal.</t>
    </r>
  </si>
  <si>
    <t>Reavaliação de Medida Cautelar por Vencimento de Portaria</t>
  </si>
  <si>
    <t>https://tinyurl.com/5n85ame4</t>
  </si>
  <si>
    <t>https://tinyurl.com/2p8nmb4v</t>
  </si>
  <si>
    <t>https://tinyurl.com/2cbzzd93</t>
  </si>
  <si>
    <t>Aeródromos: Reavaliação de Medida Cautelar por Vencimento de Portaria de Aeródromo de Uso Privativo</t>
  </si>
  <si>
    <t>https://tinyurl.com/t7kk4uf6</t>
  </si>
  <si>
    <t>Exclusão Cadastral</t>
  </si>
  <si>
    <t>ART</t>
  </si>
  <si>
    <t>Infraestrutura</t>
  </si>
  <si>
    <t>8) Em caso de construção/modificação, declaro que a obra está concluída e que as características do aeródromo conferem com os dados informados neste Requerimento.</t>
  </si>
  <si>
    <t>9) Declaro ciência de que as informações prestadas neste requerimento devem ser compatíveis com aquelas informadas em processos de inscrição e alteração cadastral previamente instruídos no Comando da Aeronáutica, e que eventuais divergências entre as informações prestadas neste requrimento e aquelas constantes em Plano Básico de Zoneamento de Proteção válido (conforme itens 6.1.9 e 6.1.10 da ICA 11-3) poderão repercutir em pendências no processo instruído, ou, eventualmente, serem adequadas de ofício, quando aplicável.</t>
  </si>
  <si>
    <t>Complemento:</t>
  </si>
  <si>
    <t>Logradouro*:</t>
  </si>
  <si>
    <t>Número*:</t>
  </si>
  <si>
    <t>Bairro*</t>
  </si>
  <si>
    <t>Município*</t>
  </si>
  <si>
    <t>UF*</t>
  </si>
  <si>
    <t>CEP*</t>
  </si>
  <si>
    <t>Campo complementar, se necerrário.</t>
  </si>
  <si>
    <t>Código ICAO</t>
  </si>
  <si>
    <t>DADOS DO PROCURADOR</t>
  </si>
  <si>
    <t>Não Existente</t>
  </si>
  <si>
    <t>Procurador</t>
  </si>
  <si>
    <t>PJ</t>
  </si>
  <si>
    <t>PF</t>
  </si>
  <si>
    <t>DADOS DO AERÓDROMO</t>
  </si>
  <si>
    <t>Orientações Adicionais</t>
  </si>
  <si>
    <t>INSTRUÇÕES ESPECÍFICAS</t>
  </si>
  <si>
    <t>Não há dados a preencher nesta seção</t>
  </si>
  <si>
    <t>DADOS DO OPERADOR REQUERENTE DA SOLICITAÇÃO OU A SER CONSTITUÍDO/ALTERADO</t>
  </si>
  <si>
    <t>OPERADOR DE AERODROMO DE USO PRIVATIVO</t>
  </si>
  <si>
    <t>DADOS DA ANOTAÇÃO DE RESPONSABILIDADE TÉCNICA</t>
  </si>
  <si>
    <r>
      <t>Responsabilidade Técnica pela infraestrutura a ser cadastrada/atualizada</t>
    </r>
    <r>
      <rPr>
        <b/>
        <vertAlign val="superscript"/>
        <sz val="11"/>
        <color theme="1"/>
        <rFont val="Calibri"/>
        <family val="2"/>
        <scheme val="minor"/>
      </rPr>
      <t>1</t>
    </r>
  </si>
  <si>
    <t>TAXA DE FISCALIZAÇÃO DA AVIAÇÃO CIVIL (TFAC)</t>
  </si>
  <si>
    <t xml:space="preserve">Recolhimento de Taxa (TFAC), conforme Resolução ANAC nº 653/2021 </t>
  </si>
  <si>
    <t xml:space="preserve"> Alteração do Operador Constituído ou Nome do Aeródromo</t>
  </si>
  <si>
    <t xml:space="preserve"> Alteração das Designação de Cabeceiras (ou Azimute magnético, se Heliponto)</t>
  </si>
  <si>
    <t xml:space="preserve"> Alteração do Tipo de Operação (VFR e IFR)</t>
  </si>
  <si>
    <t>GRU</t>
  </si>
  <si>
    <t>-</t>
  </si>
  <si>
    <t xml:space="preserve"> Aumento das Dimensões PPD (largura e/ou comprimento) ou Área de Pouso ou Inclusão de Operações Noturnas</t>
  </si>
  <si>
    <t xml:space="preserve"> Redução das Dimensões PPD (largura e/ou comprimento) ou Área de Pouso (FATO)</t>
  </si>
  <si>
    <t xml:space="preserve"> Alteração do Ponto de Referência do Aeródromo (ARP), da Elevação do Aeródromo ou supressão de operações noturnas.</t>
  </si>
  <si>
    <t>Cadastro de Aeródromo - Inscrição Cadastral (Abertura ao Tráfego) de Aeródromo de uso privativo</t>
  </si>
  <si>
    <t>Cadastro de Aeródromo - Inscrição Cadastral (Abertura ao Tráfego) de Heliponto de uso privativo ao nível do solo</t>
  </si>
  <si>
    <t>Cadastro de Aeródromo - Inscrição Cadastral (Abertura ao Tráfego) de Heliponto de uso privativo Elevado</t>
  </si>
  <si>
    <t>Cadastro de Aeródromo - Alteração Cadastral de Aeródromo de uso privativo</t>
  </si>
  <si>
    <t>Cadastro de Aeródromo - Alteração Cadastral de Heliponto de uso privativo ao nível do solo</t>
  </si>
  <si>
    <t>Cadastro de Aeródromo - Alteração Cadastral de Heliponto de uso privativo Elevado</t>
  </si>
  <si>
    <t>011701 - R$ 500,00</t>
  </si>
  <si>
    <t>011702 - R$ 2.000,00</t>
  </si>
  <si>
    <t>Código TFAC / Valor Pago</t>
  </si>
  <si>
    <t xml:space="preserve">  Declaro não ter havido obra associada à solicitação cadastral</t>
  </si>
  <si>
    <t>Ficha Inf.</t>
  </si>
  <si>
    <t>Breve descrição de alterações não abarcadas nos campos acima, ou de complemento de informações.</t>
  </si>
  <si>
    <t>Natureza do superfície</t>
  </si>
  <si>
    <t>DADOS DA AUTORIZAÇÃO PRÉVIA DE CONSTRUÇÃO</t>
  </si>
  <si>
    <t>Existente - Pessoa Física</t>
  </si>
  <si>
    <t>Existente - Pessoa Jurídica</t>
  </si>
  <si>
    <t xml:space="preserve">Mensagem </t>
  </si>
  <si>
    <t>Aba Demais Informações</t>
  </si>
  <si>
    <t>Aba Representação</t>
  </si>
  <si>
    <t>Proprietário</t>
  </si>
  <si>
    <t>Representante</t>
  </si>
  <si>
    <t>Mensagem Operador PJ</t>
  </si>
  <si>
    <t>Mensagem Operador PF</t>
  </si>
  <si>
    <t>Ou</t>
  </si>
  <si>
    <t>/</t>
  </si>
  <si>
    <t>ACN/PCN</t>
  </si>
  <si>
    <t>Escopo para Atividades Cadastrais de Helipontos Elevados</t>
  </si>
  <si>
    <t>em toneladas (t)</t>
  </si>
  <si>
    <t>SELECIONE O TIPO DE SOLICITAÇÃO PARA INSTRUÇÕES ESPECÍFICAS E DISPONIBILIZAÇÃO DE SEÇÕES NO FORMULÁRIO</t>
  </si>
  <si>
    <t xml:space="preserve">OPÇÃO 1: </t>
  </si>
  <si>
    <t>e consulte o Código Identificador de Localidade (ICAO) ou CIAD.</t>
  </si>
  <si>
    <t xml:space="preserve">OPÇÃO 2: </t>
  </si>
  <si>
    <t>e</t>
  </si>
  <si>
    <t>Inscrição AD ou HP solo</t>
  </si>
  <si>
    <t>Alteração AD ou HP solo</t>
  </si>
  <si>
    <t>https://www.gov.br/anac/pt-br/assuntos/regulados/aerodromos/downloads/escopo-de-verificacao-rbac-155-2013-helipontos-elevados/view</t>
  </si>
  <si>
    <t xml:space="preserve">Exclusão </t>
  </si>
  <si>
    <t>Alteração HP Elevado</t>
  </si>
  <si>
    <t>Inscrição HP Elevado</t>
  </si>
  <si>
    <t>ATENÇÃO!</t>
  </si>
  <si>
    <t>g)     Em caso de alteração cadastral de aeródromo ou heliponto ao nível do solo de uso privativo, o requerimento deve ser enviado à ANAC sempre que ocorrer a alteração de um dado anteriormente cadastrado (consulte dados atualmente cadastrados - ver seções acima). Caso a alteração não esteja prevista nos casos acima, utilize o campo 'Breve descrição'. Conheça as alterações:
               (i) Alteração de característica física/operacional: alterações em características físicas decorrentes de obras realizadas no aeródromo (incluindo sinalização luminosa). O requerimento deve ser enviado à ANAC após o término de obra sempre que a infraestrutura já estiver em condições de ser reaberta ao tráfego. Consulte a Portaria SIA nº 3.352/2018 e a seção acima para verificar a documentação mínima esperada. Correção de alterações decorrentes de ajustes em características físicas eventualmente processadas em desacordo em processos cadastrais pretéritos no âmbito da Agência seguem instruções do item (ii).
               (ii) Alteração de Dados Cadastrais: alterações em quaisquer dados cadastrais que não se enquadrem na situação acima. Nesses casos, não há cobrança de TFAC, nem é solicitada ART.  Caso a alteração não esteja prevista nos casos acima, utilize o campo 'Breve descrição'.
               (iii) Recolhimento da TFAC Código 011701 - Cadastro de Aeródromo, no valor de R$ 500, nos casos de alterações de característica física/operacional que envolvam aumento das dimensões de pista de pouso ou decolagem (ou da área de pouso - FATO) ou inclusão de operações noturnas.</t>
  </si>
  <si>
    <t>g)     Em caso de inscrição cadastral de heliponto elevado de uso privativo, o requerimento para deve ser enviado à ANAC após o término de obra do aeródromo/heliponto ao nível do solo, ou após a vistoria de adequação da infraestrutura já existente que não esteja cadastrada, sempre quando a infraestrutura já estiver em condições de ser (re)aberto ao tráfego. 
        Necessário: 
                (i) recolhimento da TFAC Código 011702 - Cadastro de Aeródromo no valor de R$ 2.000, referente à Inscrição Cadastral de Heliponto elevado de uso privativo;
                (ii) ART de Projeto e Execução do responsável técnico pela infraestrutura. Caso o interessado já tenha apresentado ART de Projeto durante o processo de Autorização Prévia de Construção Inicial, faculta-se a apresentação de ART somente de Execução para Inscrição Cadastral.
                (iii) preenchimento e o envio do Escopo de Verificação RBAC 155 – Helipontos Elevados acompanhado das respectivas evidências necessárias à comprovação dos requisitos exigidos.</t>
  </si>
  <si>
    <t>g)     Em caso de alteração cadastral de heliponto elevado de uso privativo, o requerimento deve ser enviado à ANAC sempre que ocorrer a alteração de um dado anteriormente cadastrado (consulte dados atualmente cadastrados - ver seções acima). Caso a alteração não esteja prevista nos casos acima, utilize o campo 'Breve descrição'. Conheça as alterações:
               (i) Alteração de característica física: alterações em características físicas decorrentes de obras realizadas na infraestrutura (incluindo sinalização luminosa). O requerimento deve ser enviado à ANAC após o término de obra sempre que a infraestrutura já estiver em condições de ser reaberta ao tráfego. Consulte a Portaria SIA nº 3.352/2018 e a seção acima para verificar a documentação mínima esperada. Correção de alterações decorrentes de ajustes em características físicas eventualmente processadas em desacordo em processos cadastrais pretéritos no âmbito da Agência seguem instruções do item (ii).
               (ii) Alteração de Dados Cadastrais: alterações em quaisquer dados cadastrais que não se enquadrem na situação acima. Nesses casos, não há cobrança de TFAC, nem é solicitada ART.  Caso a alteração não esteja prevista nos casos acima, utilize o campo 'Breve descrição'.
               (iii) Recolhimento da TFAC Código 011702 - Cadastro de Aeródromo, no valor de R$ 2.000, nos casos de alterações de característica física/operacional que envolva aumento da área de pouso (FATO) ou inclusão de operações noturnas.
h)      As instalações cadastradas antes de 21 de novembro de 2018 devem ser adequadas ao disposto no Regulamento Brasileiro da Aviação Civil (RBAC) nº 155 quando forem substituídas ou melhoradas após essa data para acomodar operações mais exigentes (parágrafo 155.701 (a) do RBAC 155). Considera-se Operação mais exigente a operação de aeronave que exija a majoração das dimensões da FATO ou da TLOF, a majoração da resistência do pavimento ou a utilização de procedimentos para aproximação ou decolagem que demandem requisitos mais exigentes. Nesse caso, ao solicitar alteração cadastral para helipontos elevados também será necessário o preenchimento e o envio do Escopo de Verificação RBAC 155 – Helipontos Elevados acompanhado das respectivas evidências necessárias à comprovação dos requisitos exigidos.</t>
  </si>
  <si>
    <t xml:space="preserve">g) Em caso de exclusão cadastral de aérodromo ou heliponto ao nível do solo de uso privativo, o requerimento deve ser enviado à ANAC, estando ciente que o operador constituído permanece responsável pela infraestrutura cadastrada até a data de entrada em vigor da Portaria de Exclusão que venha a decidir o processo aberto por este documento. Nesse caso, não há cobrança de TFAC, nem é solicitada ART.  Consulte a Portaria SIA nº 3.352/2018 e a seção acima para verificar a documentação mínima esperada.	</t>
  </si>
  <si>
    <t>g)     Em caso de inscrição cadastral de aérodromo ou heliponto ao nível do solo de uso privativo, o requerimento para deve ser enviado à ANAC após o término de obra do aeródromo/heliponto ao nível do solo, ou após a vistoria de adequação da infraestrutura já existente que não esteja cadastrada, sempre quando a infraestrutura já estiver em condições de ser (re)aberto ao tráfego. 
        Necessário: 
                (i) recolhimento da TFAC Código 011701 - Cadastro de Aeródromo no valor de R$ 500, referente à Inscrição Cadastral de Aeródromo de uso privativo ou Inscrição Cadastral de Heliponto de uso privativo ao nível do solo;
                (ii) ART de Projeto e Execução do responsável técnico pela infraestrutura. Caso o interessado já tenha apresentado ART de Projeto durante o processo de Autorização Prévia de Construção Inicial, faculta-se a apresentação de ART somente de Execução para Inscrição Cadastral.</t>
  </si>
  <si>
    <t>Luzes AD</t>
  </si>
  <si>
    <t>Luzes HP</t>
  </si>
  <si>
    <t>Pavimento AD</t>
  </si>
  <si>
    <t>Pavimento HP</t>
  </si>
  <si>
    <t>f) O envio do presente formulário deverá ser feito por meio de peticionamento eletrônico da ANAC, utilizando-se os seguintes tipos de processo SEI:</t>
  </si>
  <si>
    <t>Declaro ter anexado comprovação de vínculo do Representante Legal da pessoa jurídica operadora do aeródromo, com poderes para outorgar representação a terceiros.</t>
  </si>
  <si>
    <t>Declaro ter anexado procuração de outorga de poderes de representação (Pessoa Física Operadora &gt; Pessoa Jurídica Procuradora).</t>
  </si>
  <si>
    <t>Declaro ter anexado procuração de outorga de poderes de representação (Pessoa Jurídica operadora do aeródromo &gt; Pessoa Física procuradora).</t>
  </si>
  <si>
    <t>Declaro ter anexado comprovação de vínculo do Representante Legal da Pessoa Jurídica operadora do aeródromo, com poderes para outorgar representação a terceiros.</t>
  </si>
  <si>
    <t>Declaro ter juntado Procuração de outorga de poderes de representação (Pessoa Jurídica operadora do aeródromo &gt; Pessoa Jurídica procuradora).</t>
  </si>
  <si>
    <t>Declaro ter anexado comprovação de vínculo do Representante Legal (pessoa física) com a Pessoa Jurídica portadora da procuração de representação.</t>
  </si>
  <si>
    <t>Declaro ter anexado procuração de outorga de poderes de representação (Pessoa Física oepradora do aeródromo &gt; Pessoa Física procuradora).</t>
  </si>
  <si>
    <t>Nome Oficial do Aeródromo*:</t>
  </si>
  <si>
    <r>
      <t xml:space="preserve">a)   </t>
    </r>
    <r>
      <rPr>
        <b/>
        <sz val="11"/>
        <color rgb="FFFF0000"/>
        <rFont val="Calibri"/>
        <family val="2"/>
        <scheme val="minor"/>
      </rPr>
      <t xml:space="preserve">  </t>
    </r>
    <r>
      <rPr>
        <sz val="11"/>
        <rFont val="Calibri"/>
        <family val="2"/>
        <scheme val="minor"/>
      </rPr>
      <t>Este formulário deve ser utilizado para as solicitações de inscrição, alteração, exclusão cadastral, assim como de solicitações de reavaliação de medida cautelar por vencimento de portaria de aeródromo civil de uso privativo.</t>
    </r>
  </si>
  <si>
    <t xml:space="preserve">d)      A análise deste formulário fica condicionada à conferência de qualificação do remetente, ao adequado preenchimento das informações necessárias, à apresentação de eventuais anexos indicados no requerimento e à marcação do Termo de Responsabilidade no requerimento.	</t>
  </si>
  <si>
    <t>f)     Em caso de conversão de aeródromo civil público para aeródromo civil privado, é necessária a solicitação prévia da revogação da outorga aeroportuária concedida à Secretaria Nacional de Aviação Civil (SAC-MPor).</t>
  </si>
  <si>
    <r>
      <t xml:space="preserve">1)     Para fins de requerimento no Cadastro da ANAC e em atenção à Resolução ANAC nº 736, de 09 de fevereiro de 2024, solicito o pedido abaixo, e na condição de interessado, assumo inteira responsabilidade pelas informações prestadas, estando ciente que o </t>
    </r>
    <r>
      <rPr>
        <b/>
        <sz val="11"/>
        <rFont val="Calibri"/>
        <family val="2"/>
      </rPr>
      <t>Art. 299 do Código Penal</t>
    </r>
    <r>
      <rPr>
        <sz val="11"/>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1"/>
        <rFont val="Calibri"/>
        <family val="2"/>
      </rPr>
      <t>crime de falsidade ideológica</t>
    </r>
    <r>
      <rPr>
        <sz val="11"/>
        <rFont val="Calibri"/>
        <family val="2"/>
      </rPr>
      <t>.</t>
    </r>
  </si>
  <si>
    <t>TERMOS DE RESPONSABILIDADE</t>
  </si>
  <si>
    <t xml:space="preserve">DOCUMENTAÇÃO MÍNIMA ESPERADA PARA A SOLICITAÇÃO - CONFORME PORTARIA Nº 3.352/2018   - </t>
  </si>
  <si>
    <t>Declaro ciência de que a ausência da documentação mínima gerará pendências na solicitação cadastral (marque com um "X")</t>
  </si>
  <si>
    <r>
      <t xml:space="preserve">ATENÇÃO! </t>
    </r>
    <r>
      <rPr>
        <sz val="11"/>
        <rFont val="Calibri"/>
        <family val="2"/>
        <scheme val="minor"/>
      </rPr>
      <t>Em casos de alteração cadastral, garanta o conhecimento prévio dos dados do aeródromo atualmente registrados na Agência e publicados no AISWEB.</t>
    </r>
  </si>
  <si>
    <t>*Informação obrigatória</t>
  </si>
  <si>
    <t>Tipo de Operador*:</t>
  </si>
  <si>
    <t>Teste Formulário</t>
  </si>
  <si>
    <t>PLANO BÁSICO DE ZONA DE PROTEÇÃO</t>
  </si>
  <si>
    <t>Atenção PBZPA</t>
  </si>
  <si>
    <t>Mensagem</t>
  </si>
  <si>
    <t>Luzes e Superfície do Aeródromo</t>
  </si>
  <si>
    <t>Luzes e Superfície do Heliponto</t>
  </si>
  <si>
    <t xml:space="preserve"> Alteração da Natureza e/ou Resistência do Pavimento</t>
  </si>
  <si>
    <t>Teste alteração</t>
  </si>
  <si>
    <t>Teste Luzes</t>
  </si>
  <si>
    <t>Teste Pavimento</t>
  </si>
  <si>
    <t>Teste</t>
  </si>
  <si>
    <t>Escopo</t>
  </si>
  <si>
    <t>Atenção PBZPA anterior a 2 anos.</t>
  </si>
  <si>
    <t>Declaração</t>
  </si>
  <si>
    <t>Instrução específica</t>
  </si>
  <si>
    <t>Tipo de Procurador</t>
  </si>
  <si>
    <t>  Zona Desimpedida (Clearway)</t>
  </si>
  <si>
    <t xml:space="preserve"> Kg / </t>
  </si>
  <si>
    <t xml:space="preserve">  Declaro ter juntado aos autos a ART de Projeto (ou que consta ART de Projeto do Processo de Autorização Prévia de Construção)</t>
  </si>
  <si>
    <t xml:space="preserve">  Declaro ter juntado aos autos a ART de execução de obra de infraestrutura ou de sinalização luminosa</t>
  </si>
  <si>
    <t xml:space="preserve">      Li as instruções e estou pronto para começar a partir dos Termos de Responsabilidade abaixo (marque com um "X")</t>
  </si>
  <si>
    <t xml:space="preserve">      Declaro que li a aba Instruções Gerais antes de iniciar o preenchimento deste requerimento.</t>
  </si>
  <si>
    <t xml:space="preserve">      Li e concordo com o Termo de Responsabilidade (marque com um "X")</t>
  </si>
  <si>
    <t xml:space="preserve"> MPa</t>
  </si>
  <si>
    <t>NÃO</t>
  </si>
  <si>
    <t>b)     Somente os campos referentes ao tipo de solicitação selecionada estarão disponíveis para preenchimento no requerimento. Favor preencher sequencialmente para habilitação do formulário e conferir até o final se todas as informações solicitadas foram preenchidas.</t>
  </si>
  <si>
    <t xml:space="preserve">      Declaro que li e concordo com o Termo de Responsabilidade de Operador de Aeródromo (marque com um "X")</t>
  </si>
  <si>
    <t>L14 - Existem luzes de borda de pista de pouso e decolagem?</t>
  </si>
  <si>
    <t>L12 - Existem luzes de cabeceira (início e fim) de pista?</t>
  </si>
  <si>
    <t>L19 - Existem luzes de eixo de pista de pouso e decolagem?</t>
  </si>
  <si>
    <t>L15 - Existem luzes de borda de pista de táxi?</t>
  </si>
  <si>
    <t>L22 - Existe farol no aeródromo?</t>
  </si>
  <si>
    <t>L26 - Há iluminação no(s) indicador(es) de direção de vento?</t>
  </si>
  <si>
    <t>L33 - Existe sistema de luzes de aproximação de heliponto?</t>
  </si>
  <si>
    <t>L23 - Existem luzes de obstáculos?</t>
  </si>
  <si>
    <t>L30 - Existe sistema de iluminação da área de aproximação final e decolagem (FATO)?</t>
  </si>
  <si>
    <t>L34 - Existe sistema de iluminação da área de toque e elevação inicial (TLOF)?</t>
  </si>
  <si>
    <t>L32 - Existe farol no heliponto?</t>
  </si>
  <si>
    <t>L26 - Existe indicador de direção de vento iluminado?</t>
  </si>
  <si>
    <t>L9 - Existe Sistema indicador de rampa de aproximação de precisão (PAPI)?</t>
  </si>
  <si>
    <r>
      <rPr>
        <vertAlign val="superscript"/>
        <sz val="8"/>
        <color theme="2" tint="-0.499984740745262"/>
        <rFont val="Calibri"/>
        <family val="2"/>
        <scheme val="minor"/>
      </rPr>
      <t>1</t>
    </r>
    <r>
      <rPr>
        <sz val="8"/>
        <color theme="2" tint="-0.499984740745262"/>
        <rFont val="Calibri"/>
        <family val="2"/>
        <scheme val="minor"/>
      </rPr>
      <t xml:space="preserve">Verificar na aba 'Solicitação e Instruções' a aplicabilidade da cobrança de ART para a alteração solicitada. 
A cópia da ART e do respectivo comprovante de pagamento somente será necessária se o CREA-UF não permitir a verificação digital a partir dos dados acima. </t>
    </r>
  </si>
  <si>
    <t>Ano</t>
  </si>
  <si>
    <t>Data da Deliberação Favorável do COMAER (Notificação)</t>
  </si>
  <si>
    <t>Portaria ANAC nº 14.323/SIA, de 11 de abril de 2024.</t>
  </si>
  <si>
    <t>Portaria ANAC nº 3.352/SIA, de 30 de outubro de 2018.</t>
  </si>
  <si>
    <t>À exceção das informações passíveis de preenchimento neste requerimento, os dados de infraestrutura e/ou operacionais a serem incluídas ou alteradas na Lista de Características do Aeródromo (LCA) serão obtidos diretamente do Plano Básico de Zona de Proteção (PBZPA/H), se válido e vigente.</t>
  </si>
  <si>
    <t>SOMENTE será aceito um Plano Básico de Zona de Proteção cuja data não atenda ao prazo de 2 (DOIS) ANOS, conforme itens 6.1.9 e 6.1.10 da ICA 11-3, caso este tenha sido apresentado, ainda válido, em processo de inscrição e/ou alteração cadastral anterior, e cuja informação tenha sido incluída em Lista de Características do Aeródromo (LCA) e publicada no ROTAER/AISWEB em desacordo.</t>
  </si>
  <si>
    <t>Antes de prosseguir, obtenha nova Deliberação Favorável (com PBZPA/H) junto ao COMAER, e inicie o processo dentro da sua validade.</t>
  </si>
  <si>
    <t>- Confira se as informações preenchidas no Formulário de Qualificação de Responsáveis coincidem com as preenchidas neste requerimento.
- Confira se a Procuração encontra-se assinada por representante legal da pessoa jurídica operadora do aeródromo (devidamente registrado no Estatuto Social ou no Ato Administrativo de Designação do Responsável).
- Confira se a Procuração de outorga de poderes de representação contém assinaturas conforme o número de representantes exigido no Estatuto Social da pessoa jurídica operadora do aeródromo e se encontra válida (se for o caso).
- Confira se o documento que constituiu o representante legal da pessoa jurídica operadora do aeródromo veda o substabelecimento de poderes (a outros procuradores).</t>
  </si>
  <si>
    <t>- Confira se as informações preenchidas no Formulário de Qualificação de Responsáveis coincidem com as preenchidas neste requerimento.
- Confira se a Procuração encontra-se assinada pelo operador do aeródromo e se encontra válida (se for o caso).</t>
  </si>
  <si>
    <t>A presente declaração visa informar à Agência a constituição ou a atualização do operador do aeródromo de uso privativo, em cumprimento às disposições do Art. 2º da Portaria ANAC Nº 14.323/SIA, de 11 de abril de 2024.</t>
  </si>
  <si>
    <t>ATENÇÃO</t>
  </si>
  <si>
    <t>cadastro.aeroportuario@anac.gov.br</t>
  </si>
  <si>
    <t>Importante! Preencha-o com atenção às informações dispostas ao longo do documento, e consulte os links para informações adicionais, se necessário.</t>
  </si>
  <si>
    <t xml:space="preserve">Caso identifique erros neste formulário, comunique </t>
  </si>
  <si>
    <r>
      <t xml:space="preserve">c)    </t>
    </r>
    <r>
      <rPr>
        <b/>
        <sz val="11"/>
        <rFont val="Calibri"/>
        <family val="2"/>
        <scheme val="minor"/>
      </rPr>
      <t xml:space="preserve"> </t>
    </r>
    <r>
      <rPr>
        <sz val="11"/>
        <rFont val="Calibri"/>
        <family val="2"/>
        <scheme val="minor"/>
      </rPr>
      <t xml:space="preserve">No Requerimento, devem ser preenchidos os campos com </t>
    </r>
    <r>
      <rPr>
        <b/>
        <sz val="11"/>
        <rFont val="Calibri"/>
        <family val="2"/>
        <scheme val="minor"/>
      </rPr>
      <t>fundo amarelo</t>
    </r>
    <r>
      <rPr>
        <sz val="11"/>
        <rFont val="Calibri"/>
        <family val="2"/>
        <scheme val="minor"/>
      </rPr>
      <t xml:space="preserve"> </t>
    </r>
    <r>
      <rPr>
        <b/>
        <sz val="11"/>
        <rFont val="Calibri"/>
        <family val="2"/>
        <scheme val="minor"/>
      </rPr>
      <t>para encaminhamento à ANAC do arquivo na extensão ".xlsx"</t>
    </r>
    <r>
      <rPr>
        <sz val="11"/>
        <rFont val="Calibri"/>
        <family val="2"/>
        <scheme val="minor"/>
      </rPr>
      <t xml:space="preserve"> por meio de protocolo eletrônico no Sistema Eletrônico de Informações (SEI!). Não serão aceitos requerimentos em formato PDF. Observe a documentação mínima esperada, conforme relação abaixo.</t>
    </r>
  </si>
  <si>
    <r>
      <rPr>
        <b/>
        <sz val="11"/>
        <rFont val="Calibri"/>
        <family val="2"/>
        <scheme val="minor"/>
      </rPr>
      <t>e)</t>
    </r>
    <r>
      <rPr>
        <sz val="11"/>
        <rFont val="Calibri"/>
        <family val="2"/>
        <scheme val="minor"/>
      </rPr>
      <t xml:space="preserve">     As informações prestadas a partir deste formulário não possuem caráter restrito ou sigiloso (portanto são acessíveis em consulta pública de informações), à exceção de casos específicos, como informações protegidas pela Lei Geral de Proteção de Dados (LGPD).</t>
    </r>
  </si>
  <si>
    <t>Este Requerimento irá guiá-lo a uma instrução processual contento a documentação e as informações mínimas necessárias para que a solicitação seja analisada.</t>
  </si>
  <si>
    <t>Não reaproveite este formulário para evitar erros de inconstistência no preenchimento dos dados! Ao final do preenchimento, utilize a opção "salvar como".</t>
  </si>
  <si>
    <t>7) Declaro que, caso seja uma conversão de aeródromo público para aeródromo privado, estou ciente que foi solicitada previamente à Secretaria Nacional de Aviação Civil (SAC-MT) a revogação da outorga/convênio/autorização aeroportuária concedida, conforme orientações disponíveis na página do Ministério da Infraestrutura.</t>
  </si>
  <si>
    <t>Se tiver em branco, seguir LCA vigente.</t>
  </si>
  <si>
    <t xml:space="preserve"> Alteração de sinalização luminosa existente</t>
  </si>
  <si>
    <t>Há sinalização luminosa?</t>
  </si>
  <si>
    <t>L11 - Existem luzes de zona de toque próximas às cabeceiras de pista?</t>
  </si>
  <si>
    <t>Reexibir de A a W</t>
  </si>
  <si>
    <t>Acesse aqui</t>
  </si>
  <si>
    <t>Conforme itens 6.1.9 e 6.1.10 da ICA 11-3, a Deliberação Favorável do Comando da Aeronáutica (a qual inclui o PBZPA/H) para processos de inscrição ou alteração no cadastro, possui validade de 2 (DOIS) ANOS para efeito de apresentação à ANAC, por parte do operador de aeródromo ou do seu representante legal. A Deliberação Favorável inclui o PBZPA/H.
Portanto, reveja se a data encontra-se corretamente informada, ou se, de acordo com a data da Notificação da Deliberação Favoravel  informada, o documento encontra-se fora da validade para subsidiar processos de inscrição e alteração cadastral na ANAC.</t>
  </si>
  <si>
    <t>Responsável Legal do Operador Pessoa Jurídica:</t>
  </si>
  <si>
    <t>i) O operador</t>
  </si>
  <si>
    <t>TESTE PF</t>
  </si>
  <si>
    <t>TESTE PJ</t>
  </si>
  <si>
    <t>TESTE AD E DECLARAÇÃO</t>
  </si>
  <si>
    <t>Teste Geral</t>
  </si>
  <si>
    <t>TESTE PROC ELETRÔNICA</t>
  </si>
  <si>
    <t>Mensagem Procuração Eletrônica</t>
  </si>
  <si>
    <t>Confira as instruções para Qualificação de Representantes por Procuração Eletrônica SEI Anac:</t>
  </si>
  <si>
    <t>Tipo da Infraestrutura</t>
  </si>
  <si>
    <t>CIAD</t>
  </si>
  <si>
    <t>Nome Oficial da Infraestrutura</t>
  </si>
  <si>
    <t>Tipo de Operador da Infraestrutura</t>
  </si>
  <si>
    <t>Nome do Operador da Infraestrutura</t>
  </si>
  <si>
    <t>CNPJ/CPF do Operador</t>
  </si>
  <si>
    <t>Serviço Solicitado</t>
  </si>
  <si>
    <t>Número da TFAC</t>
  </si>
  <si>
    <t>Comprimento</t>
  </si>
  <si>
    <t>Largura</t>
  </si>
  <si>
    <t>Designação de cabeceiras</t>
  </si>
  <si>
    <t>Natureza da Superfície</t>
  </si>
  <si>
    <t>Resistência da Superfície</t>
  </si>
  <si>
    <t>Sistema indicador de rampa de aproximação de precisão (PAPI)?</t>
  </si>
  <si>
    <t>Luzes de borda de pista de pouso e decolagem?</t>
  </si>
  <si>
    <t>Luzes de cabeceira (início e fim) de pista?</t>
  </si>
  <si>
    <t>Luzes de eixo de pista de pouso e decolagem?</t>
  </si>
  <si>
    <t>Luzes de zona de toque próximas às cabeceiras de pista?</t>
  </si>
  <si>
    <t>Luzes de borda de pista de táxi?</t>
  </si>
  <si>
    <t>Farol no aeródromo?</t>
  </si>
  <si>
    <t>Iluminação no(s) indicador(es) de direção de vento?</t>
  </si>
  <si>
    <t>Dimensões</t>
  </si>
  <si>
    <t>Azimute de Aproximação</t>
  </si>
  <si>
    <t>Sistema de luzes de aproximação de heliponto?</t>
  </si>
  <si>
    <t>Luzes de obstáculos?</t>
  </si>
  <si>
    <t>Sistema de iluminação da área de aproximação final e decolagem (FATO)?</t>
  </si>
  <si>
    <t>Luzes de ponto de visada de helipontos?</t>
  </si>
  <si>
    <t>Sistema de iluminação da área de toque e elevação inicial (TLOF)?</t>
  </si>
  <si>
    <t>Farol no heliponto?</t>
  </si>
  <si>
    <t>Indicador de direção de vento iluminado?</t>
  </si>
  <si>
    <t>Tipo de Representante</t>
  </si>
  <si>
    <t>Nome do Representante</t>
  </si>
  <si>
    <t>OPERADOR</t>
  </si>
  <si>
    <t>INFRAESTRURA</t>
  </si>
  <si>
    <t>REPRESENTAÇÃO</t>
  </si>
  <si>
    <t>CNPJ/CPF do Representante</t>
  </si>
  <si>
    <t>SERVIÇO</t>
  </si>
  <si>
    <t>Detalhamento</t>
  </si>
  <si>
    <t>DADOS DA PISTA DE POUSO E DECOLAGEM</t>
  </si>
  <si>
    <t>Elevação</t>
  </si>
  <si>
    <t>DADOS DA FATO</t>
  </si>
  <si>
    <t>Maior D</t>
  </si>
  <si>
    <t>Formato da FATO</t>
  </si>
  <si>
    <t>LUZES DA PISTA DE POUSO E DECOLAGEM</t>
  </si>
  <si>
    <t>LUZES DO HELIPONTO</t>
  </si>
  <si>
    <t>Operação</t>
  </si>
  <si>
    <t>TABELA RESUMO DO SERVIÇO CADASTRAL</t>
  </si>
  <si>
    <t>- Confira se a Procuração Eletrônica emitida pelo operador no Sistema SEI se encontra ATIVA.
- Caso o operador de aeródromo seja pessoa jurídica e/ou seja representado na Agência por pessoa jurídica, confira se a(s) vinculação(ões) do(s) responsável(is) legal(is) ao(s) respectivo(s) CNPJ(s) no SEI esteja(m) atualizada(s) e com as comprovações pertinentes.
- Ficam dispensados o envio de Formulário de Qualificação de Responsáveis (FQR) e de demais evidências documentais de outorga de poderes de representação neste processo, caso se adote o modelo de Procuração Eletrônica SEI, mantendo os cadastros atualizados do operador e do procurador no Sistema SEI.</t>
  </si>
  <si>
    <t>TESTE OPERADOR</t>
  </si>
  <si>
    <t>CPF do Responsável Legal do Operador*:</t>
  </si>
  <si>
    <t xml:space="preserve">     Declaro que o responsável legal do operador se vinculou ao CNPJ no Sistema SEI.</t>
  </si>
  <si>
    <t>CPF ou CNPJ</t>
  </si>
  <si>
    <t>Nome Responsável</t>
  </si>
  <si>
    <t>E-mail Principal</t>
  </si>
  <si>
    <t>Papel</t>
  </si>
  <si>
    <t>00.000.368/0001-50</t>
  </si>
  <si>
    <t>Administração da Casa Militar</t>
  </si>
  <si>
    <t/>
  </si>
  <si>
    <t>Proprietário de Aeródromo Privado</t>
  </si>
  <si>
    <t>00.005.827/0001-98</t>
  </si>
  <si>
    <t>Hotel das Américas Ltda</t>
  </si>
  <si>
    <t>marcelo.barbosa@denusa.com.br</t>
  </si>
  <si>
    <t>00.007.468/0001-08</t>
  </si>
  <si>
    <t>MUNICÍPIO DE MARA ROSA / GO</t>
  </si>
  <si>
    <t>gabinete@mararosa.go.gov.br</t>
  </si>
  <si>
    <t>00.059.311/0001-26</t>
  </si>
  <si>
    <t>Fundação Nacional dos Povos Indígenas - FUNAI</t>
  </si>
  <si>
    <t>presidencia@funai.gov.br</t>
  </si>
  <si>
    <t>00.059.311/0026-84</t>
  </si>
  <si>
    <t>FUNDACAO NACIONAL DO INDIO</t>
  </si>
  <si>
    <t>cr.kayaposuldopara@funai.gov.br</t>
  </si>
  <si>
    <t>00.061.445/0001-81</t>
  </si>
  <si>
    <t>Golden Green Club</t>
  </si>
  <si>
    <t>ggc@ism.com.br</t>
  </si>
  <si>
    <t>00.070.414/0001-97</t>
  </si>
  <si>
    <t>CAMILO &amp; GHISI LTDA.</t>
  </si>
  <si>
    <t>planobasicozpa@gmail.com</t>
  </si>
  <si>
    <t>00.108.594/0001-59</t>
  </si>
  <si>
    <t>RURAL AVIACAO AGRICOLA LTDA - EPP</t>
  </si>
  <si>
    <t>00.114.847/0001-05</t>
  </si>
  <si>
    <t>ARTRON ARQUITETURA, URBANISMO E CONSULTORIA EIRELI</t>
  </si>
  <si>
    <t>artron.arq@terra.com.br</t>
  </si>
  <si>
    <t>00.115.078/0001-51</t>
  </si>
  <si>
    <t>Macyr Meneghel Agropecuária União Ltda</t>
  </si>
  <si>
    <t>adm@textilmeneghel.com.br</t>
  </si>
  <si>
    <t>00.119.633/0001-13</t>
  </si>
  <si>
    <t>D. R. LING INDUSTRIA E COMÉRCIO S/A</t>
  </si>
  <si>
    <t>lumiaero@gmail.com; pedroedsonf@fotmail.com</t>
  </si>
  <si>
    <t>00.123.422/0001-54</t>
  </si>
  <si>
    <t>Agropecuária Guaicá Ltda</t>
  </si>
  <si>
    <t>josiele@fazsm.com.br</t>
  </si>
  <si>
    <t>00.141.269/0001-98</t>
  </si>
  <si>
    <t>EAO EMPREENDIMENTOS AGROPECUARIOS E ORGANIZACOES LTDA</t>
  </si>
  <si>
    <t>eao@eao.com.br</t>
  </si>
  <si>
    <t>00.141.269/0003-50</t>
  </si>
  <si>
    <t>EAO - Empreendimentos Agropecuários e Obras S.A</t>
  </si>
  <si>
    <t>eao@eao.com.br; mauricio.filho@eaoempreendimentos.com</t>
  </si>
  <si>
    <t>00.145.589/0001-16</t>
  </si>
  <si>
    <t>Baltt Empreiteira Transportes e Terraplanagem Ltda</t>
  </si>
  <si>
    <t>baltt@baltt.com.br</t>
  </si>
  <si>
    <t>00.190.373/0004-15</t>
  </si>
  <si>
    <t>INDUSTRIA E COMERCIO DE COSMETICOS NATURA LTDA</t>
  </si>
  <si>
    <t>edsonrosa@natura.net</t>
  </si>
  <si>
    <t>00.219.038/0001-50</t>
  </si>
  <si>
    <t>PADRINHO AERO AGRICOLA LTDA</t>
  </si>
  <si>
    <t>00.264.528/0001-78</t>
  </si>
  <si>
    <t>GUIDONI ORNAMENTAL ROCKS LTDA</t>
  </si>
  <si>
    <t>00.270.960/0001-71</t>
  </si>
  <si>
    <t>Rondon Aviação Agrícola Ltda</t>
  </si>
  <si>
    <t>00.308.527/0001-88</t>
  </si>
  <si>
    <t>Ecofabril Indústria e Comércio S/A</t>
  </si>
  <si>
    <t>ecofabril@ecofabril.com.br</t>
  </si>
  <si>
    <t>00.309.708/0001-29</t>
  </si>
  <si>
    <t>KPM Empreendimentos e Participações Ltda.</t>
  </si>
  <si>
    <t>michelle.pereira@astermaquinas.com.br</t>
  </si>
  <si>
    <t>00.309.708/0043-88</t>
  </si>
  <si>
    <t>KPM Empreendimentos e Participações Ltda</t>
  </si>
  <si>
    <t>iara.nunes@astermaquinas.com.br</t>
  </si>
  <si>
    <t>00.315.457/0007-80</t>
  </si>
  <si>
    <t>Agropecuária Maggi Ltda</t>
  </si>
  <si>
    <t>francieli.pedrodo@grupomaggi.com.br</t>
  </si>
  <si>
    <t>00.315.457/0017-52</t>
  </si>
  <si>
    <t>AGROPECUÁRIA MAGGI LTDA - FILIAL N° 17</t>
  </si>
  <si>
    <t>keizy.queiroz@amaggi.com.br</t>
  </si>
  <si>
    <t>00.315.457/0019-14</t>
  </si>
  <si>
    <t>AGROPECUARIA MAGGI LTDA</t>
  </si>
  <si>
    <t>JOAO.YAKABE@AMAGGI.COM.BR</t>
  </si>
  <si>
    <t>00.354.922/0001-05</t>
  </si>
  <si>
    <t>Patrimonial Mira Boa Ltda.</t>
  </si>
  <si>
    <t>nicolau@construtoranm.com.br</t>
  </si>
  <si>
    <t>00.394.494/0032-32</t>
  </si>
  <si>
    <t>Superintendência Regional da Polícia Federal no Paraná</t>
  </si>
  <si>
    <t>gab.srpr@dpf.gov.br</t>
  </si>
  <si>
    <t>00.394.494/0039-09</t>
  </si>
  <si>
    <t>Ministério da Justiça - Superintendência Regional do DPF em Santa Catarina</t>
  </si>
  <si>
    <t>NTI.SRSC@DPF.GOV.BR</t>
  </si>
  <si>
    <t>00.394.494/0040-42</t>
  </si>
  <si>
    <t>Superintendência Regional do Departamento de  Polícia Federal no Estado de São Paulo</t>
  </si>
  <si>
    <t>gab.srsp@dpf.gov.br</t>
  </si>
  <si>
    <t>00.394.494/0077-34</t>
  </si>
  <si>
    <t>MINISTERIO DA JUSTICA E SEGURANCA PUBLICA</t>
  </si>
  <si>
    <t>gted.fig@gmail.com</t>
  </si>
  <si>
    <t>00.394.494/0111-70</t>
  </si>
  <si>
    <t>Superintendência da Polícia Rodoviária Federal no Rio de Janeiro</t>
  </si>
  <si>
    <t>marcos.pareto@prf.gov.br</t>
  </si>
  <si>
    <t>00.394.494/0114-13</t>
  </si>
  <si>
    <t>MINISTERIO DA JUSTICA</t>
  </si>
  <si>
    <t>NPF01.RS@GMAIL.COM</t>
  </si>
  <si>
    <t>00.394.544/0212-63</t>
  </si>
  <si>
    <t>Instituto Nacional de Traumato-Ortopedia (Ministério da Saúde)</t>
  </si>
  <si>
    <t>00.394.585/0001-71</t>
  </si>
  <si>
    <t>ESTADO DE RONDONIA</t>
  </si>
  <si>
    <t>00.463.613/0001-65</t>
  </si>
  <si>
    <t>HP EMPREENDIMENTOS E PARTICIPACOES LTDA</t>
  </si>
  <si>
    <t>00.474.970/0001-29</t>
  </si>
  <si>
    <t>Rio Tapayuna Agropecuária Ltda</t>
  </si>
  <si>
    <t>jairomiotto@terra.com.br</t>
  </si>
  <si>
    <t>00.504.282/0001-64</t>
  </si>
  <si>
    <t>Companhia Avícola e Pecuária de Brasília LTDA</t>
  </si>
  <si>
    <t>ademir.zuconi@coperbras.com.br</t>
  </si>
  <si>
    <t>00.518.969/0001-59</t>
  </si>
  <si>
    <t>Cooperativa Agropecuária da Região do Distrito Federal Ltda</t>
  </si>
  <si>
    <t>coopadf@terra.com.br</t>
  </si>
  <si>
    <t>00.551.530/0001-28</t>
  </si>
  <si>
    <t>MERCAER AVIACAO AGRICOLA LTDA</t>
  </si>
  <si>
    <t>00.581.615/0001-59</t>
  </si>
  <si>
    <t>Voare Táxi Aéreo Ltda</t>
  </si>
  <si>
    <t>diretoria@voaretaxiaereo.com.br</t>
  </si>
  <si>
    <t>00.595.322/0001-20</t>
  </si>
  <si>
    <t>DENUSA - DESTILARIA NOVA UNIAO S/A</t>
  </si>
  <si>
    <t>00.619.875/0001-76</t>
  </si>
  <si>
    <t>Condomínio Iporanga Campos do Jordão</t>
  </si>
  <si>
    <t>aferreira@iporangacampos.com.br</t>
  </si>
  <si>
    <t>00.649.102/0001-32</t>
  </si>
  <si>
    <t>Morumbi Agropecuária S/A</t>
  </si>
  <si>
    <t>gts@fazendasbartira.com.br</t>
  </si>
  <si>
    <t>00.669.500/0001-10</t>
  </si>
  <si>
    <t>PEDREIRA CENTRAL EIRELI-ME</t>
  </si>
  <si>
    <t>comercial@pedcentral.com.br</t>
  </si>
  <si>
    <t>00.679.427/0001-68</t>
  </si>
  <si>
    <t>AMBIPAR ENVIRONMENTAL SOLUTIONS - SOLUCOES AMBIENTAIS LTDA</t>
  </si>
  <si>
    <t>lauro.seixas@epsoneng.com.br</t>
  </si>
  <si>
    <t>00.698.361/0001-53</t>
  </si>
  <si>
    <t>Cambuhy Agrícola Ltda</t>
  </si>
  <si>
    <t>jose.torresan@bwsa.com.br</t>
  </si>
  <si>
    <t>00.738.822/0001-74</t>
  </si>
  <si>
    <t>Santa Cruz Açúcar e Álcool Ltda.</t>
  </si>
  <si>
    <t>gruposaoluiz@gruposaoluiz.com.br</t>
  </si>
  <si>
    <t>00.755.452/0001-83</t>
  </si>
  <si>
    <t>G.B.F Agropecuária Ltda</t>
  </si>
  <si>
    <t>00.797.490/0001-07</t>
  </si>
  <si>
    <t>CABLETECH CABOS LTDA</t>
  </si>
  <si>
    <t>julio@cabletech.com.br</t>
  </si>
  <si>
    <t>00.819.940/0001-07</t>
  </si>
  <si>
    <t>J. Mendonça Agropecuária S/A</t>
  </si>
  <si>
    <t>agromen@agromen.com.br</t>
  </si>
  <si>
    <t>00.872.433/0001-37</t>
  </si>
  <si>
    <t>GOVERNO DO ESTADO DE SÃO PAULO</t>
  </si>
  <si>
    <t>leandro@flightconsultoria.com.br</t>
  </si>
  <si>
    <t>00.880.779/0001-87</t>
  </si>
  <si>
    <t>A.W.B. AGROPECUÁRIA LTDA</t>
  </si>
  <si>
    <t>marcelo.pereira@estiva.com.br</t>
  </si>
  <si>
    <t>00.886.259/0001-81</t>
  </si>
  <si>
    <t>Aplic Pulverização Agrícola LTDA</t>
  </si>
  <si>
    <t>aplicavi@gmail.com</t>
  </si>
  <si>
    <t>00.898.667/0001-53</t>
  </si>
  <si>
    <t>J.I.B. Agropecuária Ltda.</t>
  </si>
  <si>
    <t>adilson.piovani@jbiasi.com.br</t>
  </si>
  <si>
    <t>00.912.166/0001-84</t>
  </si>
  <si>
    <t>GLOBO AVIACAO AGRICOLA LTDA</t>
  </si>
  <si>
    <t>00.913.051/0001-04</t>
  </si>
  <si>
    <t>Gesso Integral - Exploração e Comércio de Gipsita Grajaú Ltda.</t>
  </si>
  <si>
    <t>marcos@gessointegral.com.br</t>
  </si>
  <si>
    <t>00.916.940/0001-25</t>
  </si>
  <si>
    <t>AGROPECUARIA ESTIVA LTDA</t>
  </si>
  <si>
    <t>r9juliano@gmail.com</t>
  </si>
  <si>
    <t>00.970.596/0001-52</t>
  </si>
  <si>
    <t>AEROCLUBE DE SERGIPE</t>
  </si>
  <si>
    <t>sfuizz@hotmail.com</t>
  </si>
  <si>
    <t>00.977.675/0001-95</t>
  </si>
  <si>
    <t>HENRIMAR TÁXI AÉREO LTDA</t>
  </si>
  <si>
    <t>sgso@henrimar.helicopteros.com.br</t>
  </si>
  <si>
    <t>00.986.317/0001-49</t>
  </si>
  <si>
    <t>J M BROS PARTICIPACOES S A</t>
  </si>
  <si>
    <t>fabia@martesuporte.com.br</t>
  </si>
  <si>
    <t>000.071.819-06</t>
  </si>
  <si>
    <t>Flávio Roberto Ludvig</t>
  </si>
  <si>
    <t>flavio@cidadepedrabranca.com.br</t>
  </si>
  <si>
    <t>Representante de Proprietário de Aeródromo Privado</t>
  </si>
  <si>
    <t>000.123.359-91</t>
  </si>
  <si>
    <t>Gilberto André Buffara</t>
  </si>
  <si>
    <t>000.180.312-34</t>
  </si>
  <si>
    <t>Jader Fontenelle Barbalho</t>
  </si>
  <si>
    <t>000.190.618-62</t>
  </si>
  <si>
    <t>Célio Delle Donne Luchiari</t>
  </si>
  <si>
    <t>celio@hlamericana.com.br</t>
  </si>
  <si>
    <t>000.199.171-04</t>
  </si>
  <si>
    <t>Carlos Alberto Vieira</t>
  </si>
  <si>
    <t>000.215.045-04</t>
  </si>
  <si>
    <t>Nelson Almeida Taboada</t>
  </si>
  <si>
    <t>omunizjr@hotmail.com/t.norte@ig.com.br</t>
  </si>
  <si>
    <t>000.253.051-15</t>
  </si>
  <si>
    <t>Antonio Carlos Dias Noleto</t>
  </si>
  <si>
    <t>GERALDOMAIOR@GMAIL.COM</t>
  </si>
  <si>
    <t>000.382.291-53</t>
  </si>
  <si>
    <t>CARLOS ALBERTO GRAVATA GALVAO</t>
  </si>
  <si>
    <t>CGRAVATA@HOTMAIL.COM</t>
  </si>
  <si>
    <t>000.437.549-10</t>
  </si>
  <si>
    <t>IMAR BORGES FILHO</t>
  </si>
  <si>
    <t>imar_borges@yahoo.com.br</t>
  </si>
  <si>
    <t>000.521.568-42</t>
  </si>
  <si>
    <t>JOAO ZEFERINO FERREIRA VELLOSO</t>
  </si>
  <si>
    <t>jvelloso@helipark.net</t>
  </si>
  <si>
    <t>000.540.671-46</t>
  </si>
  <si>
    <t>FELIPE ADROALDO RAMPELOTTO GATTO</t>
  </si>
  <si>
    <t>felipe.g@grupogatto.com</t>
  </si>
  <si>
    <t>000.640.148-19</t>
  </si>
  <si>
    <t>FABIO DE OLIVEIRA LUCHESI</t>
  </si>
  <si>
    <t>000.743.064-72</t>
  </si>
  <si>
    <t>Alexandre Júlio de Albuquerque Maranhão</t>
  </si>
  <si>
    <t>alcides@ajam.com.br</t>
  </si>
  <si>
    <t>000.744.624-15</t>
  </si>
  <si>
    <t>Francisco Eustácio Fernandes Vieira</t>
  </si>
  <si>
    <t>secretaria.diretoria@gfv.com.br</t>
  </si>
  <si>
    <t>000.816.476-20</t>
  </si>
  <si>
    <t>Jonas Barcellos Corrêa Filho</t>
  </si>
  <si>
    <t>mara.braga@brasif.com.br</t>
  </si>
  <si>
    <t>000.960.599-15</t>
  </si>
  <si>
    <t>Gilson Mueller Berneck</t>
  </si>
  <si>
    <t>renata@berneck.com.br</t>
  </si>
  <si>
    <t>001.159.084-04</t>
  </si>
  <si>
    <t>LUIZ CARLOS BORGES DE QUEIROGA CAVALCANTI</t>
  </si>
  <si>
    <t>001.220.986-41</t>
  </si>
  <si>
    <t>Bruno Bello Vicintin</t>
  </si>
  <si>
    <t>cmt@rima.com.br</t>
  </si>
  <si>
    <t>001.271.828-96</t>
  </si>
  <si>
    <t>Manuel Munoz Picon</t>
  </si>
  <si>
    <t>cristalinoautoposto@gmail.com</t>
  </si>
  <si>
    <t>001.460.998-34</t>
  </si>
  <si>
    <t>ARTHUR BRANDI MASCIOLI</t>
  </si>
  <si>
    <t>flecha@ciamecanica.com.br</t>
  </si>
  <si>
    <t>001.634.061-20</t>
  </si>
  <si>
    <t>GERALDO PIQUET SOUTO MAIOR</t>
  </si>
  <si>
    <t>001.724.136-72</t>
  </si>
  <si>
    <t>Ricardo Carmo Cicilao Couri</t>
  </si>
  <si>
    <t>001.738.917-80</t>
  </si>
  <si>
    <t>JOSE ANAILSON MORO</t>
  </si>
  <si>
    <t>zeca@grancafeexport.com.br</t>
  </si>
  <si>
    <t>001.762.096-11</t>
  </si>
  <si>
    <t>KERLEY ALBERTO PEREIRA DE OLIVEIRA</t>
  </si>
  <si>
    <t>kerleyfisica@yahoo.com.br</t>
  </si>
  <si>
    <t>001.876.268-98</t>
  </si>
  <si>
    <t>ELTON LUIZ MALDANER</t>
  </si>
  <si>
    <t>ELTONMALDANER@UOL.COM.BR</t>
  </si>
  <si>
    <t>001.924.309-04</t>
  </si>
  <si>
    <t>Jamil João Samara</t>
  </si>
  <si>
    <t>grupo.samara@hotmail.com</t>
  </si>
  <si>
    <t>001.963.208-87</t>
  </si>
  <si>
    <t>ANTONIO CARLOS DINIZ LINHARES</t>
  </si>
  <si>
    <t>acdl.msi@terra.com.br</t>
  </si>
  <si>
    <t>001.984.432-85</t>
  </si>
  <si>
    <t>KASSYA ROBERTA MENESES TEIXEIRA</t>
  </si>
  <si>
    <t>rondoagro_smg@hotmail.com</t>
  </si>
  <si>
    <t>002.024.488-60</t>
  </si>
  <si>
    <t>Olavo Santilli Ekman Simoes</t>
  </si>
  <si>
    <t>guaraniadmlt@gmail.com</t>
  </si>
  <si>
    <t>002.024.796-68</t>
  </si>
  <si>
    <t>ADOLFO GÉO</t>
  </si>
  <si>
    <t>alex.coelho@grupoarg.com.br</t>
  </si>
  <si>
    <t>002.056.218-72</t>
  </si>
  <si>
    <t>Espólio de Curt Walter Otto Baumgart</t>
  </si>
  <si>
    <t>valdoemia@vedacit.com.br</t>
  </si>
  <si>
    <t>002.067.691-30</t>
  </si>
  <si>
    <t>Joelma Silva Almeida</t>
  </si>
  <si>
    <t>joelmagrupovia@gmail.com</t>
  </si>
  <si>
    <t>002.116.201-81</t>
  </si>
  <si>
    <t>Carlos Alberto Tavares Oliva</t>
  </si>
  <si>
    <t>icaro.camilo82@hotmail.com</t>
  </si>
  <si>
    <t>002.158.991-72</t>
  </si>
  <si>
    <t>JOAO ANTONIO PINTO</t>
  </si>
  <si>
    <t>joaopintocuiaba@hotmail.com</t>
  </si>
  <si>
    <t>002.170.694-87</t>
  </si>
  <si>
    <t>ALBERTO ZUZZI</t>
  </si>
  <si>
    <t>roberto.toledo@uol.com.br</t>
  </si>
  <si>
    <t>002.272.345-53</t>
  </si>
  <si>
    <t>Pedro Augusto Ribeiro Novis</t>
  </si>
  <si>
    <t>fazendaguadalupe@uol.com.br</t>
  </si>
  <si>
    <t>002.363.783-84</t>
  </si>
  <si>
    <t>Igor Nogueira Marques</t>
  </si>
  <si>
    <t>igor@soacoindustrial.com.br</t>
  </si>
  <si>
    <t>002.475.701-25</t>
  </si>
  <si>
    <t>Iris Rezende Machado</t>
  </si>
  <si>
    <t>fazendaestrela.mt@gmail.com</t>
  </si>
  <si>
    <t>002.519.761-49</t>
  </si>
  <si>
    <t>Aristarcho Gonçalves de Melo</t>
  </si>
  <si>
    <t>willianbotelho@gmail.com</t>
  </si>
  <si>
    <t>002.546.618-66</t>
  </si>
  <si>
    <t>João Donizetti Theodoro</t>
  </si>
  <si>
    <t>theodorotheodoro@uol.com.br</t>
  </si>
  <si>
    <t>002.597.991-49</t>
  </si>
  <si>
    <t>Aleixo Fernandes de Carvalho</t>
  </si>
  <si>
    <t>nrpecuaria@hotmail.com; marcio-henrique@uol.com.br</t>
  </si>
  <si>
    <t>002.653.528-94</t>
  </si>
  <si>
    <t>ANTONIO CARLOS DINATO</t>
  </si>
  <si>
    <t>araraquara@daesp.sp.gov.br</t>
  </si>
  <si>
    <t>002.676.298-69</t>
  </si>
  <si>
    <t>Hélio Roberto Santos da Conceição</t>
  </si>
  <si>
    <t>helio.rroberto@gmail.com</t>
  </si>
  <si>
    <t>002.694.921-00</t>
  </si>
  <si>
    <t>Jaime Câmara Junior</t>
  </si>
  <si>
    <t>j.o.aviacao@hotmail.com</t>
  </si>
  <si>
    <t>002.727.011-49</t>
  </si>
  <si>
    <t>Jairo Machado Carneiro</t>
  </si>
  <si>
    <t>dionne@dradionneteixeira.adv.br</t>
  </si>
  <si>
    <t>002.780.143-80</t>
  </si>
  <si>
    <t>João Felipe Miranda Demito</t>
  </si>
  <si>
    <t>JOAO@HUNGAROAGRO.COM.BR</t>
  </si>
  <si>
    <t>002.790.468-71</t>
  </si>
  <si>
    <t>SANDRO DA MABEL ANTONIO SCODRO</t>
  </si>
  <si>
    <t>eduardo.scodro@cepalgo.com.br</t>
  </si>
  <si>
    <t>002.799.001-04</t>
  </si>
  <si>
    <t>ALDOMIRO PEREIRA FALEIRO</t>
  </si>
  <si>
    <t>aldomiro@grupoesquatorial.com.br</t>
  </si>
  <si>
    <t>002.853.581-20</t>
  </si>
  <si>
    <t>Carlos Alberto de Oliveira Guimarães</t>
  </si>
  <si>
    <t>emelsul@terra.com.br</t>
  </si>
  <si>
    <t>002.897.011-04</t>
  </si>
  <si>
    <t>Luziano Martins Ribeiro</t>
  </si>
  <si>
    <t>003.045.651-72</t>
  </si>
  <si>
    <t>GEORGES HAJJAR</t>
  </si>
  <si>
    <t>suportejuridico01@geolab.com.br</t>
  </si>
  <si>
    <t>003.158.349-00</t>
  </si>
  <si>
    <t>Osvaldo Raul Lunardi</t>
  </si>
  <si>
    <t>003.193.769-15</t>
  </si>
  <si>
    <t>Hiran Mora Castilho</t>
  </si>
  <si>
    <t>cmtehiran@gmail.com</t>
  </si>
  <si>
    <t>003.216.051-87</t>
  </si>
  <si>
    <t>RUBEM SOARES BRANQUINHO</t>
  </si>
  <si>
    <t>contato@fazendaoncadobarao.com.br</t>
  </si>
  <si>
    <t>003.326.311-68</t>
  </si>
  <si>
    <t>Walterdan Fernandes Madalena</t>
  </si>
  <si>
    <t>willianbotelho@hotmail.com</t>
  </si>
  <si>
    <t>003.367.939-87</t>
  </si>
  <si>
    <t>JOAO SEQUEIRA CARDOSO E OLIVEIRA</t>
  </si>
  <si>
    <t>aerosigma@terra.com.br</t>
  </si>
  <si>
    <t>003.444.941-87</t>
  </si>
  <si>
    <t>EURIPEDES DO PRADO JUNQUEIRA</t>
  </si>
  <si>
    <t>rh@marajoaradonorte.com.br</t>
  </si>
  <si>
    <t>003.469.775-68</t>
  </si>
  <si>
    <t>HILDEBRANDO DA SILVA PINHO</t>
  </si>
  <si>
    <t>hildebrandopinho@yahoo.com.br</t>
  </si>
  <si>
    <t>003.529.199-06</t>
  </si>
  <si>
    <t>MARINA SCHWEIZER LEUZINGER</t>
  </si>
  <si>
    <t>barrancoalto@gmail.com</t>
  </si>
  <si>
    <t>003.563.411-19</t>
  </si>
  <si>
    <t>PAULO GUILHERME CORREA</t>
  </si>
  <si>
    <t>PGCORREA1986@HOTMAIL.COM</t>
  </si>
  <si>
    <t>003.568.322-87</t>
  </si>
  <si>
    <t>José Gonçalves de Andrade</t>
  </si>
  <si>
    <t>grupofly20@gmail.com</t>
  </si>
  <si>
    <t>003.639.017-87</t>
  </si>
  <si>
    <t>Júlio Raphael de Aragão Bozano</t>
  </si>
  <si>
    <t>003.648.605-10</t>
  </si>
  <si>
    <t>Érico Leite</t>
  </si>
  <si>
    <t>ucl@kieppe.com.br</t>
  </si>
  <si>
    <t>003.674.949-49</t>
  </si>
  <si>
    <t>PEDRO FAGOTTI</t>
  </si>
  <si>
    <t>003.708.439-91</t>
  </si>
  <si>
    <t>Rudi Affonso Bauer</t>
  </si>
  <si>
    <t>beto.bauer@staclara.com.br</t>
  </si>
  <si>
    <t>003.721.101-34</t>
  </si>
  <si>
    <t>JOSE ROBERTO TEIXEIRA</t>
  </si>
  <si>
    <t>infrapjt@gmail.com // teixeiracereais@terra.com.br</t>
  </si>
  <si>
    <t>003.737.028-68</t>
  </si>
  <si>
    <t>GASTÃO AUGUSTO SOUTO DE BUENO VIDIGAL</t>
  </si>
  <si>
    <t>daniei.devraignes@aerogrips.com.br</t>
  </si>
  <si>
    <t>003.772.011-20</t>
  </si>
  <si>
    <t>ABILIO LEITE DE BARROS</t>
  </si>
  <si>
    <t>llbcg@terra.com.br</t>
  </si>
  <si>
    <t>003.851.311-00</t>
  </si>
  <si>
    <t>José Cândido de Paula</t>
  </si>
  <si>
    <t>003.863.831-20</t>
  </si>
  <si>
    <t>PAULINO LUIZ DE BARROS FILHO</t>
  </si>
  <si>
    <t>paulinobarrosf@hotmail.com</t>
  </si>
  <si>
    <t>003.895.950-04</t>
  </si>
  <si>
    <t>Manoel Antônio Falcão</t>
  </si>
  <si>
    <t>sflacao@sementesfalcao.agr.br</t>
  </si>
  <si>
    <t>003.900.598-46</t>
  </si>
  <si>
    <t>Paulo César Antunes Salles</t>
  </si>
  <si>
    <t>003.923.568-80</t>
  </si>
  <si>
    <t>FERNANDO JOSE PACHECO FAY</t>
  </si>
  <si>
    <t>FERNANDO@FAY.COM.BR</t>
  </si>
  <si>
    <t>003.975.801-00</t>
  </si>
  <si>
    <t>ADAIR HENRIQUES DA SILVA</t>
  </si>
  <si>
    <t>003.995.903-15</t>
  </si>
  <si>
    <t>JORGE ALBERTO VIEIRA STUDART GOMES</t>
  </si>
  <si>
    <t>rosana.jesuino@bspar.com.br</t>
  </si>
  <si>
    <t>004.224.870-15</t>
  </si>
  <si>
    <t>ELOI VITORIO MARCHETT</t>
  </si>
  <si>
    <t>luizsergio@sementescarolina.com.br</t>
  </si>
  <si>
    <t>004.320.011-74</t>
  </si>
  <si>
    <t>Marcus Vinicius Santos Costa</t>
  </si>
  <si>
    <t>marcus.vinicius@pcdf.df.gov.br</t>
  </si>
  <si>
    <t>004.497.689-53</t>
  </si>
  <si>
    <t>Wadislau Kasprzak</t>
  </si>
  <si>
    <t>004.510.459-04</t>
  </si>
  <si>
    <t>Flávio Maia Cardoso</t>
  </si>
  <si>
    <t>bruno10-cap@hotmail.com</t>
  </si>
  <si>
    <t>004.580.746-91</t>
  </si>
  <si>
    <t>Sandoval Nunes Franco</t>
  </si>
  <si>
    <t>sandufranco@uol.com.br</t>
  </si>
  <si>
    <t>004.602.226-00</t>
  </si>
  <si>
    <t>Onuar Heitor de Mendonça</t>
  </si>
  <si>
    <t>nilvosm@terra.com.br</t>
  </si>
  <si>
    <t>004.620.981-68</t>
  </si>
  <si>
    <t>GUMERCINO FERRO DE MORAES</t>
  </si>
  <si>
    <t>cvfmvirgilio@gmail.com</t>
  </si>
  <si>
    <t>004.621.338-42</t>
  </si>
  <si>
    <t>ISAIAS LUIZ PEREIRA</t>
  </si>
  <si>
    <t>AIR_SERVICE_BR@HOTMAIL.COM</t>
  </si>
  <si>
    <t>004.689.338-59</t>
  </si>
  <si>
    <t>LUIZ DIOGENES LEONI</t>
  </si>
  <si>
    <t>luiz.leoni@asperbras.com</t>
  </si>
  <si>
    <t>004.759.126-91</t>
  </si>
  <si>
    <t>ANTONIO RONALDO RODRIGUES DA CUNHA</t>
  </si>
  <si>
    <t>004.764.209-20</t>
  </si>
  <si>
    <t>ZEUL FEDRIZZI</t>
  </si>
  <si>
    <t>marlon@grupofedrizzi.com.br</t>
  </si>
  <si>
    <t>004.813.436-87</t>
  </si>
  <si>
    <t>Vicente Rodrigues da Cunha</t>
  </si>
  <si>
    <t>agrovrc@terra.com.br</t>
  </si>
  <si>
    <t>004.978.920-14</t>
  </si>
  <si>
    <t>JACSON RONALDO TOMBINI</t>
  </si>
  <si>
    <t>guilhermetedeschii@hotmail.com</t>
  </si>
  <si>
    <t>005.158.017-98</t>
  </si>
  <si>
    <t>Jocarly Martins de Aguiar Junior</t>
  </si>
  <si>
    <t>005.204.768-75</t>
  </si>
  <si>
    <t>MARCO ANTONIO BINDILATTI</t>
  </si>
  <si>
    <t>marquinhobindilatti@yahoo.com.br</t>
  </si>
  <si>
    <t>005.235.180-72</t>
  </si>
  <si>
    <t>Angelo Bastos Tellechea</t>
  </si>
  <si>
    <t>005.260.616-34</t>
  </si>
  <si>
    <t>ANIBAL CAMILLO TOGNI</t>
  </si>
  <si>
    <t>TOGNI@TOGNI.COM.BR</t>
  </si>
  <si>
    <t>005.375.458-16</t>
  </si>
  <si>
    <t>Peter Paulo Guedes Gama</t>
  </si>
  <si>
    <t>dumont.peter@uol.com.br</t>
  </si>
  <si>
    <t>005.380.439-20</t>
  </si>
  <si>
    <t>João Noma</t>
  </si>
  <si>
    <t>roomatos@hotmail.com</t>
  </si>
  <si>
    <t>005.392.877-68</t>
  </si>
  <si>
    <t>Jorge Paulo Lemann</t>
  </si>
  <si>
    <t>005.413.292-43</t>
  </si>
  <si>
    <t>RAFAEL AVELINO MESQUITA</t>
  </si>
  <si>
    <t>RAFAEL-MESQUITA@HOTMAIL.COM</t>
  </si>
  <si>
    <t>005.417.801-07</t>
  </si>
  <si>
    <t>Jaqueline Mota de Freitas</t>
  </si>
  <si>
    <t>contato@aerocad.com.br</t>
  </si>
  <si>
    <t>005.432.920-53</t>
  </si>
  <si>
    <t>ARTIDOR ADALBERTO BRATZ</t>
  </si>
  <si>
    <t>ARTIDORBRATZ@TERRA.COM.BR</t>
  </si>
  <si>
    <t>005.443.018-62</t>
  </si>
  <si>
    <t>ALCIDES AUGUSTO DA COSTA AGUIAR</t>
  </si>
  <si>
    <t>gessica_aguiar@hotmail.com</t>
  </si>
  <si>
    <t>005.475.578-68</t>
  </si>
  <si>
    <t>José Salgueiro Lourenço</t>
  </si>
  <si>
    <t>mcc@geoexcm.com.br</t>
  </si>
  <si>
    <t>005.530.008-10</t>
  </si>
  <si>
    <t>Rafael José Hanson</t>
  </si>
  <si>
    <t>005.580.889-10</t>
  </si>
  <si>
    <t>RAFAELA CRISTIANE KISNER BUSNARDO</t>
  </si>
  <si>
    <t>anelise.s@redeunifique.com.br</t>
  </si>
  <si>
    <t>005.653.138-94</t>
  </si>
  <si>
    <t>ALFREDO WALDEMARIN OMATI</t>
  </si>
  <si>
    <t>ALFREDO@GNO.COM.BR</t>
  </si>
  <si>
    <t>005.689.219-50</t>
  </si>
  <si>
    <t>Volmar Duda</t>
  </si>
  <si>
    <t>fazendasonhodeinfancia@hotmail.com</t>
  </si>
  <si>
    <t>005.805.039-68</t>
  </si>
  <si>
    <t>Horacio Tavares</t>
  </si>
  <si>
    <t>miriam_rambo@hotmail.com</t>
  </si>
  <si>
    <t>006.160.887-44</t>
  </si>
  <si>
    <t>Simone Braga Trigueiro de Oliveira</t>
  </si>
  <si>
    <t>simone@hpde.com.br</t>
  </si>
  <si>
    <t>006.620.818-11</t>
  </si>
  <si>
    <t>Artur Avelino Machado</t>
  </si>
  <si>
    <t>artur@pavao.ind.br</t>
  </si>
  <si>
    <t>006.677.786-08</t>
  </si>
  <si>
    <t>PAULO JORGE DE CARVALHO GUERRA</t>
  </si>
  <si>
    <t>paulo@aeromanager.com.br</t>
  </si>
  <si>
    <t>006.776.451-71</t>
  </si>
  <si>
    <t>MARCELO DOUZA DUARTE</t>
  </si>
  <si>
    <t>marceloagrop.duarte@hotmail.com</t>
  </si>
  <si>
    <t>006.821.781-10</t>
  </si>
  <si>
    <t>Guilherme Arino de Almeida Motta da Silva</t>
  </si>
  <si>
    <t>006.843.409-09</t>
  </si>
  <si>
    <t>ARNALDO EUCLIDES DE SOUZA BORGES</t>
  </si>
  <si>
    <t>BORGES_IVAI@HOTMAIL.COM</t>
  </si>
  <si>
    <t>006.889.328-00</t>
  </si>
  <si>
    <t>Joaquim Salles Leite Filho</t>
  </si>
  <si>
    <t>kim@sallesleite.com.br</t>
  </si>
  <si>
    <t>006.900.906-68</t>
  </si>
  <si>
    <t>Walfrido Silvino dos Mares Guia Neto</t>
  </si>
  <si>
    <t>samospart@gmail.com</t>
  </si>
  <si>
    <t>006.905.169-08</t>
  </si>
  <si>
    <t>DALIANE VANESSA PRINCIVAL</t>
  </si>
  <si>
    <t>barradasaero@gmail.com</t>
  </si>
  <si>
    <t>006.975.138-23</t>
  </si>
  <si>
    <t>HELIO PEREIRA DE MORAIS FILHO</t>
  </si>
  <si>
    <t>fazendaauxiliadora@terra.com.br</t>
  </si>
  <si>
    <t>007.000.945-71</t>
  </si>
  <si>
    <t>ELITON GAVAZZONI</t>
  </si>
  <si>
    <t>agrogavazzoni@gmail.com</t>
  </si>
  <si>
    <t>007.038.278-63</t>
  </si>
  <si>
    <t>ANTÔNIO SERGIO FRANCO DE MELLO</t>
  </si>
  <si>
    <t>jessica@esulamerica.com.br</t>
  </si>
  <si>
    <t>007.073.156-03</t>
  </si>
  <si>
    <t>MARCOS MARTINS VILLELA</t>
  </si>
  <si>
    <t>escritoriomv@hotmail.com</t>
  </si>
  <si>
    <t>007.183.238-66</t>
  </si>
  <si>
    <t>ANTONIO MENDES NETO</t>
  </si>
  <si>
    <t>MENDES@AIRJOB.COM.BR</t>
  </si>
  <si>
    <t>007.313.154-72</t>
  </si>
  <si>
    <t>STELIO DARCI CERQUEIRA DE ALBUQUERQUE</t>
  </si>
  <si>
    <t>007.425.089-27</t>
  </si>
  <si>
    <t>Rihad Hissam Dehaini</t>
  </si>
  <si>
    <t>007.461.268-91</t>
  </si>
  <si>
    <t>Fazenda Nossa Senhora da Conceição LTDA</t>
  </si>
  <si>
    <t>fazcon@uol.com.br; rebfilho@uol.com.br</t>
  </si>
  <si>
    <t>007.499.141-81</t>
  </si>
  <si>
    <t>EDUARDO BEDIN</t>
  </si>
  <si>
    <t>marlon.financeiro@grupoabf.com</t>
  </si>
  <si>
    <t>007.533.943-91</t>
  </si>
  <si>
    <t>ELIAS BASTISTA DE MOURA</t>
  </si>
  <si>
    <t>RADIASMOURA@HOTMAIL.COM</t>
  </si>
  <si>
    <t>007.618.757-86</t>
  </si>
  <si>
    <t>RICARDO YAMASAKI SANTIAGO</t>
  </si>
  <si>
    <t>CELYAMASAKI@GMAIL.COM</t>
  </si>
  <si>
    <t>007.646.769-46</t>
  </si>
  <si>
    <t>Gracineidi Russi</t>
  </si>
  <si>
    <t>aleports@hotmail.com</t>
  </si>
  <si>
    <t>007.713.336-68</t>
  </si>
  <si>
    <t>Olavo de Andrade Reis Villela</t>
  </si>
  <si>
    <t>douglaspvillela@yahoo.com.br</t>
  </si>
  <si>
    <t>007.736.644-16</t>
  </si>
  <si>
    <t>ANDRE LUIZ DOS SANTOS</t>
  </si>
  <si>
    <t>alstransportes1@gmail.com</t>
  </si>
  <si>
    <t>007.741.099-80</t>
  </si>
  <si>
    <t>RODOLFO SCHALKOSKI KIRCHNER</t>
  </si>
  <si>
    <t>rodolfo@phenix.srv.br</t>
  </si>
  <si>
    <t>007.744.998-34</t>
  </si>
  <si>
    <t>Rolf Gustavo Roberto Baumgart</t>
  </si>
  <si>
    <t>helga@vedacit.com.br</t>
  </si>
  <si>
    <t>007.749.118-16</t>
  </si>
  <si>
    <t>ARNALDO DA CUNHA MACCHERONI</t>
  </si>
  <si>
    <t>viagem.mac@gmail.com</t>
  </si>
  <si>
    <t>007.793.833-03</t>
  </si>
  <si>
    <t>José Stênio Rios Filho</t>
  </si>
  <si>
    <t>Stenio.filho@hotmail.com</t>
  </si>
  <si>
    <t>007.844.371-73</t>
  </si>
  <si>
    <t>ANTÔNIO J R ALENCAR</t>
  </si>
  <si>
    <t>AEROALENCAR@GMAIL.COM</t>
  </si>
  <si>
    <t>007.949.106-53</t>
  </si>
  <si>
    <t>Romão Ribeiro Flor</t>
  </si>
  <si>
    <t>008.168.178-04</t>
  </si>
  <si>
    <t>OSWALDO PEREIRA BARBOSA</t>
  </si>
  <si>
    <t>projetos@unip.com.br</t>
  </si>
  <si>
    <t>008.312.208-72</t>
  </si>
  <si>
    <t>Pabreu Agropecuária Ltda</t>
  </si>
  <si>
    <t>pabreulandia@pabreu.com.br</t>
  </si>
  <si>
    <t>008.333.988-49</t>
  </si>
  <si>
    <t>Paulo Agnelo Malzoni</t>
  </si>
  <si>
    <t>opsargentre@gmail.com</t>
  </si>
  <si>
    <t>008.765.548-93</t>
  </si>
  <si>
    <t>MILTON JOSE CARDILLE</t>
  </si>
  <si>
    <t>CARDILLE@UOL.COM.BR</t>
  </si>
  <si>
    <t>008.828.497-27</t>
  </si>
  <si>
    <t>FILIPE AUGUSTO CINQUE DE PROENÇA FRANCO</t>
  </si>
  <si>
    <t>FILIPEFACPF@GMAIL.COM</t>
  </si>
  <si>
    <t>009.235.260-05</t>
  </si>
  <si>
    <t>Leonardo Alberton Ardenghy</t>
  </si>
  <si>
    <t>leonardoaars@gmail.com</t>
  </si>
  <si>
    <t>009.387.059-03</t>
  </si>
  <si>
    <t>LUCAS NOVAKOSKI DE OLIVEIRA</t>
  </si>
  <si>
    <t>LUCAS.NOVAKOSKI@YAHOO.COM.BR</t>
  </si>
  <si>
    <t>009.628.649-00</t>
  </si>
  <si>
    <t>LEVINO JOSE SPERAFICO</t>
  </si>
  <si>
    <t>fabricio@sperafico.com.br</t>
  </si>
  <si>
    <t>009.727.789-42</t>
  </si>
  <si>
    <t>João Carlos Dias Junior</t>
  </si>
  <si>
    <t>joao.carlos253@gmail.com</t>
  </si>
  <si>
    <t>009.808.466-68</t>
  </si>
  <si>
    <t>Evando José Neiva</t>
  </si>
  <si>
    <t>adrianasoares@neivaparticipacoes.com.br</t>
  </si>
  <si>
    <t>009.866.661-49</t>
  </si>
  <si>
    <t>Odilon de Paula Tavares</t>
  </si>
  <si>
    <t>odipaula@yahoo.com.br</t>
  </si>
  <si>
    <t>009.905.409-44</t>
  </si>
  <si>
    <t>Armin Henrique Luef</t>
  </si>
  <si>
    <t>009.930.189-04</t>
  </si>
  <si>
    <t>Olinto Comparin</t>
  </si>
  <si>
    <t>009.977.444-56</t>
  </si>
  <si>
    <t>EDUARDO FERREIRA DE VASCONCELOS SILVA</t>
  </si>
  <si>
    <t>heliabemachado@gmail.com</t>
  </si>
  <si>
    <t>01.028.891/0001-57</t>
  </si>
  <si>
    <t>Condomínio do Edifício Atruim V</t>
  </si>
  <si>
    <t>atrium5@hersil.com.br</t>
  </si>
  <si>
    <t>01.041.019/0001-49</t>
  </si>
  <si>
    <t>VR Alugueis e Serviços S.A</t>
  </si>
  <si>
    <t>01.065.846/0001-72</t>
  </si>
  <si>
    <t>Prefeito Municipal de Goianésia</t>
  </si>
  <si>
    <t>gabinete@goianesia.go.gov.br</t>
  </si>
  <si>
    <t>01.077.025/0001-56</t>
  </si>
  <si>
    <t>CLUBE DE ULTRALEVE AERO LEVE</t>
  </si>
  <si>
    <t>01.105.558/0001-02</t>
  </si>
  <si>
    <t>WD AGROINDUSTRIAL LTDA</t>
  </si>
  <si>
    <t>lucas.detoni@grupodetoni.com.br</t>
  </si>
  <si>
    <t>01.122.929/0001-56</t>
  </si>
  <si>
    <t>RPC Empreendimentos Imobiliários Ltda</t>
  </si>
  <si>
    <t>doraci.presidencia@emccamp.com.br</t>
  </si>
  <si>
    <t>01.147.000/0001-81</t>
  </si>
  <si>
    <t>CONDOMINIO CENTRO TEXTIL INTERNACIONAL</t>
  </si>
  <si>
    <t>01.192.333/0001-22</t>
  </si>
  <si>
    <t>HONDA AUTOMOVEIS DO BRASIL LTDA</t>
  </si>
  <si>
    <t>seguranca_heliponto@honda.com.br</t>
  </si>
  <si>
    <t>01.225.495/0001-10</t>
  </si>
  <si>
    <t>AGROPECUARIA RIO PARDO LTDA</t>
  </si>
  <si>
    <t>01.235.081/0001-71</t>
  </si>
  <si>
    <t>Agropecuária Fogliatelli S/A</t>
  </si>
  <si>
    <t>cristian@flogliatto.com.br</t>
  </si>
  <si>
    <t>01.235.218/0001-98</t>
  </si>
  <si>
    <t>FAZZENDA PARK HOTEL LTDA</t>
  </si>
  <si>
    <t>obras@fazzenda.com.br</t>
  </si>
  <si>
    <t>01.273.335/0001-46</t>
  </si>
  <si>
    <t>Meira Lins Hoteis Ltda.</t>
  </si>
  <si>
    <t>fabiana.sieber@grml.com.br</t>
  </si>
  <si>
    <t>01.277.943/0001-29</t>
  </si>
  <si>
    <t>TECNO BAG INDUSTRIA E COMERCIO DE PLASTICOS E LOCADORA DE EQUIPAMENTOS LTDA</t>
  </si>
  <si>
    <t>01.283.487/0001-20</t>
  </si>
  <si>
    <t>AVANZI CONSULTORIA EM RADIOCOMUNICAÇÃO</t>
  </si>
  <si>
    <t>01.292.944/0001-42</t>
  </si>
  <si>
    <t>CAJUPI ADMINISTRACOES E PARTICIPACOES LTDA</t>
  </si>
  <si>
    <t>alziraguiarfilho@cajupi;</t>
  </si>
  <si>
    <t>01.308.829/0001-19</t>
  </si>
  <si>
    <t>Graciosa Ultraleve Clube do Paraná</t>
  </si>
  <si>
    <t>aviacaograciosa@yahoo.com.br</t>
  </si>
  <si>
    <t>01.338.167/0001-20</t>
  </si>
  <si>
    <t>GPC ASSESSORIA E SERVICOS LTDA</t>
  </si>
  <si>
    <t>01.347.382/0001-97</t>
  </si>
  <si>
    <t>Condomínio Edifício Parque Paulista</t>
  </si>
  <si>
    <t>parquepaulisra@hersil.com.br</t>
  </si>
  <si>
    <t>01.375.138/0001-38</t>
  </si>
  <si>
    <t>MUNICIPIO DE BRASNORTE</t>
  </si>
  <si>
    <t>clgc@brasnorte.mt.gov.br</t>
  </si>
  <si>
    <t>01.393.884/0001-54</t>
  </si>
  <si>
    <t>Nacional Manutenção de Aeronaves Ltda</t>
  </si>
  <si>
    <t>nacional_m_aeronaves@yahoo.com.br</t>
  </si>
  <si>
    <t>01.395.648/0003-39</t>
  </si>
  <si>
    <t>Alto Jauru Energética S/A - Filial Fazenda Arapucel</t>
  </si>
  <si>
    <t>julio.silva@brennandenergia.com.br</t>
  </si>
  <si>
    <t>01.399.568/0001-90</t>
  </si>
  <si>
    <t>IMOBILIARIA E CONSTRUTORA CANAA LTDA</t>
  </si>
  <si>
    <t>wilsonmcjr611@gmail.com</t>
  </si>
  <si>
    <t>01.408.982/0001-18</t>
  </si>
  <si>
    <t>Almenat Extensão Corporativa Ltda</t>
  </si>
  <si>
    <t>almeant@amenat.com.br; ana.athayde@almenat.com.br</t>
  </si>
  <si>
    <t>01.409.671/0001-73</t>
  </si>
  <si>
    <t>Policia Militar do Estado de Goiás</t>
  </si>
  <si>
    <t>01.486.584/0001-10</t>
  </si>
  <si>
    <t>Saalva - Sociedade dos Amigos do Residencial Aldeia do Vale</t>
  </si>
  <si>
    <t>gerencia@saalva.com.br</t>
  </si>
  <si>
    <t>01.491.187/0001-36</t>
  </si>
  <si>
    <t>Inlaron Industria de Laticínios de Rondônia Ltda.</t>
  </si>
  <si>
    <t>domingos@gruponatan.com.br</t>
  </si>
  <si>
    <t>01.492.507/0001-72</t>
  </si>
  <si>
    <t>Laguna Administração e Participações Ltda.</t>
  </si>
  <si>
    <t>gabril@construtoralaguna.com.br</t>
  </si>
  <si>
    <t>01.525.415/0001-41</t>
  </si>
  <si>
    <t>Q3 PARTICIPAÇÕES LTDA</t>
  </si>
  <si>
    <t>anacarolina@pottencialseguradora.com.br</t>
  </si>
  <si>
    <t>01.527.330/0001-00</t>
  </si>
  <si>
    <t>Cesari Empresa Multimodal de Movimentação de Materiais Ltda</t>
  </si>
  <si>
    <t>01.535.116/0001-98</t>
  </si>
  <si>
    <t>7 Reis Participação e Empreendimentos Eireli</t>
  </si>
  <si>
    <t>01.540.533/0001-29</t>
  </si>
  <si>
    <t>Companhia Thermas do Rio Quente</t>
  </si>
  <si>
    <t>contato@ctrq.com.br</t>
  </si>
  <si>
    <t>01.542.004/0001-64</t>
  </si>
  <si>
    <t>NÁDIA RURAL LTDA</t>
  </si>
  <si>
    <t>nj_a4@hotmial.com</t>
  </si>
  <si>
    <t>01.551.269/0001-29</t>
  </si>
  <si>
    <t>MODERNO EMPREENDIMENTOS LTDA</t>
  </si>
  <si>
    <t>elinaldo@newlog.com; mariacecilia@granmarco.com.br</t>
  </si>
  <si>
    <t>01.572.288/0001-31</t>
  </si>
  <si>
    <t>AGROPECUARIA SUCURI LTDA - EPP</t>
  </si>
  <si>
    <t>01.579.850/0001-59</t>
  </si>
  <si>
    <t>Agropecuária Vale Rico Ltda</t>
  </si>
  <si>
    <t>joaoandre@agroguerreiro.com</t>
  </si>
  <si>
    <t>01.590.042/0001-92</t>
  </si>
  <si>
    <t>AUTO POSTO ISEJIMA DO BRASIL LTDA</t>
  </si>
  <si>
    <t>01.595.799/0001-79</t>
  </si>
  <si>
    <t>SOCIMED Serviços Hospitalares S.A</t>
  </si>
  <si>
    <t>pitsch@socimed.com.br</t>
  </si>
  <si>
    <t>01.596.900/0001-06</t>
  </si>
  <si>
    <t>Laranjeiras Agropecuária Ltda</t>
  </si>
  <si>
    <t>laratangy@actriunfo.com.br</t>
  </si>
  <si>
    <t>01.613.619/0001-34</t>
  </si>
  <si>
    <t>MUNICIPIO DE TUPIRAMA</t>
  </si>
  <si>
    <t>prefeitura@tupirama.to.gov.br</t>
  </si>
  <si>
    <t>01.614.112/0001-03</t>
  </si>
  <si>
    <t>Prefeitura Municipal de Belterra</t>
  </si>
  <si>
    <t>bentesdac@hotmail.com</t>
  </si>
  <si>
    <t>01.637.895/0001-32</t>
  </si>
  <si>
    <t>VOTORANTIM CIMENTOS S.A.</t>
  </si>
  <si>
    <t>marcos.barbosa.mb1@vcimentos.com</t>
  </si>
  <si>
    <t>01.637.895/0106-00</t>
  </si>
  <si>
    <t>Votoriantim Cimentos S.A</t>
  </si>
  <si>
    <t>paulo.calaca@vcimentos.com</t>
  </si>
  <si>
    <t>01.637.895/0174-50</t>
  </si>
  <si>
    <t>01.697.208/0001-74</t>
  </si>
  <si>
    <t>Hospital da Bahia S/A</t>
  </si>
  <si>
    <t>01.700.445/0001-47</t>
  </si>
  <si>
    <t>Pousada Salto Thaimaçu Ltda - EPP</t>
  </si>
  <si>
    <t>naide4@hotmail.com</t>
  </si>
  <si>
    <t>01.722.958/0001-59</t>
  </si>
  <si>
    <t>Boa Esperança Agropecuária Ltda</t>
  </si>
  <si>
    <t>rubia.crivelli@agroboaesperanca.com.br</t>
  </si>
  <si>
    <t>01.722.958/0003-10</t>
  </si>
  <si>
    <t>renata@agroboaesperanca.com.br</t>
  </si>
  <si>
    <t>01.787.366/0001-15</t>
  </si>
  <si>
    <t>CONDOMINIO EDIFICIO COMPANY PLAZA</t>
  </si>
  <si>
    <t>rodrigo@lavoro.arq.br</t>
  </si>
  <si>
    <t>01.788.082/0001-43</t>
  </si>
  <si>
    <t>PREFEITURA MUNICIPAL DE EDÉIA</t>
  </si>
  <si>
    <t>prefeituraedeia@gmail.com</t>
  </si>
  <si>
    <t>01.794.426/0002-08</t>
  </si>
  <si>
    <t>RIO CORTADO AGROPECUÁRIA S.A.</t>
  </si>
  <si>
    <t>celsocarloni@hotmail.com</t>
  </si>
  <si>
    <t>01.806.823/0001-71</t>
  </si>
  <si>
    <t>NORTH STAR TÁXI AÉREO LTDA</t>
  </si>
  <si>
    <t>northstar.manutencao@yahoo.com.br</t>
  </si>
  <si>
    <t>01.924.030/0001-57</t>
  </si>
  <si>
    <t>Yerant S/A Empreendimentos Imobiliários</t>
  </si>
  <si>
    <t>01.928.075/0001-08</t>
  </si>
  <si>
    <t>DMA Distribuidora S/A</t>
  </si>
  <si>
    <t>robles.barboza@grupodma.com.br</t>
  </si>
  <si>
    <t>01.954.348/0001-80</t>
  </si>
  <si>
    <t>R &amp; J LOMBARDI LTDA</t>
  </si>
  <si>
    <t>francaserial@gmail.com</t>
  </si>
  <si>
    <t>01.957.208/0001-66</t>
  </si>
  <si>
    <t>AGROPECUÁRIA MARAGOGIPE LTDA</t>
  </si>
  <si>
    <t>01.982.131/0001-84</t>
  </si>
  <si>
    <t>AGROPECUARIA LOCKS LTDA</t>
  </si>
  <si>
    <t>EDUARDO.VIZONAN@GRUPOLOCKS.COM.BR</t>
  </si>
  <si>
    <t>01.991.834/0001-79</t>
  </si>
  <si>
    <t>Fazenda Bodoquena Ltda</t>
  </si>
  <si>
    <t>fazendabodoquena@gmail.com</t>
  </si>
  <si>
    <t>010.274.579-08</t>
  </si>
  <si>
    <t>ADRIANO DARCY BEVILACQUA</t>
  </si>
  <si>
    <t>ADRIANO_BEVILACQUA@HOTMAIL.COM</t>
  </si>
  <si>
    <t>010.286.938-34</t>
  </si>
  <si>
    <t>MILTON CARVALHO DE FREITAS</t>
  </si>
  <si>
    <t>010.373.068-05</t>
  </si>
  <si>
    <t>Walter Henrique Zancaner Filho</t>
  </si>
  <si>
    <t>airservice67@hotmail.com</t>
  </si>
  <si>
    <t>010.448.319-95</t>
  </si>
  <si>
    <t>JORGE BENIGNO DOS SANTOS NETO</t>
  </si>
  <si>
    <t>BENIGNO.JORGE@GMAIL.COM</t>
  </si>
  <si>
    <t>010.456.888-78</t>
  </si>
  <si>
    <t>Hélio Benício de Paiva Sobrinho</t>
  </si>
  <si>
    <t>ambiental@hpassessoria.com</t>
  </si>
  <si>
    <t>010.466.562-95</t>
  </si>
  <si>
    <t>Thais Yule Cabral De Souza</t>
  </si>
  <si>
    <t>eng.thaiscabral@gmail.com</t>
  </si>
  <si>
    <t>010.491.721-08</t>
  </si>
  <si>
    <t>MATEUS PASSINATTO</t>
  </si>
  <si>
    <t>M.PASSINATTO@GMAIL.COM</t>
  </si>
  <si>
    <t>010.493.272-41</t>
  </si>
  <si>
    <t>Janson Murielves Aguiar Barros</t>
  </si>
  <si>
    <t>barrosmsa@hotmail.com</t>
  </si>
  <si>
    <t>010.539.194-84</t>
  </si>
  <si>
    <t>RODOLFO ASSIS GUEDES</t>
  </si>
  <si>
    <t>RODOLFOAGUEDES@GMAIL.COM</t>
  </si>
  <si>
    <t>010.703.713-00</t>
  </si>
  <si>
    <t>LUIZ GONZAGA ARAGAO DE AGUIAR</t>
  </si>
  <si>
    <t>luizaragao@conviverurbanismo.com.br</t>
  </si>
  <si>
    <t>010.707.824-40</t>
  </si>
  <si>
    <t>Marcos Paulo de Miranda Filho</t>
  </si>
  <si>
    <t>marcospmf@hotmail.com</t>
  </si>
  <si>
    <t>010.862.430-72</t>
  </si>
  <si>
    <t>Sergio João Marchett</t>
  </si>
  <si>
    <t>simone.ferraz@agrocavalca.com.br</t>
  </si>
  <si>
    <t>010.897.159-78</t>
  </si>
  <si>
    <t>Manijeh Jafari</t>
  </si>
  <si>
    <t>010.911.582-15</t>
  </si>
  <si>
    <t>JOSE QUEIROZ DA SILVA</t>
  </si>
  <si>
    <t>eng.werly_queiroz@hotmail.com</t>
  </si>
  <si>
    <t>010.949.907-79</t>
  </si>
  <si>
    <t>Robson Santos da Silva</t>
  </si>
  <si>
    <t>rob.sesai.pistas@hotmail.com</t>
  </si>
  <si>
    <t>010.995.408-44</t>
  </si>
  <si>
    <t>Sílvia Lúcia Linhares</t>
  </si>
  <si>
    <t>011.021.253-34</t>
  </si>
  <si>
    <t>JÚLIO CÉSAR DE CARVALHO LIMA</t>
  </si>
  <si>
    <t>011.092.438-04</t>
  </si>
  <si>
    <t>Eduardo Cunha Bueno Mellão</t>
  </si>
  <si>
    <t>murilo.morales@mombucaagro.com.br</t>
  </si>
  <si>
    <t>011.116.455-90</t>
  </si>
  <si>
    <t>ANDRE GUSTAVO JONER</t>
  </si>
  <si>
    <t>AGJONER@HOTMAIL.COM</t>
  </si>
  <si>
    <t>011.116.731-01</t>
  </si>
  <si>
    <t>JULIANA BALTA MARTINS FLORES</t>
  </si>
  <si>
    <t>011.530.091-02</t>
  </si>
  <si>
    <t>Leonardo Caraffini</t>
  </si>
  <si>
    <t>escritorioxingu@grupoterranobre.com</t>
  </si>
  <si>
    <t>011.591.061-18</t>
  </si>
  <si>
    <t>ELIAS VICENTE PEREIRA NETO</t>
  </si>
  <si>
    <t>012.237.358-85</t>
  </si>
  <si>
    <t>DAVID BARIONI NETO</t>
  </si>
  <si>
    <t>D.BARIONI@UOL.COM.BR</t>
  </si>
  <si>
    <t>012.629.128-49</t>
  </si>
  <si>
    <t>Jamil Buchalla</t>
  </si>
  <si>
    <t>012.850.468-46</t>
  </si>
  <si>
    <t>Cláudio Roberto I Sen Chen</t>
  </si>
  <si>
    <t>012.928.973-68</t>
  </si>
  <si>
    <t>Luiz Pereira Martins Pires</t>
  </si>
  <si>
    <t>regis@grupoumuarama.com.br</t>
  </si>
  <si>
    <t>012.935.914-91</t>
  </si>
  <si>
    <t>Carlos Eduardo Cabral de Melo</t>
  </si>
  <si>
    <t>carlosmelorecife@yahoo.com.br</t>
  </si>
  <si>
    <t>013.120.396-71</t>
  </si>
  <si>
    <t>RODRIGO HORTÊNCIO FIDELIS</t>
  </si>
  <si>
    <t>saul.feitosa@pagold.com.br</t>
  </si>
  <si>
    <t>013.132.318-00</t>
  </si>
  <si>
    <t>José de Oliveira Guerra Filho</t>
  </si>
  <si>
    <t>013.166.058-68</t>
  </si>
  <si>
    <t>AYGIDES MARQUES</t>
  </si>
  <si>
    <t>maitareadm@hotmail.com</t>
  </si>
  <si>
    <t>013.173.348-68</t>
  </si>
  <si>
    <t>Armando Gottardi Filho</t>
  </si>
  <si>
    <t>edsonzambom@terra.com.br</t>
  </si>
  <si>
    <t>013.187.998-72</t>
  </si>
  <si>
    <t>JOAO FLAVIO LOPES</t>
  </si>
  <si>
    <t>esc.lopes@terra.com.br</t>
  </si>
  <si>
    <t>013.194.348-00</t>
  </si>
  <si>
    <t>Fabio Pascua Telles de Menezes</t>
  </si>
  <si>
    <t>ruyqueiroz@gmail.com</t>
  </si>
  <si>
    <t>013.240.558-04</t>
  </si>
  <si>
    <t>Paulo Afonso de Andrade Cunha</t>
  </si>
  <si>
    <t>marlene.rodrigues@agropauloandrade.com</t>
  </si>
  <si>
    <t>013.240.713-20</t>
  </si>
  <si>
    <t>Everardo Ferreira Telles</t>
  </si>
  <si>
    <t>grupotelles@grupotelles.com</t>
  </si>
  <si>
    <t>013.304.640-01</t>
  </si>
  <si>
    <t>IGOR BORTOLIN</t>
  </si>
  <si>
    <t>administrativo@bortolinagro.com.br</t>
  </si>
  <si>
    <t>013.402.128-20</t>
  </si>
  <si>
    <t>JOÃO LUIZ QUAGLIATO NETO E OUTROS</t>
  </si>
  <si>
    <t>juridico1@usinasaoluiz.com.br ; topografia3@usinasaoluiz.com.br</t>
  </si>
  <si>
    <t>013.439.561-10</t>
  </si>
  <si>
    <t>Alzir Pimentel Aguiar Neto</t>
  </si>
  <si>
    <t>alziraguiarneto@cajupi.com.br</t>
  </si>
  <si>
    <t>013.535.518-49</t>
  </si>
  <si>
    <t>JOSE JOAQUIM FERREIRA DE MEDEIROS</t>
  </si>
  <si>
    <t>medeiros.fm@uol.com.br</t>
  </si>
  <si>
    <t>013.547.600-34</t>
  </si>
  <si>
    <t>ARISTÓTELES DA SILVA GREFF</t>
  </si>
  <si>
    <t>aristotelesgreff@gmail.com</t>
  </si>
  <si>
    <t>013.552.437-77</t>
  </si>
  <si>
    <t>Taciano Rocha Da Silva</t>
  </si>
  <si>
    <t>taciano@outlook.com</t>
  </si>
  <si>
    <t>013.578.918-49</t>
  </si>
  <si>
    <t>Renato Junqueira Meirelles</t>
  </si>
  <si>
    <t>rjmeirellesagropecuaria@hotmail.com</t>
  </si>
  <si>
    <t>013.793.328-26</t>
  </si>
  <si>
    <t>FRANCISCO SEPAROVIC RODRIGUES</t>
  </si>
  <si>
    <t>franneto@freicanecashopping.com.br</t>
  </si>
  <si>
    <t>013.811.722-53</t>
  </si>
  <si>
    <t>JORGE JOSÉ DE MOURA</t>
  </si>
  <si>
    <t>saojorgefaz@hotmail.com</t>
  </si>
  <si>
    <t>014.022.318-57</t>
  </si>
  <si>
    <t>PAULO NOGUEIRA MARTINS</t>
  </si>
  <si>
    <t>PNMARTINS@JPMARTINS.COM.BR</t>
  </si>
  <si>
    <t>014.120.155-02</t>
  </si>
  <si>
    <t>DOUGLAS DANIEL DI DOMENICO</t>
  </si>
  <si>
    <t>stalwart@stalwart.com.br</t>
  </si>
  <si>
    <t>014.120.198-34</t>
  </si>
  <si>
    <t>Altamiro Felício dos Santos O' Reilly</t>
  </si>
  <si>
    <t>taxaquara@uol.com.br</t>
  </si>
  <si>
    <t>014.139.027-15</t>
  </si>
  <si>
    <t>RONALDO PONTES</t>
  </si>
  <si>
    <t>ronaldopontesmd@gmail.com</t>
  </si>
  <si>
    <t>014.188.319-72</t>
  </si>
  <si>
    <t>JEROSLAU PAULIKI</t>
  </si>
  <si>
    <t>luciani.ribas@lojasmm.com.br</t>
  </si>
  <si>
    <t>014.903.118-15</t>
  </si>
  <si>
    <t>LUIZ ANTONIO LATORRE</t>
  </si>
  <si>
    <t>contato@aeroclubejundiai.com.br</t>
  </si>
  <si>
    <t>015.035.058-98</t>
  </si>
  <si>
    <t>RODRIGO DE CARVALHO FERREIRA PENÇO</t>
  </si>
  <si>
    <t>adm3@emal.com.br</t>
  </si>
  <si>
    <t>015.087.908-33</t>
  </si>
  <si>
    <t>EDUARDO NUNES TAVARES</t>
  </si>
  <si>
    <t>edupelicano@terra.com.br</t>
  </si>
  <si>
    <t>015.225.908-20</t>
  </si>
  <si>
    <t>Libório Manoel Joaquim de Freitas</t>
  </si>
  <si>
    <t>francisco_carlos@7ilhas.com.br</t>
  </si>
  <si>
    <t>015.237.461-22</t>
  </si>
  <si>
    <t>ATILIO ELIAS ROVARIS</t>
  </si>
  <si>
    <t>fazendas.adm@rovaris.com.br</t>
  </si>
  <si>
    <t>015.250.168-14</t>
  </si>
  <si>
    <t>José Antonio Rossini e Outros</t>
  </si>
  <si>
    <t>zsevero@gmail.com</t>
  </si>
  <si>
    <t>015.256.461-68</t>
  </si>
  <si>
    <t>Luiz Hohl</t>
  </si>
  <si>
    <t>015.483.014-34</t>
  </si>
  <si>
    <t>José de Guadelupe Larocerie da Silva</t>
  </si>
  <si>
    <t>jlarocerie@gmail.com</t>
  </si>
  <si>
    <t>015.495.805-07</t>
  </si>
  <si>
    <t>Vitor Alves Conceição</t>
  </si>
  <si>
    <t>vitoralvesc@yahoo.com.br</t>
  </si>
  <si>
    <t>015.567.699-70</t>
  </si>
  <si>
    <t>FELIPE HANSEN</t>
  </si>
  <si>
    <t>marciolunelli@msn.com</t>
  </si>
  <si>
    <t>015.611.269-85</t>
  </si>
  <si>
    <t>CARMEN LARANHAGA BELUCO</t>
  </si>
  <si>
    <t>elianacavalcantejamil@gmail.com</t>
  </si>
  <si>
    <t>015.611.708-87</t>
  </si>
  <si>
    <t>Espólio de Sebastião Leone de Mello Barros</t>
  </si>
  <si>
    <t>marinafmbarros@hotmail.com</t>
  </si>
  <si>
    <t>015.662.023-53</t>
  </si>
  <si>
    <t>Francisco José de Sena Piloto</t>
  </si>
  <si>
    <t>sennapiloto@yahoo.com.br</t>
  </si>
  <si>
    <t>015.895.164-60</t>
  </si>
  <si>
    <t>Bruno Rosso</t>
  </si>
  <si>
    <t>pingiao@gmail.com</t>
  </si>
  <si>
    <t>015.922.998-73</t>
  </si>
  <si>
    <t>LUIZ CESAR NOCERA</t>
  </si>
  <si>
    <t>LUIZNOCERA@GMAIL.COM</t>
  </si>
  <si>
    <t>016.067.679-76</t>
  </si>
  <si>
    <t>LEANDRO ZARDO</t>
  </si>
  <si>
    <t>ZARDOCASCAVEL@GMAIL.COM</t>
  </si>
  <si>
    <t>016.069.671-26</t>
  </si>
  <si>
    <t>RODRIGO PRANTE</t>
  </si>
  <si>
    <t>rodrigoprante@gmail.com</t>
  </si>
  <si>
    <t>016.209.211-38</t>
  </si>
  <si>
    <t>SERGIO SERONNI</t>
  </si>
  <si>
    <t>SSERONNI@HOTMAIL.COM</t>
  </si>
  <si>
    <t>016.231.334-91</t>
  </si>
  <si>
    <t>José Messias Ferreira</t>
  </si>
  <si>
    <t>estanciaburiti@gmail.com</t>
  </si>
  <si>
    <t>016.362.498-41</t>
  </si>
  <si>
    <t>JOSE IZIDORO CORSO</t>
  </si>
  <si>
    <t>administrativo@grupojcn.com.br</t>
  </si>
  <si>
    <t>016.460.118-05</t>
  </si>
  <si>
    <t>JOÃO CARLOS LEME RIBEIRO</t>
  </si>
  <si>
    <t>VALEELDO@TERRA.COM.BR</t>
  </si>
  <si>
    <t>016.733.478-60</t>
  </si>
  <si>
    <t>Jorge Smilgys</t>
  </si>
  <si>
    <t>016.906.168-06</t>
  </si>
  <si>
    <t>JOAO EMILIO ROCHETO</t>
  </si>
  <si>
    <t>cmtepuglia@gmail.com</t>
  </si>
  <si>
    <t>017.038.558-25</t>
  </si>
  <si>
    <t>MARTIM FRANCISCO COUTINHO NOGUEIRA</t>
  </si>
  <si>
    <t>017.067.919-50</t>
  </si>
  <si>
    <t>MICHELINE PALMA MAKOWICH</t>
  </si>
  <si>
    <t>xelipalmak@gmail.com</t>
  </si>
  <si>
    <t>017.080.078-49</t>
  </si>
  <si>
    <t>Lina Maria Aguiar</t>
  </si>
  <si>
    <t>fazelisa@hotmail.com</t>
  </si>
  <si>
    <t>017.198.251-73</t>
  </si>
  <si>
    <t>NATHÁLIA LÜCKMANN</t>
  </si>
  <si>
    <t>nortesulaero@gmail.com</t>
  </si>
  <si>
    <t>017.362.848-60</t>
  </si>
  <si>
    <t>José Meneghel Neto</t>
  </si>
  <si>
    <t>meneghel@textilmeneghel.com.br; edugarp@gmail.com</t>
  </si>
  <si>
    <t>017.565.208-28</t>
  </si>
  <si>
    <t>Arthur Johannes Baumgartner</t>
  </si>
  <si>
    <t>arthurjohhanes@gmail.com</t>
  </si>
  <si>
    <t>017.626.109-57</t>
  </si>
  <si>
    <t>EDSON FERNANDO ZAGO</t>
  </si>
  <si>
    <t>EFZAGO@HOTMAIL.COM</t>
  </si>
  <si>
    <t>017.670.891-04</t>
  </si>
  <si>
    <t>José Vaz da Costa</t>
  </si>
  <si>
    <t>lilian@flydoc.com.br</t>
  </si>
  <si>
    <t>017.687.272-87</t>
  </si>
  <si>
    <t>GISLENE ROCHA FERREIRA</t>
  </si>
  <si>
    <t>gisley_ferreira@gmail.com</t>
  </si>
  <si>
    <t>017.791.647-85</t>
  </si>
  <si>
    <t>Ana Beatriz Alves Cuzzatti</t>
  </si>
  <si>
    <t>ana.cuzzatti@fiocruz.br</t>
  </si>
  <si>
    <t>017.880.238-70</t>
  </si>
  <si>
    <t>RENATO DE ARAUJO DORIA</t>
  </si>
  <si>
    <t>RENATO@FAZENDABOMSOSSEGO.COM.BR</t>
  </si>
  <si>
    <t>017.936.066-33</t>
  </si>
  <si>
    <t>KENNETH WESLEY JOHNSON</t>
  </si>
  <si>
    <t>fernando.aguiar@lipari.com.br</t>
  </si>
  <si>
    <t>018.098.143-91</t>
  </si>
  <si>
    <t>JOSIAS PEREIRA DE AZEVEDO</t>
  </si>
  <si>
    <t>018.152.615-87</t>
  </si>
  <si>
    <t>Nicolau Emanoel Marques Martins</t>
  </si>
  <si>
    <t>018.340.007-00</t>
  </si>
  <si>
    <t>JOSE ANTONIO FERREIRA RIOS</t>
  </si>
  <si>
    <t>RIOS@CLINICARIOS.COM.BR</t>
  </si>
  <si>
    <t>018.426.411-15</t>
  </si>
  <si>
    <t>Aroldo de Oliveira Andrade</t>
  </si>
  <si>
    <t>luanpsgoncalves1@gmail.com</t>
  </si>
  <si>
    <t>018.473.609-98</t>
  </si>
  <si>
    <t>Charles Locks</t>
  </si>
  <si>
    <t>desirefedrigo@gmail.com</t>
  </si>
  <si>
    <t>018.575.174-15</t>
  </si>
  <si>
    <t>Luiz Antônio de Andrade Bezerra</t>
  </si>
  <si>
    <t>elza@usga.com.br</t>
  </si>
  <si>
    <t>018.630.668-70</t>
  </si>
  <si>
    <t>CESAR TOME GARETTI</t>
  </si>
  <si>
    <t>financeiro@garetti.com.br</t>
  </si>
  <si>
    <t>018.646.191-71</t>
  </si>
  <si>
    <t>Deise Tassiana Marchioro Prates</t>
  </si>
  <si>
    <t>deisemarchioro@hotmail.com</t>
  </si>
  <si>
    <t>018.689.611-50</t>
  </si>
  <si>
    <t>MATEUS EDUARDO GONÇALVES VIANA</t>
  </si>
  <si>
    <t>018.958.331-24</t>
  </si>
  <si>
    <t>Derick Hudson Machado de Souza</t>
  </si>
  <si>
    <t>derickmachado@gmail.com</t>
  </si>
  <si>
    <t>018.995.748-40</t>
  </si>
  <si>
    <t>Nilson José Lima de Paula</t>
  </si>
  <si>
    <t>tecon@argo.com.br</t>
  </si>
  <si>
    <t>019.385.509-78</t>
  </si>
  <si>
    <t>ELMO TEODORO RIBEIRO</t>
  </si>
  <si>
    <t>silas@upse.com.br</t>
  </si>
  <si>
    <t>019.390.708-99</t>
  </si>
  <si>
    <t>Marcelo Tomba de Moura</t>
  </si>
  <si>
    <t>freiremoura@uol.com.br</t>
  </si>
  <si>
    <t>019.503.929-70</t>
  </si>
  <si>
    <t>EDUARDO LUIZ GRENTESKI</t>
  </si>
  <si>
    <t>eduardogrenteski@hotmail.com</t>
  </si>
  <si>
    <t>019.759.328-38</t>
  </si>
  <si>
    <t>Otávio Junqueira Motta Luiz</t>
  </si>
  <si>
    <t>019.763.021-96</t>
  </si>
  <si>
    <t>LUIZ PAULO ASSIS CAMPANHA</t>
  </si>
  <si>
    <t>luizpcampanha@gmail.com.br</t>
  </si>
  <si>
    <t>019.786.807-08</t>
  </si>
  <si>
    <t>FLAULLES BOONE BERGAMASCHI</t>
  </si>
  <si>
    <t>FLAULLES@YAHOO.COM.BR</t>
  </si>
  <si>
    <t>019.885.608-37</t>
  </si>
  <si>
    <t>PAULO SERGIO BALAN</t>
  </si>
  <si>
    <t>henreson@hotmail.com</t>
  </si>
  <si>
    <t>019.899.109-63</t>
  </si>
  <si>
    <t>Alceu Elias Feldmann</t>
  </si>
  <si>
    <t>janio@aefvilhena.com</t>
  </si>
  <si>
    <t>02.045.487/0001-54</t>
  </si>
  <si>
    <t>Marisol Vestuário S/A</t>
  </si>
  <si>
    <t>giuliano.donini@marisolsa.com</t>
  </si>
  <si>
    <t>02.055.587/0001-61</t>
  </si>
  <si>
    <t>AEROLIS - AERO AGRICOLA LISBOA LTDA</t>
  </si>
  <si>
    <t>airport.rs@pop.com.br</t>
  </si>
  <si>
    <t>02.056.778/0001-48</t>
  </si>
  <si>
    <t>Prefeitura Municipal de São Simão</t>
  </si>
  <si>
    <t>gabinete@saosimao.go.gov.br</t>
  </si>
  <si>
    <t>02.088.434/0001-10</t>
  </si>
  <si>
    <t>OAAB Pavimentação, Construtora, Agroindústria e Comércio LTDA EPP</t>
  </si>
  <si>
    <t>andrebellandi@terra.com.br</t>
  </si>
  <si>
    <t>02.090.452/0001-37</t>
  </si>
  <si>
    <t>Associação Católica Nossa Senhora de Fátima</t>
  </si>
  <si>
    <t>02.095.172/0001-11</t>
  </si>
  <si>
    <t>AGROPECUÁRIA CIAL LTDA</t>
  </si>
  <si>
    <t>frederico@cialbrasil.com.br</t>
  </si>
  <si>
    <t>02.100.999/0001-76</t>
  </si>
  <si>
    <t>CONSTRUTORA SARAIVA DE REZENDE LTDA</t>
  </si>
  <si>
    <t>rh@saraivaderezende.com.br</t>
  </si>
  <si>
    <t>02.103.780/0001-20</t>
  </si>
  <si>
    <t>Agropecuária Manacá Ltda</t>
  </si>
  <si>
    <t>brenopinheiro@pinauto.com.br</t>
  </si>
  <si>
    <t>02.103.836/0001-47</t>
  </si>
  <si>
    <t>Jardim Goiás Empreendimentos LTDA</t>
  </si>
  <si>
    <t>fersan@flamboyant.com.br; miranides@flamboyant.com.br</t>
  </si>
  <si>
    <t>02.126.558/0001-43</t>
  </si>
  <si>
    <t>TG AGRO INDUSTRIAL LTDA</t>
  </si>
  <si>
    <t>comunicacao@itapecurubioenergia.com.br</t>
  </si>
  <si>
    <t>02.131.538/0001-60</t>
  </si>
  <si>
    <t>TV Ômega Ltda</t>
  </si>
  <si>
    <t>11-2221-2139</t>
  </si>
  <si>
    <t>02.134.334/0001-83</t>
  </si>
  <si>
    <t>SCODA AERONAUTICA, FABRICACAO, COMERCIO, IMPORTACAO E EXPORTACAO DE AERONAVES, SERVICOS DE MANUTENCAO E ESCOLA DE AVIACAO CIVIL LTDA</t>
  </si>
  <si>
    <t>ppaseto@scodaero.com.br</t>
  </si>
  <si>
    <t>02.149.159/0001-06</t>
  </si>
  <si>
    <t>AGROPECUARIA RIO DA AREIA LTDA</t>
  </si>
  <si>
    <t>FINANCEIRO@RIODAREIA.COM.BR</t>
  </si>
  <si>
    <t>02.169.186/0001-32</t>
  </si>
  <si>
    <t>Airport Serviços Aeroportuários Ltda</t>
  </si>
  <si>
    <t>airport.rs@hotmail.com</t>
  </si>
  <si>
    <t>02.204.196/0001-61</t>
  </si>
  <si>
    <t>Prefeitura Municipal de Itumbiara</t>
  </si>
  <si>
    <t>epta.sbit@itumbiara.go.gov.br</t>
  </si>
  <si>
    <t>02.219.378/0001-06</t>
  </si>
  <si>
    <t>JUPARANA COMERCIAL AGRICOLA LTDA</t>
  </si>
  <si>
    <t>kezia@juparana.net</t>
  </si>
  <si>
    <t>02.219.378/0010-05</t>
  </si>
  <si>
    <t>JUPARANÃ COMERCIAL AGRÍCOLA LTDA</t>
  </si>
  <si>
    <t>juparana@juparana.com.br</t>
  </si>
  <si>
    <t>02.236.246/0001-92</t>
  </si>
  <si>
    <t>Condomínio do Mall</t>
  </si>
  <si>
    <t>ducaelia@infolink.com.br; ori_h2000@yahoo.com.br; S1.assessoria@gmail.com</t>
  </si>
  <si>
    <t>02.255.187/0001-08</t>
  </si>
  <si>
    <t>UNIFIQUE TELECOMUNICACOES S/A</t>
  </si>
  <si>
    <t>02.265.631/0001-68</t>
  </si>
  <si>
    <t>VENTURA HOLDING S.A.</t>
  </si>
  <si>
    <t>chcalves@ventura.adm.br</t>
  </si>
  <si>
    <t>02.284.062/0001-06</t>
  </si>
  <si>
    <t>HOSPITAL ESPERANCA SA</t>
  </si>
  <si>
    <t>esperanca@hospitalesperanca.com.br</t>
  </si>
  <si>
    <t>02.284.062/0014-12</t>
  </si>
  <si>
    <t>HOSPITAL ESPERANÇA S.A</t>
  </si>
  <si>
    <t>jachson.oliveira@rededor.com.br</t>
  </si>
  <si>
    <t>02.284.062/0015-01</t>
  </si>
  <si>
    <t>HOSPITAL ESPERANCA S/A</t>
  </si>
  <si>
    <t>02.298.006/0003-84</t>
  </si>
  <si>
    <t>Agroflorestal Tozzo S/A</t>
  </si>
  <si>
    <t>claudete.tozzo@tozzomadeiras.com.br</t>
  </si>
  <si>
    <t>02.298.704/0001-18</t>
  </si>
  <si>
    <t>Agropecuária Camila S.A.</t>
  </si>
  <si>
    <t>rmax100@hotmail.com</t>
  </si>
  <si>
    <t>02.300.710/0001-62</t>
  </si>
  <si>
    <t>ALPHAPAR EMPREENDIMENTOS E PARTICIPACOES LTDA</t>
  </si>
  <si>
    <t>02.301.324/0001-95</t>
  </si>
  <si>
    <t>Osvaldo Ribeiro de Mendonça Administração e Participação Ltda</t>
  </si>
  <si>
    <t>grupocolorado@colorado.com.br</t>
  </si>
  <si>
    <t>02.307.876/0001-00</t>
  </si>
  <si>
    <t>FUNDO MUNICIPAL DE SAÚDE de Santo Amaro da Imperatriz</t>
  </si>
  <si>
    <t>dionisio.cesar@outlook.com</t>
  </si>
  <si>
    <t>02.332.754/0001-74</t>
  </si>
  <si>
    <t>NOBRE ADMINISTRADORA DE BENS LTDA.</t>
  </si>
  <si>
    <t>02.357.659/0003-97</t>
  </si>
  <si>
    <t>ELIZABETH PORCELANATO S.A.</t>
  </si>
  <si>
    <t>elizabeth@ceramicaelizabeth.com.br</t>
  </si>
  <si>
    <t>02.358.271/0001-49</t>
  </si>
  <si>
    <t>Agropecuária Rio Uruará S.A.</t>
  </si>
  <si>
    <t>ricardofelicio@expressobarretos.com.br</t>
  </si>
  <si>
    <t>02.415.583/0001-47</t>
  </si>
  <si>
    <t>IGREJA MUNDIAL DO PODER DE DEUS</t>
  </si>
  <si>
    <t>supervisao.engenharia2@impd.org.br</t>
  </si>
  <si>
    <t>02.422.440/0001-62</t>
  </si>
  <si>
    <t>Maeda Pesca e Lazer Ltda</t>
  </si>
  <si>
    <t>fiscal@parquemaeda.com.br</t>
  </si>
  <si>
    <t>02.449.376/0001-03</t>
  </si>
  <si>
    <t>Serene Empreendimentos e Participacões S.A</t>
  </si>
  <si>
    <t>livia.araujo@supernosso.com.br</t>
  </si>
  <si>
    <t>02.455.483/0001-44</t>
  </si>
  <si>
    <t>COMPANHIA BRASILEIRA DE AGROPECUARIA COBRAPE</t>
  </si>
  <si>
    <t>vilsonnogueira@bol.com.br</t>
  </si>
  <si>
    <t>02.476.026/0001-36</t>
  </si>
  <si>
    <t>ULTRAFERTIL SA</t>
  </si>
  <si>
    <t>petterson.galhardo@vli-logistica.com.br</t>
  </si>
  <si>
    <t>02.495.465/0001-96</t>
  </si>
  <si>
    <t>Condomínio do Edifício Atrium IV</t>
  </si>
  <si>
    <t>02.508.035/0001-61</t>
  </si>
  <si>
    <t>Condomínio do Edifício Attilio Tinelli</t>
  </si>
  <si>
    <t>rosimeri.bispo@attiliotinelli.com.br</t>
  </si>
  <si>
    <t>02.509.491/0001-26</t>
  </si>
  <si>
    <t>CONCESSIONARIA ECOVIAS DOS IMIGRANTES S.A.</t>
  </si>
  <si>
    <t>DOUGLAS.ALBIERO@ECOVIAS.COM.BR</t>
  </si>
  <si>
    <t>02.547.415/0002-96</t>
  </si>
  <si>
    <t>MINERACAO VILA PORTO RICO LTDA</t>
  </si>
  <si>
    <t>dirceuitb@hotmail.com</t>
  </si>
  <si>
    <t>02.560.878/0001-07</t>
  </si>
  <si>
    <t>Hospital Anchieta Ltda.</t>
  </si>
  <si>
    <t>felizardo.lima@hospitalancheita.com.br</t>
  </si>
  <si>
    <t>02.592.265/0001-51</t>
  </si>
  <si>
    <t>CONDOMÍNIO SÍTIO MOMBAÇA</t>
  </si>
  <si>
    <t>ricardo.cunha@transporteexcelsior.com.br</t>
  </si>
  <si>
    <t>02.640.577/0002-74</t>
  </si>
  <si>
    <t>Serrana Aviação Agrícola Ltda</t>
  </si>
  <si>
    <t>02.709.449/0040-65</t>
  </si>
  <si>
    <t>PETROBRAS TRANSPORTE S.A - TRANSPETRO</t>
  </si>
  <si>
    <t>daniella.s@transpetro.com.br</t>
  </si>
  <si>
    <t>02.709.449/0048-12</t>
  </si>
  <si>
    <t>PETROBRAS TRANSPORTE S.A. - TRANSPETRO</t>
  </si>
  <si>
    <t>fabio.angelo@transpetro.com.br</t>
  </si>
  <si>
    <t>02.730.878/0001-08</t>
  </si>
  <si>
    <t>Bandeiras Administração de Imóveis Ltda.</t>
  </si>
  <si>
    <t>joaoabreu@bandeirasimoveis.com.br</t>
  </si>
  <si>
    <t>02.732.343/0001-76</t>
  </si>
  <si>
    <t>RENOVE EMPREENDIMENTOS S/S LTDA</t>
  </si>
  <si>
    <t>infrapjt@gmail.com</t>
  </si>
  <si>
    <t>02.749.276/0001-00</t>
  </si>
  <si>
    <t>EF Agropecuária Ltda.</t>
  </si>
  <si>
    <t>martesuporte@martesuporte.com.br</t>
  </si>
  <si>
    <t>02.749.276/0005-26</t>
  </si>
  <si>
    <t>E.F. Agropecuária Ltda</t>
  </si>
  <si>
    <t>02.749.520/0001-27</t>
  </si>
  <si>
    <t>DPC Participações e Empreendimentos Ltda.</t>
  </si>
  <si>
    <t>alvaro@dpcnet.com.br</t>
  </si>
  <si>
    <t>02.765.260/0001-83</t>
  </si>
  <si>
    <t>B.L.H. EMPREENDIMENTOS LTDA. - ME</t>
  </si>
  <si>
    <t>danielafreitas28@gmail.com / daniela@rotors.com.br</t>
  </si>
  <si>
    <t>02.766.130/0001-65</t>
  </si>
  <si>
    <t>Western Empreendimentos e Participações Ltda</t>
  </si>
  <si>
    <t>02.773.950/0001-84</t>
  </si>
  <si>
    <t>Goiasa Goiatuba Álcool Ltda</t>
  </si>
  <si>
    <t>02.787.213/0001-30</t>
  </si>
  <si>
    <t>ARENHART AVIACAO AGRICOLA LTDA</t>
  </si>
  <si>
    <t>ARENHARTAGRICOLA@UOL.COM.BR</t>
  </si>
  <si>
    <t>02.795.656/0001-73</t>
  </si>
  <si>
    <t>Vera Cruz Participações Ltda</t>
  </si>
  <si>
    <t>henrique@vcpar.com.br</t>
  </si>
  <si>
    <t>02.796.017/0001-22</t>
  </si>
  <si>
    <t>Industria de Botões Guaíra Ltda</t>
  </si>
  <si>
    <t>ibgcontab2@ibg.ind.br</t>
  </si>
  <si>
    <t>02.814.497/0001-07</t>
  </si>
  <si>
    <t>CIMED INDÚSTRIA DE MEDICAMENTOS LTDA</t>
  </si>
  <si>
    <t>diego.felipe@grupocimed.com.br</t>
  </si>
  <si>
    <t>02.816.023/0001-02</t>
  </si>
  <si>
    <t>Missão Novas Tribos do Brasil</t>
  </si>
  <si>
    <t>jeremiah_diedrich@ntm.org</t>
  </si>
  <si>
    <t>02.825.033/0001-04</t>
  </si>
  <si>
    <t>Santuário Nacional de Nossa Senhora da Conceição Aparecida</t>
  </si>
  <si>
    <t>02.831.172/0019-61</t>
  </si>
  <si>
    <t>KOCH HIPERMERCADO S/A</t>
  </si>
  <si>
    <t>carlos.souza@superkoch.com.br</t>
  </si>
  <si>
    <t>02.843.185/0001-21</t>
  </si>
  <si>
    <t>Agropastoril Fazenda Caramuru Ltda</t>
  </si>
  <si>
    <t>02.851.632/0001-94</t>
  </si>
  <si>
    <t>AGRO ÁVILA AGRICULTURA E PECUÁRIA LTDA</t>
  </si>
  <si>
    <t>freitasmac@gmail.com</t>
  </si>
  <si>
    <t>02.892.623/0001-41</t>
  </si>
  <si>
    <t>Sinal Empreendimentos e Incorporações Ltda</t>
  </si>
  <si>
    <t>luciana.viana@sinalempreendimentos.com.br</t>
  </si>
  <si>
    <t>02.907.052/0001-71</t>
  </si>
  <si>
    <t>AGROPECUARIA RICARDO FRANCO S/A</t>
  </si>
  <si>
    <t>agrobiomt@terra.com.br</t>
  </si>
  <si>
    <t>02.907.841/0001-02</t>
  </si>
  <si>
    <t>CAIO - INDUSCAR INDUSTRIA E COMERCIO DE CARROCERIAS LTDA</t>
  </si>
  <si>
    <t>02.910.540/0001-38</t>
  </si>
  <si>
    <t>Joca Participações S/A</t>
  </si>
  <si>
    <t>cmtepaulopereira@hotmail.com</t>
  </si>
  <si>
    <t>02.916.265/0027-07</t>
  </si>
  <si>
    <t>JBS S/A</t>
  </si>
  <si>
    <t>lais.rodrigues@jbsfriboi.com.br</t>
  </si>
  <si>
    <t>02.927.315/0001-04</t>
  </si>
  <si>
    <t>REUNIDAS SERRA NEGRA - ADMINISTRACAO E PARTCIPACAO S/C LTDA.</t>
  </si>
  <si>
    <t>marlonvalerio@gruposerranegra.com.br</t>
  </si>
  <si>
    <t>02.927.319/0001-92</t>
  </si>
  <si>
    <t>Fortaleza do Guaporé Agropastoril Ltda.</t>
  </si>
  <si>
    <t>cmtecarlosgrou@hotmail.com; betomaldonado@uol.com.br</t>
  </si>
  <si>
    <t>02.927.320/0001-17</t>
  </si>
  <si>
    <t>Agropecuária Três Irmãos Ltda</t>
  </si>
  <si>
    <t>joaosjunqueira@terra.com.br</t>
  </si>
  <si>
    <t>02.931.604/0001-87</t>
  </si>
  <si>
    <t>Secretaria de Infraestrutura do Estado da Bahia</t>
  </si>
  <si>
    <t>ubaldo@infra.ba.gov.br</t>
  </si>
  <si>
    <t>02.934.873/0001-05</t>
  </si>
  <si>
    <t>Lazzuli Promoções e Eventos Ltda</t>
  </si>
  <si>
    <t>josy@chevrolethall.com</t>
  </si>
  <si>
    <t>02.939.365/0001-01</t>
  </si>
  <si>
    <t>N&amp;F Assistência 24 Horas LTDA</t>
  </si>
  <si>
    <t>02.948.463/0001-05</t>
  </si>
  <si>
    <t>SOLAG SOL E LUA AVIACAO AGRICOLA LTDA</t>
  </si>
  <si>
    <t>02.976.059/0001-45</t>
  </si>
  <si>
    <t>ONF Brasil Gestão Florestal Ltda EPP</t>
  </si>
  <si>
    <t>estelle.dugachard@onfinternational.org; eliane@onfbrasil.com.br</t>
  </si>
  <si>
    <t>02.996.762/0001-15</t>
  </si>
  <si>
    <t>AGROPECUÁRIA VALE DO XIMARÍ LTDA</t>
  </si>
  <si>
    <t>dgsh@fazendasbartira.com.br</t>
  </si>
  <si>
    <t>02.998.909/0001-06</t>
  </si>
  <si>
    <t>Associação Anhanguera Parque Empresarial</t>
  </si>
  <si>
    <t>020.006.100-30</t>
  </si>
  <si>
    <t>BERNARDO ARTEMIO VENDRUSCOLO</t>
  </si>
  <si>
    <t>diogenesvendruscolo@hotmail.com</t>
  </si>
  <si>
    <t>020.263.333-00</t>
  </si>
  <si>
    <t>JOSÉ CURSINO BRENHA RAPOSO</t>
  </si>
  <si>
    <t>020.360.301-06</t>
  </si>
  <si>
    <t>Lídia Maria Bellincanta</t>
  </si>
  <si>
    <t>financeirojuruna@live.com</t>
  </si>
  <si>
    <t>020.763.381-95</t>
  </si>
  <si>
    <t>ANTONIO TRENTO SCHEFFER</t>
  </si>
  <si>
    <t>021.414.430-59</t>
  </si>
  <si>
    <t>MATHEUS OLIVEIRA DE MATTOS</t>
  </si>
  <si>
    <t>MATHEUS@MATTOSASSESSORIA.COM</t>
  </si>
  <si>
    <t>021.441.289-01</t>
  </si>
  <si>
    <t>EDERSON MUFFATO</t>
  </si>
  <si>
    <t>ederson@grupomuffato.com.br</t>
  </si>
  <si>
    <t>021.718.338-74</t>
  </si>
  <si>
    <t>JOSÉ ROBERTO ALFERES SIQUEIRA</t>
  </si>
  <si>
    <t>jaosiqueira@gmail.com</t>
  </si>
  <si>
    <t>022.003.191-69</t>
  </si>
  <si>
    <t>RICARDO FENELON DAS NEVES JUNIOR</t>
  </si>
  <si>
    <t>ricardo.fenelon@anac.gov.br</t>
  </si>
  <si>
    <t>022.038.955-19</t>
  </si>
  <si>
    <t>JOSE ANTELMO SOUZA DA SILVA</t>
  </si>
  <si>
    <t>AJUSTE1013.2@GMAIL.COM</t>
  </si>
  <si>
    <t>022.348.578-05</t>
  </si>
  <si>
    <t>Moises Nigri</t>
  </si>
  <si>
    <t>eng.andrecosta@globo.com</t>
  </si>
  <si>
    <t>022.379.075-36</t>
  </si>
  <si>
    <t>Tamilles Lopes Bittencourt Andrade</t>
  </si>
  <si>
    <t>tamilles.bit@gmail.com</t>
  </si>
  <si>
    <t>022.501.609-53</t>
  </si>
  <si>
    <t>OLIVEIRA FERREIRA BARBOSA</t>
  </si>
  <si>
    <t>OLIVEIRAFBARBOSA@HOTMAIL.COM</t>
  </si>
  <si>
    <t>022.540.345-53</t>
  </si>
  <si>
    <t>Adelmar Pinheiro Silva</t>
  </si>
  <si>
    <t>adelmarps@gmail.com</t>
  </si>
  <si>
    <t>022.566.928-50</t>
  </si>
  <si>
    <t>ADONIS LOPES DE OLIVEIRA</t>
  </si>
  <si>
    <t>ADONISLO@OUTLOOK.COM</t>
  </si>
  <si>
    <t>022.628.781-53</t>
  </si>
  <si>
    <t>Tadeu Roberto Nemir Marinho</t>
  </si>
  <si>
    <t>ema@emapantanal.com.br</t>
  </si>
  <si>
    <t>022.729.461-00</t>
  </si>
  <si>
    <t>CÉLIO VILLELA DE ANDRADE</t>
  </si>
  <si>
    <t>pcp@calcariobelavista.com.br</t>
  </si>
  <si>
    <t>022.765.184-72</t>
  </si>
  <si>
    <t>Fernando João Pereira dos Santos</t>
  </si>
  <si>
    <t>JBVTEC@UOL.COM.BR</t>
  </si>
  <si>
    <t>022.795.507-25</t>
  </si>
  <si>
    <t>JOAO BATISTA POUBEL</t>
  </si>
  <si>
    <t>JOAOBATISTAPOUBEL@IG.COM.BR</t>
  </si>
  <si>
    <t>022.802.707-14</t>
  </si>
  <si>
    <t>SUELY XAVIER SOARES</t>
  </si>
  <si>
    <t>bsinfra@yahoo.com.br</t>
  </si>
  <si>
    <t>022.815.621-15</t>
  </si>
  <si>
    <t>LINNEU ANTONIO DIACOPULUS RONDON</t>
  </si>
  <si>
    <t>guanandy@terra.com.br</t>
  </si>
  <si>
    <t>022.868.905-87</t>
  </si>
  <si>
    <t>HERON REZENDE SANTOS</t>
  </si>
  <si>
    <t>HERONSANTOS@HOTMAIL.COM</t>
  </si>
  <si>
    <t>023.015.802-10</t>
  </si>
  <si>
    <t>ANTONIO PEDRO GOMES TEIXEIRA</t>
  </si>
  <si>
    <t>Laudeciroliveira@hotmail.com</t>
  </si>
  <si>
    <t>023.064.412-00</t>
  </si>
  <si>
    <t>Antonio Pena Fernandes</t>
  </si>
  <si>
    <t>pena.florestal@yahoo.com.br</t>
  </si>
  <si>
    <t>023.157.991-80</t>
  </si>
  <si>
    <t>Simone Bedin</t>
  </si>
  <si>
    <t>023.179.401-06</t>
  </si>
  <si>
    <t>Simão Sarkis Simão</t>
  </si>
  <si>
    <t>sarkisempreendimentos@gmail.com</t>
  </si>
  <si>
    <t>023.215.538-04</t>
  </si>
  <si>
    <t>LUIZ PEREIRA DE BARROS</t>
  </si>
  <si>
    <t>ELLUBARROS@UOL.COM.BR</t>
  </si>
  <si>
    <t>023.245.905-30</t>
  </si>
  <si>
    <t>RODOLFO FERREIRA MOREIRA</t>
  </si>
  <si>
    <t>rodolfomoreira@sescbahia.com.br</t>
  </si>
  <si>
    <t>023.290.828-19</t>
  </si>
  <si>
    <t>CLOVIS ERMIRIO DE MORAES SCRIPILLITI</t>
  </si>
  <si>
    <t>clovis.ermirio@vpar.com.br</t>
  </si>
  <si>
    <t>023.413.631-64</t>
  </si>
  <si>
    <t>BRUNO WEBBER</t>
  </si>
  <si>
    <t>023.560.931-50</t>
  </si>
  <si>
    <t>MAYRA CAROLINE PUGSLEY DO PRADO</t>
  </si>
  <si>
    <t>023.563.408-58</t>
  </si>
  <si>
    <t>EVALDO JOSE BERNARDES</t>
  </si>
  <si>
    <t>023.630.278-76</t>
  </si>
  <si>
    <t>Maria Dulce Aguiar de Paiva Matos</t>
  </si>
  <si>
    <t>ramiropmatos@hotmail.com</t>
  </si>
  <si>
    <t>023.641.268-00</t>
  </si>
  <si>
    <t>JOAO CARLOS GERALDE VIOL</t>
  </si>
  <si>
    <t>JOCA.VIOL@HOTMAIL.COM</t>
  </si>
  <si>
    <t>023.695.249-87</t>
  </si>
  <si>
    <t>Ivan Martins de Souza</t>
  </si>
  <si>
    <t>pedro_boemia@hotmail.com</t>
  </si>
  <si>
    <t>023.748.358-04</t>
  </si>
  <si>
    <t>GIL AGUIAR RIBEIRO</t>
  </si>
  <si>
    <t>ESCRITORIO.GIL@BOL.COM.BR</t>
  </si>
  <si>
    <t>023.785.528-31</t>
  </si>
  <si>
    <t>NELSON HAMADA</t>
  </si>
  <si>
    <t>bmaaeronaves.diretoria@gmail.com</t>
  </si>
  <si>
    <t>023.786.918-74</t>
  </si>
  <si>
    <t>Luiz Antonio Pereira de Morais</t>
  </si>
  <si>
    <t>paulopmorais@terra.com.br</t>
  </si>
  <si>
    <t>023.788.428-30</t>
  </si>
  <si>
    <t>Ramiro Pereira de Matos</t>
  </si>
  <si>
    <t>ramiro@aguiarmatos.com.br</t>
  </si>
  <si>
    <t>023.848.277-40</t>
  </si>
  <si>
    <t>Marcello Teixeira de Oliveira</t>
  </si>
  <si>
    <t>marcelloteixeira@tjrj.jus.br</t>
  </si>
  <si>
    <t>023.959.327-87</t>
  </si>
  <si>
    <t>MARCO ENRICO SLERCA</t>
  </si>
  <si>
    <t>023.969.980-72</t>
  </si>
  <si>
    <t>OTAVIO CYRO BOFF</t>
  </si>
  <si>
    <t>luana@fazendaindaia.com.br</t>
  </si>
  <si>
    <t>024.014.441-49</t>
  </si>
  <si>
    <t>Sílvio Carvalho de Araújo</t>
  </si>
  <si>
    <t>silvio@empresaipanema.com.br</t>
  </si>
  <si>
    <t>024.506.231-91</t>
  </si>
  <si>
    <t>Geny Ratier Pereira Martins</t>
  </si>
  <si>
    <t>024.573.001-00</t>
  </si>
  <si>
    <t>Geraldo Majella Pinheiro</t>
  </si>
  <si>
    <t>saogeraldo@financeirogm.com</t>
  </si>
  <si>
    <t>024.658.761-04</t>
  </si>
  <si>
    <t>NATANAEL RIBEIRO CINTRA</t>
  </si>
  <si>
    <t>infrapjt@gmail.com ;ncintra@agromatao.com</t>
  </si>
  <si>
    <t>024.697.233-53</t>
  </si>
  <si>
    <t>WALTER DE SA CAVALCANTE JUNIOR</t>
  </si>
  <si>
    <t>024.716.391-00</t>
  </si>
  <si>
    <t>Elisbério Mont Serrat Barbosa</t>
  </si>
  <si>
    <t>024.723.415-04</t>
  </si>
  <si>
    <t>VALFRIDO LOPES BARRETO</t>
  </si>
  <si>
    <t>024.825.579-76</t>
  </si>
  <si>
    <t>VALDIR MASUTTI JUNIOR</t>
  </si>
  <si>
    <t>GIACOMOLMS@GMAIL.COM</t>
  </si>
  <si>
    <t>024.915.870-17</t>
  </si>
  <si>
    <t>Tatiane Fraisleben Fazan</t>
  </si>
  <si>
    <t>tatianef.fazan@gmail.com</t>
  </si>
  <si>
    <t>024.949.251-26</t>
  </si>
  <si>
    <t>KHALIL MANSOUR EL HAGE FILHO</t>
  </si>
  <si>
    <t>KHALIL.HAGE@HOTMAIL.COM</t>
  </si>
  <si>
    <t>025.057.199-42</t>
  </si>
  <si>
    <t>Márcia Tiemi Watanabe Fracasso</t>
  </si>
  <si>
    <t>tiemi_w@hotmail.com</t>
  </si>
  <si>
    <t>025.138.635-00</t>
  </si>
  <si>
    <t>David Marcelino Almeida Schmidt</t>
  </si>
  <si>
    <t>contato@david.adm.br; controladoria@schmidtagricola.com.br</t>
  </si>
  <si>
    <t>025.153.268-20</t>
  </si>
  <si>
    <t>FERNANDO PAGLIUCHI DE LIMA HORTA</t>
  </si>
  <si>
    <t>025.214.668-91</t>
  </si>
  <si>
    <t>José Bonifácio de Oliveira Sobrinho</t>
  </si>
  <si>
    <t>MARTA@VANGUARDA.TV</t>
  </si>
  <si>
    <t>025.441.821-05</t>
  </si>
  <si>
    <t>SERGIO ALVES FILHO</t>
  </si>
  <si>
    <t>FAZENDASAOJOSE.SAF@GMAIL.COM</t>
  </si>
  <si>
    <t>025.491.625-28</t>
  </si>
  <si>
    <t>Almi Cabral Pacheco</t>
  </si>
  <si>
    <t>via.eng@gmail.com</t>
  </si>
  <si>
    <t>025.510.952-04</t>
  </si>
  <si>
    <t>Jennifer Laura Perdiz Diógenes</t>
  </si>
  <si>
    <t>kaypydiogenes@hotmail.com</t>
  </si>
  <si>
    <t>025.684.208-63</t>
  </si>
  <si>
    <t>Edson Crochiquia</t>
  </si>
  <si>
    <t>025.693.459-20</t>
  </si>
  <si>
    <t>NERY DELAZZERI</t>
  </si>
  <si>
    <t>marcio.marcelo@hotmail.com</t>
  </si>
  <si>
    <t>025.693.568-83</t>
  </si>
  <si>
    <t>Walmir César Dionysio</t>
  </si>
  <si>
    <t>fazsgameleirasaojoao@gmail.com</t>
  </si>
  <si>
    <t>025.732.208-69</t>
  </si>
  <si>
    <t>Osvaldo Alves de Oliveira</t>
  </si>
  <si>
    <t>OSVALDOALVES240162@GMAIL.COM</t>
  </si>
  <si>
    <t>025.789.392-09</t>
  </si>
  <si>
    <t>RODRIGO FERNANDES MESQUITA</t>
  </si>
  <si>
    <t>RODRIGO.FMESQUITA@OUTLOOK.COM</t>
  </si>
  <si>
    <t>025.824.308-20</t>
  </si>
  <si>
    <t>João Carlos Di Gênio</t>
  </si>
  <si>
    <t>fazaimore@uol.com.br</t>
  </si>
  <si>
    <t>025.870.288-50</t>
  </si>
  <si>
    <t>WANIA DE FATIMA DYONISIO</t>
  </si>
  <si>
    <t>adm@dyonisioempreendimentos.com.br</t>
  </si>
  <si>
    <t>025.949.603-06</t>
  </si>
  <si>
    <t>Arialdo de Melo Pinho</t>
  </si>
  <si>
    <t>arialdo@casacivil.ce.gov.br</t>
  </si>
  <si>
    <t>026.043.458-20</t>
  </si>
  <si>
    <t>Lineu de Paula Leão</t>
  </si>
  <si>
    <t>026.198.358-01</t>
  </si>
  <si>
    <t>PAULO HENRIQUE MARCONDES CESAR</t>
  </si>
  <si>
    <t>PAULO@MARCONDESCESAR.COM.BR</t>
  </si>
  <si>
    <t>026.255.398-87</t>
  </si>
  <si>
    <t>Egydio Argente Filho</t>
  </si>
  <si>
    <t>026.291.661-47</t>
  </si>
  <si>
    <t>Bruno Rubin Stefanello</t>
  </si>
  <si>
    <t>026.334.586-61</t>
  </si>
  <si>
    <t>Marcos Baeta Campos</t>
  </si>
  <si>
    <t>marcosbaeta@terra.com.br</t>
  </si>
  <si>
    <t>026.364.928-87</t>
  </si>
  <si>
    <t>026.511.898-04</t>
  </si>
  <si>
    <t>MARCOS DE ALMEIDA PRADO</t>
  </si>
  <si>
    <t>QUEXADA@NETSITE.COM.BR</t>
  </si>
  <si>
    <t>026.592.398-00</t>
  </si>
  <si>
    <t>CLOVIS FERREIRA DE MORAIS</t>
  </si>
  <si>
    <t>morais@moraisferrari.com.br</t>
  </si>
  <si>
    <t>026.656.721-54</t>
  </si>
  <si>
    <t>FERNANDO GOELLNER JUNIOR</t>
  </si>
  <si>
    <t>JUNINGOELLNER@GMAIL.COM</t>
  </si>
  <si>
    <t>026.972.209-25</t>
  </si>
  <si>
    <t>PEDRO ARMINIO PIRAN</t>
  </si>
  <si>
    <t>piranpedro@gmail.com</t>
  </si>
  <si>
    <t>026.982.816-85</t>
  </si>
  <si>
    <t>Eduardo Giachini Mota</t>
  </si>
  <si>
    <t>egiachini@petrobras.com.br</t>
  </si>
  <si>
    <t>027.050.957-72</t>
  </si>
  <si>
    <t>Marcos Porto Gadelha</t>
  </si>
  <si>
    <t>mpgadelha@gmail.com</t>
  </si>
  <si>
    <t>027.138.299-68</t>
  </si>
  <si>
    <t>WALDIR ZOLLER</t>
  </si>
  <si>
    <t>saulozoller@hotmail.com</t>
  </si>
  <si>
    <t>027.299.711-06</t>
  </si>
  <si>
    <t>EDSON ALVES DOS REIS JUNIOR</t>
  </si>
  <si>
    <t>HENRIQUEEJULIANO01@HOTMAIL.COM</t>
  </si>
  <si>
    <t>027.465.588-82</t>
  </si>
  <si>
    <t>HISSAO HORII</t>
  </si>
  <si>
    <t>hissao@horii.com.br</t>
  </si>
  <si>
    <t>027.669.241-16</t>
  </si>
  <si>
    <t>Aurélio Rolim Rocha</t>
  </si>
  <si>
    <t>027.813.102-63</t>
  </si>
  <si>
    <t>Afonso Antonio Hennel</t>
  </si>
  <si>
    <t>aah@zyxcorp.com.br</t>
  </si>
  <si>
    <t>027.827.828-00</t>
  </si>
  <si>
    <t>LUIZ ANTONIO SALDANHA RODRIGUES</t>
  </si>
  <si>
    <t>salenco@terra.com.br</t>
  </si>
  <si>
    <t>027.853.520-84</t>
  </si>
  <si>
    <t>RENAN ZOLET</t>
  </si>
  <si>
    <t>renan@imzolet.com.br</t>
  </si>
  <si>
    <t>027.934.827-49</t>
  </si>
  <si>
    <t>ROBERTO IRINEU MARINHO</t>
  </si>
  <si>
    <t>opr@aerorio.com.br</t>
  </si>
  <si>
    <t>027.935.799-04</t>
  </si>
  <si>
    <t>NORBERTO BONAMIN JUNIOR</t>
  </si>
  <si>
    <t>BONAMINJUNIOR@TERRA.COM.BR</t>
  </si>
  <si>
    <t>027.987.277-15</t>
  </si>
  <si>
    <t>LUIZ ALBERTO BARRETO DE ANDRADE</t>
  </si>
  <si>
    <t>marco.dir@a1construtora.com.br</t>
  </si>
  <si>
    <t>027.997.668-20</t>
  </si>
  <si>
    <t>Condomínio Edifício Francisco Mellão</t>
  </si>
  <si>
    <t>marcelohsilva@adv.oabsp.org.br</t>
  </si>
  <si>
    <t>028.563.281-72</t>
  </si>
  <si>
    <t>CALISTO BENO ADAMS</t>
  </si>
  <si>
    <t>despachanteanac@hotmail.com.br</t>
  </si>
  <si>
    <t>028.772.178-76</t>
  </si>
  <si>
    <t>Carlos Eduardo Sanchez</t>
  </si>
  <si>
    <t>rubens@ems.com.br</t>
  </si>
  <si>
    <t>028.815.439-87</t>
  </si>
  <si>
    <t>DALCIR CAVALCA</t>
  </si>
  <si>
    <t>daniely@toffee.com.br</t>
  </si>
  <si>
    <t>028.830.407-10</t>
  </si>
  <si>
    <t>Waldemar Dias Rabelo</t>
  </si>
  <si>
    <t>rabelo@enarprojetos.com.br</t>
  </si>
  <si>
    <t>029.214.876-32</t>
  </si>
  <si>
    <t>Renilda Moro Rodrigues</t>
  </si>
  <si>
    <t>029.240.918-45</t>
  </si>
  <si>
    <t>JAIRO APARECIDO YAMAMOTO</t>
  </si>
  <si>
    <t>priscila.cruz@althaia.com.br</t>
  </si>
  <si>
    <t>029.409.858-55</t>
  </si>
  <si>
    <t>Mario Botana Moraes</t>
  </si>
  <si>
    <t>029.410.546-85</t>
  </si>
  <si>
    <t>MARCELO MARCIO PRESSI</t>
  </si>
  <si>
    <t>cmte.lucion@gmail.com</t>
  </si>
  <si>
    <t>029.764.518-85</t>
  </si>
  <si>
    <t>Ederson Viaro</t>
  </si>
  <si>
    <t>marceloviaro@hotmail.com</t>
  </si>
  <si>
    <t>029.877.091-10</t>
  </si>
  <si>
    <t>ROMILDO TUKUNÁ SANTANA</t>
  </si>
  <si>
    <t>apiaka22@hotmail.com</t>
  </si>
  <si>
    <t>029.893.009-96</t>
  </si>
  <si>
    <t>JONAS PINHEIRO</t>
  </si>
  <si>
    <t>JONASPINHEIRO@GMAIL.COM</t>
  </si>
  <si>
    <t>03.010.384/0003-83</t>
  </si>
  <si>
    <t>Club Med Brasil S/A</t>
  </si>
  <si>
    <t>janyck.daudet@clubmed.com</t>
  </si>
  <si>
    <t>03.015.082/0001-36</t>
  </si>
  <si>
    <t>CONDOMINIO RECANTO DAS MARES-RESIDENCE CLUB</t>
  </si>
  <si>
    <t>fernando.amorim@brcondos.com.br</t>
  </si>
  <si>
    <t>03.015.803/0001-08</t>
  </si>
  <si>
    <t>Governo do Estado do Amazonas</t>
  </si>
  <si>
    <t>03.022.252/0001-00</t>
  </si>
  <si>
    <t>Jeová Barbosa Engenharia Ltda.</t>
  </si>
  <si>
    <t>marlene@jeovabarbosaengenharia.com</t>
  </si>
  <si>
    <t>03.023.427/0001-01</t>
  </si>
  <si>
    <t>Cantareira do Xingú Agropecuária Ltda</t>
  </si>
  <si>
    <t>arlindobellincanta@hotmail.com</t>
  </si>
  <si>
    <t>03.037.747/0001-02</t>
  </si>
  <si>
    <t>PLÁ E SILVA AVIAÇÃO AGRÍCOLA LTDA</t>
  </si>
  <si>
    <t>plaesilva@hotmail.com</t>
  </si>
  <si>
    <t>03.058.308/0001-86</t>
  </si>
  <si>
    <t>Morro Verde Participações S/A</t>
  </si>
  <si>
    <t>valmir.simoes@morroverde.com</t>
  </si>
  <si>
    <t>03.058.308/0003-48</t>
  </si>
  <si>
    <t>heber@callservice.com.br</t>
  </si>
  <si>
    <t>03.064.064/0001-44</t>
  </si>
  <si>
    <t>Cofer Importadora e Distribuidora Ltda</t>
  </si>
  <si>
    <t>ramisses@coferatacadista.com.br</t>
  </si>
  <si>
    <t>03.068.790/0001-35</t>
  </si>
  <si>
    <t>Boa Vista Desenvolvimento Imobiliário Ltda.</t>
  </si>
  <si>
    <t>03.081.788/0001-04</t>
  </si>
  <si>
    <t>Divena Automóveis Ltda</t>
  </si>
  <si>
    <t>ana.cecilia@divena.com.br</t>
  </si>
  <si>
    <t>03.083.658/0001-00</t>
  </si>
  <si>
    <t>Centeno Aviação Aeroagrícola Ltda</t>
  </si>
  <si>
    <t>03.092.285/0001-26</t>
  </si>
  <si>
    <t>AGROPECUÁRIA BRAÚNA LTDA</t>
  </si>
  <si>
    <t>financeiro@fazendasmoro.com.br</t>
  </si>
  <si>
    <t>03.096.738/0002-73</t>
  </si>
  <si>
    <t>Zocar Rio Caminhões LTDA</t>
  </si>
  <si>
    <t>marcelo.amaral@zocarriolocacoes.com.br</t>
  </si>
  <si>
    <t>03.102.737/0001-03</t>
  </si>
  <si>
    <t>AEROAGRICOLA CHAPADAO LTDA - EPP</t>
  </si>
  <si>
    <t>tangara@aeroagricola.com.br</t>
  </si>
  <si>
    <t>03.105.350/0001-00</t>
  </si>
  <si>
    <t>LPW ATIVOS AMBIENTAIS</t>
  </si>
  <si>
    <t>dino@cocenza.com.br</t>
  </si>
  <si>
    <t>03.110.981/0001-18</t>
  </si>
  <si>
    <t>EMPRESA BRASILEIRA DE TERMINAIS E ARMAZENS GERAIS LTDA.</t>
  </si>
  <si>
    <t>bergomas@ageoterminais.com.br</t>
  </si>
  <si>
    <t>03.123.324/0001-05</t>
  </si>
  <si>
    <t>Secretaria de Estado de Infraestrutura e Obras Públicas do Acre</t>
  </si>
  <si>
    <t>marcos.meireles@ac.gov.br</t>
  </si>
  <si>
    <t>03.130.170/0001-89</t>
  </si>
  <si>
    <t>Brasil Card Administradora de Cartão de Crédito LTDA</t>
  </si>
  <si>
    <t>adriano@grupoadrianocobuccio.com.br</t>
  </si>
  <si>
    <t>03.141.488/0001-65</t>
  </si>
  <si>
    <t>Agropecuária São José Ltda.</t>
  </si>
  <si>
    <t>agropecuariasaojose@terra.com.br</t>
  </si>
  <si>
    <t>03.141.512/0001-66</t>
  </si>
  <si>
    <t>Pastoril Agropecuária Couto Magalhães S.A.</t>
  </si>
  <si>
    <t>miguel.jardim@safra.com.br</t>
  </si>
  <si>
    <t>03.143.955/0001-96</t>
  </si>
  <si>
    <t>Ciagra - Cia Agropastoril Aruana</t>
  </si>
  <si>
    <t>helio.tavares@gruporzk.com.br</t>
  </si>
  <si>
    <t>03.144.060/0001-76</t>
  </si>
  <si>
    <t>Agropecuária Roncador Ltda</t>
  </si>
  <si>
    <t>clara.serrao@gruporoncador.com.br</t>
  </si>
  <si>
    <t>03.152.364/0001-85</t>
  </si>
  <si>
    <t>Clube Aerodesportivo Selva</t>
  </si>
  <si>
    <t>clubeaerodesportivoselva@hotmail.com</t>
  </si>
  <si>
    <t>03.153.826/0001-89</t>
  </si>
  <si>
    <t>Condomínio Edifício Comendador Alberto Bonfiglioli</t>
  </si>
  <si>
    <t>bonfiglioli@hersil.com.br</t>
  </si>
  <si>
    <t>03.155.900/0001-04</t>
  </si>
  <si>
    <t>Prefeitura Municipal de Caarapó</t>
  </si>
  <si>
    <t>le_acp@hotmail.com</t>
  </si>
  <si>
    <t>03.177.558/0001-35</t>
  </si>
  <si>
    <t>LIMEIRA AGROPECUARIA E PARTICIPACOES LTDA - ME</t>
  </si>
  <si>
    <t>03.191.103/0001-74</t>
  </si>
  <si>
    <t>Promissão Agro Pastoril S/A</t>
  </si>
  <si>
    <t>03.196.462/0001-14</t>
  </si>
  <si>
    <t>JG DE ANDRADE LTDA</t>
  </si>
  <si>
    <t>grupofly@gmail.com</t>
  </si>
  <si>
    <t>03.206.742/0001-66</t>
  </si>
  <si>
    <t>Condomínio Edifício Helbor Tower</t>
  </si>
  <si>
    <t>francisco@helpcondominios.com.br</t>
  </si>
  <si>
    <t>03.207.826/0001-14</t>
  </si>
  <si>
    <t>AGROPECUARIA JARINA S A</t>
  </si>
  <si>
    <t>03.209.087/0001-08</t>
  </si>
  <si>
    <t>AFG BRASIL S/A</t>
  </si>
  <si>
    <t>adrianabrito2@hotmail.com</t>
  </si>
  <si>
    <t>03.216.069/0001-45</t>
  </si>
  <si>
    <t>Leonardo do Brasil Ltda</t>
  </si>
  <si>
    <t>secondo.viglieno@leonardocompany.com</t>
  </si>
  <si>
    <t>03.239.019/0001-83</t>
  </si>
  <si>
    <t>Município de Guarantã do Norte</t>
  </si>
  <si>
    <t>ericostevan@hotmail.com</t>
  </si>
  <si>
    <t>03.250.805/0001-81</t>
  </si>
  <si>
    <t>CLUBE AERODESPORTIVO DO XINGU</t>
  </si>
  <si>
    <t>ruyanselmogarcia@gmail.com</t>
  </si>
  <si>
    <t>03.257.244/0001-42</t>
  </si>
  <si>
    <t>Dacavi Administradora de Bens LTDA</t>
  </si>
  <si>
    <t>lilian.pietrovski@rvempreendimentos.com.br</t>
  </si>
  <si>
    <t>03.262.205/0001-33</t>
  </si>
  <si>
    <t>Brashop S.A.</t>
  </si>
  <si>
    <t>03.263.498/0001-73</t>
  </si>
  <si>
    <t>JANGADA AGROPASTORIL LTDA</t>
  </si>
  <si>
    <t>jangadaagropastoril@gmail.com</t>
  </si>
  <si>
    <t>03.277.322/0001-70</t>
  </si>
  <si>
    <t>Monte Carlo Incorporações e Participações Ltda.</t>
  </si>
  <si>
    <t>geraldo@gpc-assessoria.com.br</t>
  </si>
  <si>
    <t>03.278.503/0001-11</t>
  </si>
  <si>
    <t>BENEVIDES MADEIRAS LTDA</t>
  </si>
  <si>
    <t>hadex@hadex.com.br</t>
  </si>
  <si>
    <t>03.287.973/0001-41</t>
  </si>
  <si>
    <t>Torre 2000 Edifício Julio de Almeida Prado Penteado</t>
  </si>
  <si>
    <t>03.312.271/0001-70</t>
  </si>
  <si>
    <t>NADIANA AGROPECUARIA LTDA</t>
  </si>
  <si>
    <t>fernando@nadiana.com.br</t>
  </si>
  <si>
    <t>03.315.918/0001-18</t>
  </si>
  <si>
    <t>UNIMED CAMPO GRANDE MS COOPERATIVA DE TRABALHO MÉDICO</t>
  </si>
  <si>
    <t>alan.arrais@unimedcg.coop.br</t>
  </si>
  <si>
    <t>03.316.710/0001-13</t>
  </si>
  <si>
    <t>ANDRÉ GUIMARÃES CONSTRUÇÕES, MONTAGENS E SERVIÇOS LTDA</t>
  </si>
  <si>
    <t>wellingtonricardo@hotmail.com</t>
  </si>
  <si>
    <t>03.368.787/0001-37</t>
  </si>
  <si>
    <t>Condomínio Centro Empresarial Nações Unidas SC</t>
  </si>
  <si>
    <t>administrativo2@cenusp.com.br</t>
  </si>
  <si>
    <t>03.370.251/0001-56</t>
  </si>
  <si>
    <t>MUNICIPIO DE ITIQUIRA</t>
  </si>
  <si>
    <t>engenharia@itiquira.mt.gov.br</t>
  </si>
  <si>
    <t>03.384.105/0001-80</t>
  </si>
  <si>
    <t>Tamboril Empreendimentos LTDA</t>
  </si>
  <si>
    <t>adolfo@grupoarg.com.br</t>
  </si>
  <si>
    <t>03.387.396/0001-60</t>
  </si>
  <si>
    <t>SAO SALVADOR ALIMENTOS S/A</t>
  </si>
  <si>
    <t>marcos.barcelos@ssa-br.com</t>
  </si>
  <si>
    <t>03.392.096/0001-79</t>
  </si>
  <si>
    <t>LHS PARTICIPAÇÕES LTDA</t>
  </si>
  <si>
    <t>sylvio.neto@floresteca.com.br</t>
  </si>
  <si>
    <t>03.440.977/0001-18</t>
  </si>
  <si>
    <t>Condomínio Edifício Office Tower Itaim</t>
  </si>
  <si>
    <t>administrativo@ps2.com.br</t>
  </si>
  <si>
    <t>03.441.165/0001-97</t>
  </si>
  <si>
    <t>Princesa do Aripuanã - Administração e Participações Ltda</t>
  </si>
  <si>
    <t>elora_56@hotmail.com</t>
  </si>
  <si>
    <t>03.448.286/0001-60</t>
  </si>
  <si>
    <t>Agropecuária Barra Bonita S/A</t>
  </si>
  <si>
    <t>sidneybordone@sgb.agr.br</t>
  </si>
  <si>
    <t>03.450.446/0001-06</t>
  </si>
  <si>
    <t>Condomínio Edifício Crystal Tower</t>
  </si>
  <si>
    <t>gerencia@crystaltower.com.br</t>
  </si>
  <si>
    <t>03.454.131/0001-37</t>
  </si>
  <si>
    <t>AERO AGRICOLA CAMPO NOVO LTDA - ME</t>
  </si>
  <si>
    <t>NI</t>
  </si>
  <si>
    <t>03.454.194/0001-93</t>
  </si>
  <si>
    <t>Universal Locação De Imóveis Ltda.</t>
  </si>
  <si>
    <t>bjebai88@hotmail.com</t>
  </si>
  <si>
    <t>03.472.750/0002-35</t>
  </si>
  <si>
    <t>Agropecuária Chapada dos Guimarães S.A.</t>
  </si>
  <si>
    <t>aerodromoagrochapada@gmail.com</t>
  </si>
  <si>
    <t>03.472.990/0001-59</t>
  </si>
  <si>
    <t>Sapê Agropecuária LTDA</t>
  </si>
  <si>
    <t>ruralpec@globo.com</t>
  </si>
  <si>
    <t>03.476.223/0001-18</t>
  </si>
  <si>
    <t>Estrela do Guaporé Agropecuária Ltda</t>
  </si>
  <si>
    <t>iparrillo@grupobraido.com</t>
  </si>
  <si>
    <t>03.477.007/0001-97</t>
  </si>
  <si>
    <t>AGROPECUÁRIA CERRO AZUL S.A.</t>
  </si>
  <si>
    <t>bruno.eloi@luxor.com.br</t>
  </si>
  <si>
    <t>03.479.283/0001-94</t>
  </si>
  <si>
    <t>YUNES - Participação, Administração e Negócios Ltda.</t>
  </si>
  <si>
    <t>thamires.kemache@preventsenior.com.br</t>
  </si>
  <si>
    <t>03.483.449/0001-46</t>
  </si>
  <si>
    <t>Norsul ABC Ltda.</t>
  </si>
  <si>
    <t>adm@hangarabc.com.br</t>
  </si>
  <si>
    <t>03.491.507/0001-83</t>
  </si>
  <si>
    <t>Agropecuária Palmeira Ltda</t>
  </si>
  <si>
    <t>alexsander.godoy@agrofel.com.br</t>
  </si>
  <si>
    <t>03.501.232/0004-64</t>
  </si>
  <si>
    <t>CKBV FLORESTAL LTDA.</t>
  </si>
  <si>
    <t>03.504.466/0001-12</t>
  </si>
  <si>
    <t>Cambury Empreendimentos Imobiliários Ltda</t>
  </si>
  <si>
    <t>gestor.cata@hotmail.com</t>
  </si>
  <si>
    <t>03.507.498/0001-71</t>
  </si>
  <si>
    <t>Prefeitura Municipal de Aripuanã</t>
  </si>
  <si>
    <t>mathomazi@gmail.com</t>
  </si>
  <si>
    <t>03.507.699/0001-79</t>
  </si>
  <si>
    <t>Foz do Chopim Energética Ltda.</t>
  </si>
  <si>
    <t>zilli@silea.com.br</t>
  </si>
  <si>
    <t>03.518.056/0001-20</t>
  </si>
  <si>
    <t>D'TAPES AERO AGRÍCOLA LTDA</t>
  </si>
  <si>
    <t>03.518.520/0001-89</t>
  </si>
  <si>
    <t>AGROPECUARIA VALE DO PARAISO LTDA</t>
  </si>
  <si>
    <t>03.520.933/0001-06</t>
  </si>
  <si>
    <t>AGENCIA GOIANA DE INFRAESTRUTURA E TRANSPORTES</t>
  </si>
  <si>
    <t>goinfraaerodromos@gmail.com</t>
  </si>
  <si>
    <t>03.528.098/0003-04</t>
  </si>
  <si>
    <t>COMPANHIA VALE DO RIO ROOSEVELT</t>
  </si>
  <si>
    <t>psprandini@marcajd.com.br</t>
  </si>
  <si>
    <t>03.532.447/0001-08</t>
  </si>
  <si>
    <t>ITAMARATI NORTE S/A - AGROPECUÁRIA</t>
  </si>
  <si>
    <t>03.539.620/0001-91</t>
  </si>
  <si>
    <t>MOCAMBO PATRIMONIAL LTDA</t>
  </si>
  <si>
    <t>wricardo76@gmail.com</t>
  </si>
  <si>
    <t>03.554.124/0001-07</t>
  </si>
  <si>
    <t>Condomínio Villas do Tanguá</t>
  </si>
  <si>
    <t>villasdotangua@uol.com.br; jvolpini@mac.com; aerodinamica@aerodinamica.com.br</t>
  </si>
  <si>
    <t>03.591.002/0001-90</t>
  </si>
  <si>
    <t>SESC - Administração Regional no Estado da Bahia</t>
  </si>
  <si>
    <t>presidencia@fecomercioba.com.br</t>
  </si>
  <si>
    <t>03.620.220/0001-06</t>
  </si>
  <si>
    <t>GRATT INDUSTRIA DE MAQUINAS LTDA</t>
  </si>
  <si>
    <t>03.622.266/0001-64</t>
  </si>
  <si>
    <t>EFAI - ESCOLA DE AVIACAO CIVIL LTDA</t>
  </si>
  <si>
    <t>efai@efai.com.br</t>
  </si>
  <si>
    <t>03.633.590/0001-88</t>
  </si>
  <si>
    <t>Frei Caneca Shopping e Convention Center Ltda</t>
  </si>
  <si>
    <t>03.634.530/0001-80</t>
  </si>
  <si>
    <t>Industrial Irmãos Hort LTDA</t>
  </si>
  <si>
    <t>03.638.844/0001-50</t>
  </si>
  <si>
    <t>TRANSPORTADORA GOLD STAR LTDA</t>
  </si>
  <si>
    <t>pilotoh_77@hotmail.com</t>
  </si>
  <si>
    <t>03.639.008/0002-71</t>
  </si>
  <si>
    <t>Vitória Hoteis Ltda.</t>
  </si>
  <si>
    <t>dumonteng@uol.com.br</t>
  </si>
  <si>
    <t>03.639.008/0004-33</t>
  </si>
  <si>
    <t>VITORIA HOTEIS LTDA</t>
  </si>
  <si>
    <t>marcelo.sarri@vitoriahoteis.com.br</t>
  </si>
  <si>
    <t>03.645.997/0001-25</t>
  </si>
  <si>
    <t>Condomínio Edifício Antônio Alves Ferreira Guedes</t>
  </si>
  <si>
    <t>b29.supervisor@cbre.com</t>
  </si>
  <si>
    <t>03.655.322/0002-48</t>
  </si>
  <si>
    <t>CELSO PADOVANI &amp; CIA LTDA</t>
  </si>
  <si>
    <t>grelakdiego@gmail.com</t>
  </si>
  <si>
    <t>03.675.951/0001-59</t>
  </si>
  <si>
    <t>SCOPA ENGENHARIA LTDA</t>
  </si>
  <si>
    <t>vilter@scopa.com.br</t>
  </si>
  <si>
    <t>03.682.296/0001-66</t>
  </si>
  <si>
    <t>Helicidade Heliponto Ltda</t>
  </si>
  <si>
    <t>edson.pedroso@helicidade.com.br</t>
  </si>
  <si>
    <t>03.709.814/0062-00</t>
  </si>
  <si>
    <t>Serviço Nacional de Aprendizagem Comercial - SENAC</t>
  </si>
  <si>
    <t>gh@sp.senac.br</t>
  </si>
  <si>
    <t>03.709.814/0063-90</t>
  </si>
  <si>
    <t>SENAC - Serviço Nacional de Aprendizagem Comercial</t>
  </si>
  <si>
    <t>paula.pdomingues@sp.senac.br</t>
  </si>
  <si>
    <t>03.720.943/0001-87</t>
  </si>
  <si>
    <t>AJC - Agropecuária Ltda</t>
  </si>
  <si>
    <t>gwilson@emsa.com.br</t>
  </si>
  <si>
    <t>03.721.769/0001-97</t>
  </si>
  <si>
    <t>MASTERBOI LTDA</t>
  </si>
  <si>
    <t>helicoptero@masterboi.com.br</t>
  </si>
  <si>
    <t>03.732.265/0001-72</t>
  </si>
  <si>
    <t>AGES EMPREENDIMENTOS EDUCACIONAIS LTDA</t>
  </si>
  <si>
    <t>ricardo.ramos@rr76aviation.com.br</t>
  </si>
  <si>
    <t>03.737.609/0001-36</t>
  </si>
  <si>
    <t>ASSOCIAÇÃO ESTANCIA TEIMOSO</t>
  </si>
  <si>
    <t>alexandrevenson@hotmail.com</t>
  </si>
  <si>
    <t>03.742.401/0001-05</t>
  </si>
  <si>
    <t>ASSOCIAÇÃO ALPHAVILLE GRACIOSA RESIDENCIAL</t>
  </si>
  <si>
    <t>compras@alphapr.com.br</t>
  </si>
  <si>
    <t>03.752.385/0012-94</t>
  </si>
  <si>
    <t>CARTA GOIAS INDUSTRIA E COMERCIO DE PAPEIS S.A.</t>
  </si>
  <si>
    <t>AOliveira@cartafabril.com.br</t>
  </si>
  <si>
    <t>03.755.477/0001-75</t>
  </si>
  <si>
    <t>MUNICÍPIO DE MIRASSOL D'OESTE</t>
  </si>
  <si>
    <t>gabinete@mirassoldoeste.mt.gov.br</t>
  </si>
  <si>
    <t>03.764.314/0001-59</t>
  </si>
  <si>
    <t>AGB MONTEBELUNA AGRICOLA LTDA</t>
  </si>
  <si>
    <t>dane@grupoavanzi.com</t>
  </si>
  <si>
    <t>03.773.524/0001-03</t>
  </si>
  <si>
    <t>Tribunal Regional do Trabalho da 15º Região</t>
  </si>
  <si>
    <t>03.774.365/0001-61</t>
  </si>
  <si>
    <t>Capivary Agropastoril Ltda</t>
  </si>
  <si>
    <t>03.778.798/0001-95</t>
  </si>
  <si>
    <t>Surelam Empreendimentos e Participações Ltda</t>
  </si>
  <si>
    <t>andre.almeida@sa.cushwake.com</t>
  </si>
  <si>
    <t>03.785.623/0001-05</t>
  </si>
  <si>
    <t>Complexo Turístico Santa Rosa Pantanal Hotéis Ltda.</t>
  </si>
  <si>
    <t>info@santarosapantanal.com.br</t>
  </si>
  <si>
    <t>03.785.640/0001-42</t>
  </si>
  <si>
    <t>Santa Colomba Agropecuária Ltda.</t>
  </si>
  <si>
    <t>leandro@santacolomba.com.br</t>
  </si>
  <si>
    <t>03.795.071/0013-50</t>
  </si>
  <si>
    <t>Serviço Nacional de Aprendisagem Industrial</t>
  </si>
  <si>
    <t>fabiocorreia@fieb.org.br</t>
  </si>
  <si>
    <t>03.798.621/0001-50</t>
  </si>
  <si>
    <t>FACULDADE SULAMERICANA - FASAM</t>
  </si>
  <si>
    <t>iurygo@hotmail.com</t>
  </si>
  <si>
    <t>03.800.330/0001-50</t>
  </si>
  <si>
    <t>Condomínio Edifício JK Financial Center</t>
  </si>
  <si>
    <t>adm.jkfc@jkfc.com.br</t>
  </si>
  <si>
    <t>03.801.924/0001-85</t>
  </si>
  <si>
    <t>COLPAR PARTICIPACOES S/A</t>
  </si>
  <si>
    <t>03.801.924/0018-23</t>
  </si>
  <si>
    <t>COLPAR PARTICIPAÇÕES S.A.</t>
  </si>
  <si>
    <t>rafael.pessoa@colpar.com.br</t>
  </si>
  <si>
    <t>03.802.018/0001-03</t>
  </si>
  <si>
    <t>SERVIÇO SOCIAL DA INDÚSTRIA - SESI</t>
  </si>
  <si>
    <t>03.812.868/0001-84</t>
  </si>
  <si>
    <t>BAY PAR INCORPORADORA E ADMINISTRADORA LTDA.</t>
  </si>
  <si>
    <t>fighter.aeronautica@gmail.com</t>
  </si>
  <si>
    <t>03.815.535/0001-09</t>
  </si>
  <si>
    <t>Condomínio Edifício Plaza JK</t>
  </si>
  <si>
    <t>jonesrobin@plazajk.com.br</t>
  </si>
  <si>
    <t>03.816.689/0001-15</t>
  </si>
  <si>
    <t>Condomínio do Edifício Birmann 21</t>
  </si>
  <si>
    <t>03.830.013/0001-86</t>
  </si>
  <si>
    <t>O.M.A. CONSTRUTORA E INCORPORADORA LTDA</t>
  </si>
  <si>
    <t>escritorio@construtoraoma.com.br</t>
  </si>
  <si>
    <t>03.835.910/0001-82</t>
  </si>
  <si>
    <t>Niquini Participações Ltda</t>
  </si>
  <si>
    <t>aniquini@niquini.com.br</t>
  </si>
  <si>
    <t>03.851.439/0001-16</t>
  </si>
  <si>
    <t>Terravista Empreendimentos Ltda</t>
  </si>
  <si>
    <t>aeroporto@terravistabrasil.com.br; clflorio@terravistabrasil.com.br</t>
  </si>
  <si>
    <t>03.852.406/0001-90</t>
  </si>
  <si>
    <t>Lindner Techno Systmes</t>
  </si>
  <si>
    <t>alan@gratt.com.br</t>
  </si>
  <si>
    <t>03.853.896/0002-20</t>
  </si>
  <si>
    <t>MARFRIG GLOBAL FOODS AS</t>
  </si>
  <si>
    <t>jamilson.josedepaula@marfrig.com.br</t>
  </si>
  <si>
    <t>03.858.612/0001-08</t>
  </si>
  <si>
    <t>Condomínio Edifício São Paulo Trade Building</t>
  </si>
  <si>
    <t>hrprojeto@uol.com.br</t>
  </si>
  <si>
    <t>03.885.489/0001-14</t>
  </si>
  <si>
    <t>Sociedade Residencial Quinta da Baroneza</t>
  </si>
  <si>
    <t>dumont.abreu@uol.com.br</t>
  </si>
  <si>
    <t>03.894.167/0001-31</t>
  </si>
  <si>
    <t>CONDOMÍNIO DO EDIFÍCIO TOWER 2000</t>
  </si>
  <si>
    <t>projaer.projetos@gmail.com</t>
  </si>
  <si>
    <t>03.904.197/0001-81</t>
  </si>
  <si>
    <t>LGGB ADMINISTRADORA DE BENS LTDA</t>
  </si>
  <si>
    <t>colombo@colomboleiloes.com.br</t>
  </si>
  <si>
    <t>03.938.789/0003-86</t>
  </si>
  <si>
    <t>Alimentos Dallas Industria e Comercio Ltda</t>
  </si>
  <si>
    <t>jordan@atzaero.com.br</t>
  </si>
  <si>
    <t>03.945.337/0001-60</t>
  </si>
  <si>
    <t>AMBIPAR FLYONE SERVICO AEREO ESPECIALIZADO, COMERCIO E SERVICOS S/A</t>
  </si>
  <si>
    <t>FLYONE.MANUT@YAHOO.COM</t>
  </si>
  <si>
    <t>03.951.859/0001-74</t>
  </si>
  <si>
    <t>Agropecuaria Santana do Deserto LTDA</t>
  </si>
  <si>
    <t>raguiar.bio@gmail.com</t>
  </si>
  <si>
    <t>03.951.859/0005-06</t>
  </si>
  <si>
    <t>Agropecuária Santana do Deserto S.A</t>
  </si>
  <si>
    <t>03.951.859/0006-89</t>
  </si>
  <si>
    <t>03.951.859/0007-60</t>
  </si>
  <si>
    <t>Agropecuária Santana do Deserto S.A.</t>
  </si>
  <si>
    <t>03.951.859/0008-40</t>
  </si>
  <si>
    <t>03.961.189/0001-77</t>
  </si>
  <si>
    <t>TX Agropecuária e Turismo S/A</t>
  </si>
  <si>
    <t>suzana@developbrasil.com ; renata@developbrasil.com; hiltongordilho@yahoo.com.br</t>
  </si>
  <si>
    <t>03.963.649/0001-04</t>
  </si>
  <si>
    <t>Associação Pousada das Águias</t>
  </si>
  <si>
    <t>gerson@washiimoveis.com.br</t>
  </si>
  <si>
    <t>03.974.992/0001-46</t>
  </si>
  <si>
    <t>Condomínio América Business Park</t>
  </si>
  <si>
    <t>aldenice.moraes@sa.cushwake.com</t>
  </si>
  <si>
    <t>03.978.333/0001-88</t>
  </si>
  <si>
    <t>Condominio Edificio Bertolucci</t>
  </si>
  <si>
    <t>bertolucci@hersil.com.br</t>
  </si>
  <si>
    <t>03.991.124/0001-74</t>
  </si>
  <si>
    <t>Systemac Sistemas Construtivos Ltda</t>
  </si>
  <si>
    <t>03.994.975/0001-70</t>
  </si>
  <si>
    <t>INDUSTRIA DE COSMETICOS HASKELL LTDA</t>
  </si>
  <si>
    <t>compras2@haskellcosmeticos.com.br</t>
  </si>
  <si>
    <t>03.997.201/0001-01</t>
  </si>
  <si>
    <t>Agropecuária dos 3 Ranchos Ltda.</t>
  </si>
  <si>
    <t>03.998.543/0001-38</t>
  </si>
  <si>
    <t>Agropecuária SABA Ltda</t>
  </si>
  <si>
    <t>caioneves123@gmail.com</t>
  </si>
  <si>
    <t>030.012.928-90</t>
  </si>
  <si>
    <t>Habib Rezek Junior</t>
  </si>
  <si>
    <t>habibrezek@terra.com.br</t>
  </si>
  <si>
    <t>030.029.931-15</t>
  </si>
  <si>
    <t>Alfredo Perez Almedinha</t>
  </si>
  <si>
    <t>030.138.109-71</t>
  </si>
  <si>
    <t>Glauston Tres</t>
  </si>
  <si>
    <t>fazendaparana.ma@gmail.com</t>
  </si>
  <si>
    <t>030.287.159-45</t>
  </si>
  <si>
    <t>Victor Hugo Vilanova de Sousa</t>
  </si>
  <si>
    <t>vilanovamazon@gmail.com</t>
  </si>
  <si>
    <t>030.310.169-55</t>
  </si>
  <si>
    <t>Giani Spredemann</t>
  </si>
  <si>
    <t>030.368.519-09</t>
  </si>
  <si>
    <t>MARGARETE MARIA LIBERALI</t>
  </si>
  <si>
    <t>margareteliberali@yahoo.com.br</t>
  </si>
  <si>
    <t>030.504.519-98</t>
  </si>
  <si>
    <t>FABIANA CORTINA ZANELLA</t>
  </si>
  <si>
    <t>fabiana@agricolazanella.com.br</t>
  </si>
  <si>
    <t>030.508.398-80</t>
  </si>
  <si>
    <t>Diva Maria Atallah</t>
  </si>
  <si>
    <t>contratos@grupoatallah.com.br</t>
  </si>
  <si>
    <t>030.519.844-00</t>
  </si>
  <si>
    <t>MARCELO EDUARDO FREITAS ROSADO</t>
  </si>
  <si>
    <t>MARCELOROSADO@GLOBO.COM</t>
  </si>
  <si>
    <t>030.850.908-00</t>
  </si>
  <si>
    <t>JOSE RODOLFO ROCHA</t>
  </si>
  <si>
    <t>arrozfartura@hotmail.com</t>
  </si>
  <si>
    <t>031.149.536-20</t>
  </si>
  <si>
    <t>Angelo Altino Machado</t>
  </si>
  <si>
    <t>angeloaltino@gmail.com</t>
  </si>
  <si>
    <t>031.338.690-00</t>
  </si>
  <si>
    <t>Henrique Antônio Stédile</t>
  </si>
  <si>
    <t>joacir@stedile.com.br</t>
  </si>
  <si>
    <t>031.384.701-06</t>
  </si>
  <si>
    <t>JOAO CARLOS GUIMARAES GIFONI</t>
  </si>
  <si>
    <t>JGUIMARAESGIFFONI@YAHOO.COM.BR</t>
  </si>
  <si>
    <t>031.400.241-34</t>
  </si>
  <si>
    <t>Cleib Jorge Gadia</t>
  </si>
  <si>
    <t>gadia@amazonprince.com</t>
  </si>
  <si>
    <t>031.414.388-20</t>
  </si>
  <si>
    <t>Armênio Mendes</t>
  </si>
  <si>
    <t>miramar@grupomendes.com.br</t>
  </si>
  <si>
    <t>031.426.551-15</t>
  </si>
  <si>
    <t>HENRIQUE CELSO DE REZENDE ROCHA</t>
  </si>
  <si>
    <t>031.525.217-07</t>
  </si>
  <si>
    <t>PAOLO QUINTINO DE LIMA</t>
  </si>
  <si>
    <t>PPQUINTINO@GMAIL.COM</t>
  </si>
  <si>
    <t>031.564.726-46</t>
  </si>
  <si>
    <t>EDUARDO GONÇALVES PEREIRA JUNIOR</t>
  </si>
  <si>
    <t>031.682.012-19</t>
  </si>
  <si>
    <t>LEONARDO RODRIGUES DE OLIVEIRA</t>
  </si>
  <si>
    <t>CMTELEORODRIGUES@HOTMAIL.COM</t>
  </si>
  <si>
    <t>031.831.125-90</t>
  </si>
  <si>
    <t>AUGUSTO JOSÉ MONTANI</t>
  </si>
  <si>
    <t>augustomontani@hotmail.com</t>
  </si>
  <si>
    <t>031.869.389-53</t>
  </si>
  <si>
    <t>GENOR ANTONIO PIAIA</t>
  </si>
  <si>
    <t>franciscozurk@grupopiaia.com.br</t>
  </si>
  <si>
    <t>031.986.938-53</t>
  </si>
  <si>
    <t>Carlos Arruda Garms</t>
  </si>
  <si>
    <t>032.017.288-02</t>
  </si>
  <si>
    <t>JOMAR FELIPPE</t>
  </si>
  <si>
    <t>MICHELE.MENDES@FELIVEL.COM.BR</t>
  </si>
  <si>
    <t>032.036.191-80</t>
  </si>
  <si>
    <t>Bruno Vaz Gallego Lima</t>
  </si>
  <si>
    <t>gallegolima@gmail.com</t>
  </si>
  <si>
    <t>032.329.719-62</t>
  </si>
  <si>
    <t>RAPHAEL ZOLLER</t>
  </si>
  <si>
    <t>032.419.086-74</t>
  </si>
  <si>
    <t>MAICOM MANICA</t>
  </si>
  <si>
    <t>MAICOMPILOTO2018@GMAIL.COM</t>
  </si>
  <si>
    <t>032.484.191-48</t>
  </si>
  <si>
    <t>THOMAS MAXIMO MEDEIROS DE MOURA</t>
  </si>
  <si>
    <t>THOMAS.MAXIMO.MOURA@GMAIL.COM</t>
  </si>
  <si>
    <t>032.584.526-36</t>
  </si>
  <si>
    <t>IRLAU MACHADO FILHO</t>
  </si>
  <si>
    <t>irlaumachado10@gmail.com</t>
  </si>
  <si>
    <t>032.608.958-68</t>
  </si>
  <si>
    <t>FRANCISCO MALAGA GIMENEZ</t>
  </si>
  <si>
    <t>FMALAGA43@GMAIL.COM</t>
  </si>
  <si>
    <t>032.612.393-87</t>
  </si>
  <si>
    <t>Ildemar Gonçalves dos Santos</t>
  </si>
  <si>
    <t>escritorio.bolasete@hotmail.com</t>
  </si>
  <si>
    <t>032.919.268-03</t>
  </si>
  <si>
    <t>Umberto Bonini</t>
  </si>
  <si>
    <t>umberto@bonini.com.br</t>
  </si>
  <si>
    <t>032.992.878-34</t>
  </si>
  <si>
    <t>SATURNINO FERNANDES</t>
  </si>
  <si>
    <t>conrural@terra.com.br</t>
  </si>
  <si>
    <t>033.057.248-20</t>
  </si>
  <si>
    <t>JOSUE CORSO NETTO</t>
  </si>
  <si>
    <t>cecfigueira@gmail.com</t>
  </si>
  <si>
    <t>033.124.026-20</t>
  </si>
  <si>
    <t>EDIVALDO FREIRE SENA</t>
  </si>
  <si>
    <t>meioambiente@gransena.com.br</t>
  </si>
  <si>
    <t>033.144.519-03</t>
  </si>
  <si>
    <t>WALTER ZANOTTO LOPES BARBOSA</t>
  </si>
  <si>
    <t>WALTER.ZANOTTO@HOTMAIL.COM</t>
  </si>
  <si>
    <t>033.372.578-60</t>
  </si>
  <si>
    <t>LAERTE ANTONIO COSTA</t>
  </si>
  <si>
    <t>brunopaulucio.silva@bradesco.com.br</t>
  </si>
  <si>
    <t>033.434.998-20</t>
  </si>
  <si>
    <t>Ubirajara Guimarães Colela da Silva</t>
  </si>
  <si>
    <t>ubirajara.guimarães@fairlineboats.com.br</t>
  </si>
  <si>
    <t>033.556.166-72</t>
  </si>
  <si>
    <t>CLAUDINO DE OLIVEIRA DUPIN</t>
  </si>
  <si>
    <t>processos@chbaviacao.com.br</t>
  </si>
  <si>
    <t>033.584.388-30</t>
  </si>
  <si>
    <t>Donato Lemos Beraldo</t>
  </si>
  <si>
    <t>donatolb@gmail.com</t>
  </si>
  <si>
    <t>033.851.266-73</t>
  </si>
  <si>
    <t>JULIO CESAR GONTIJO</t>
  </si>
  <si>
    <t>deyvis@hotmail.com</t>
  </si>
  <si>
    <t>033.879.848-04</t>
  </si>
  <si>
    <t>Fernando Luis Cardoso Bueno</t>
  </si>
  <si>
    <t>fbueno@riogalhao.com.br</t>
  </si>
  <si>
    <t>033.881.827-87</t>
  </si>
  <si>
    <t>JOSE LUIZ PAOLIELLO</t>
  </si>
  <si>
    <t>jlpaoliello@gmail.com</t>
  </si>
  <si>
    <t>033.911.775-35</t>
  </si>
  <si>
    <t>RONILSON SANTOS DA SILVA</t>
  </si>
  <si>
    <t>ronilsonss@suzano.com.br</t>
  </si>
  <si>
    <t>033.931.431-15</t>
  </si>
  <si>
    <t>Manoel Martins de Almeida</t>
  </si>
  <si>
    <t>efbmma@terra.com.br</t>
  </si>
  <si>
    <t>033.949.461-14</t>
  </si>
  <si>
    <t>Stéfany Tietz Teixeira</t>
  </si>
  <si>
    <t>stefanytietz@hotmail.com</t>
  </si>
  <si>
    <t>034.078.028-20</t>
  </si>
  <si>
    <t>Maurilio Biagi Filho</t>
  </si>
  <si>
    <t>henriqu@maubisa.com.br</t>
  </si>
  <si>
    <t>034.161.709-11</t>
  </si>
  <si>
    <t>Luciano Armstrong Ostroski</t>
  </si>
  <si>
    <t>luciano.ostroski@pucpr.br</t>
  </si>
  <si>
    <t>034.445.069-45</t>
  </si>
  <si>
    <t>MARCOS MOCELIN</t>
  </si>
  <si>
    <t>MARCOS@EXTINTORESMOCELIN.COM.BR</t>
  </si>
  <si>
    <t>034.481.518-82</t>
  </si>
  <si>
    <t>Amarildo Martini</t>
  </si>
  <si>
    <t>034.484.128-64</t>
  </si>
  <si>
    <t>PEDRO DE PAULA GUIDI</t>
  </si>
  <si>
    <t>GUIDI@PPGUIDI.COM.BR</t>
  </si>
  <si>
    <t>034.558.371-07</t>
  </si>
  <si>
    <t>LEONARDO CAMPAGNOLO BARAZETTI</t>
  </si>
  <si>
    <t>leo_baraz@hotmail.com</t>
  </si>
  <si>
    <t>034.953.108-00</t>
  </si>
  <si>
    <t>LUIZ JOSE FABIANI</t>
  </si>
  <si>
    <t>luiz@fabiani.com.br</t>
  </si>
  <si>
    <t>035.245.208-04</t>
  </si>
  <si>
    <t>SILVIO LUIZ RODRIGUES DE CAMARGO</t>
  </si>
  <si>
    <t>atendimento4@ecplanengenharia.com.br</t>
  </si>
  <si>
    <t>035.334.238-67</t>
  </si>
  <si>
    <t>Tang Wen</t>
  </si>
  <si>
    <t>contato@guarapirangagolf.com.br</t>
  </si>
  <si>
    <t>035.343.598-87</t>
  </si>
  <si>
    <t>Humberto Maluf</t>
  </si>
  <si>
    <t>035.514.311-91</t>
  </si>
  <si>
    <t>DERSO PORTILHO VIEIRA</t>
  </si>
  <si>
    <t>rbcontabilidade@brturbo.com.br</t>
  </si>
  <si>
    <t>035.699.181-49</t>
  </si>
  <si>
    <t>ONIAS MARTINS DE MESQUITA</t>
  </si>
  <si>
    <t>ONIASM@GMAIL.COM</t>
  </si>
  <si>
    <t>035.771.638-87</t>
  </si>
  <si>
    <t>José Ribeiro de Mendonça</t>
  </si>
  <si>
    <t>furtado@agromen.com.br</t>
  </si>
  <si>
    <t>035.772.368-68</t>
  </si>
  <si>
    <t>Edison Leite de Moraes</t>
  </si>
  <si>
    <t>tangara@netsite.com.br</t>
  </si>
  <si>
    <t>035.919.358-75</t>
  </si>
  <si>
    <t>Sergio Cabernite</t>
  </si>
  <si>
    <t>036.052.743-40</t>
  </si>
  <si>
    <t>Vitoria Raquel Fonseca Dias</t>
  </si>
  <si>
    <t>raquelfonsecadiasvitoria@gmail.com</t>
  </si>
  <si>
    <t>036.275.661-90</t>
  </si>
  <si>
    <t>DIEGO VIEIRA HADAD MELO</t>
  </si>
  <si>
    <t>diego-hadad@hotmail.com</t>
  </si>
  <si>
    <t>036.445.023-15</t>
  </si>
  <si>
    <t>SEBASTIÃO CAVALCANTE RODRIGUES</t>
  </si>
  <si>
    <t>036.498.818-53</t>
  </si>
  <si>
    <t>Milton Vilela de Carvalho</t>
  </si>
  <si>
    <t>miltonvilelac@hotmail.com</t>
  </si>
  <si>
    <t>036.734.059-34</t>
  </si>
  <si>
    <t>ELOIDE DE QUADROS ZUCONELLI</t>
  </si>
  <si>
    <t>hugonovaesandrade@gmail.com</t>
  </si>
  <si>
    <t>036.875.476-63</t>
  </si>
  <si>
    <t>Maria Cristina Maciel</t>
  </si>
  <si>
    <t>mariacristina.macieI@direcional.com.br</t>
  </si>
  <si>
    <t>037.105.771-01</t>
  </si>
  <si>
    <t>Felipe Alexandre Viana de Siqueira</t>
  </si>
  <si>
    <t>felipe.siqueira@infracea.com.br</t>
  </si>
  <si>
    <t>037.204.501-47</t>
  </si>
  <si>
    <t>Wellington Luis Camargos Cenze</t>
  </si>
  <si>
    <t>cenze_1@hotmail.com</t>
  </si>
  <si>
    <t>037.260.711-05</t>
  </si>
  <si>
    <t>Raul Marques Pires de Saboia</t>
  </si>
  <si>
    <t>brunanevescampos@outlook.com</t>
  </si>
  <si>
    <t>037.312.786-34</t>
  </si>
  <si>
    <t>JOSÉ HUMBERTO VILLELA MARTINS</t>
  </si>
  <si>
    <t>fazendacamparino@hotmail.com</t>
  </si>
  <si>
    <t>037.413.608-48</t>
  </si>
  <si>
    <t>ADEVAIR DE OLIVEIRA</t>
  </si>
  <si>
    <t>adevair.cacique@hotmail.com</t>
  </si>
  <si>
    <t>037.450.229-39</t>
  </si>
  <si>
    <t>IONE MARIA GABRIEL TAQUES</t>
  </si>
  <si>
    <t>otavio.bedin@grupofrt.com.br</t>
  </si>
  <si>
    <t>037.515.076-55</t>
  </si>
  <si>
    <t>Alexandre Elias Penido</t>
  </si>
  <si>
    <t>penido@consuladodechile.com.br</t>
  </si>
  <si>
    <t>037.598.679-01</t>
  </si>
  <si>
    <t>RAPHAEL MACHADO</t>
  </si>
  <si>
    <t>RAPHAPILOTO@HOTMAIL.COM</t>
  </si>
  <si>
    <t>037.698.798-72</t>
  </si>
  <si>
    <t>Marcelo José de Campos</t>
  </si>
  <si>
    <t>037.785.161-24</t>
  </si>
  <si>
    <t>GABRIEL GUSTAVO ROTTA PICCOLI</t>
  </si>
  <si>
    <t>PICCOLI_GABRIEL@OUTLOOK.COM</t>
  </si>
  <si>
    <t>037.809.706-78</t>
  </si>
  <si>
    <t>JOSÉ MENDONÇA DE MORAIS</t>
  </si>
  <si>
    <t>guilhermefbobh@gmail.com</t>
  </si>
  <si>
    <t>037.811.278-34</t>
  </si>
  <si>
    <t>Georg Allan Lowy</t>
  </si>
  <si>
    <t>038.155.556-98</t>
  </si>
  <si>
    <t>Danilo Mendes Rodrigues</t>
  </si>
  <si>
    <t>correalc@ig.com.br</t>
  </si>
  <si>
    <t>038.283.849-19</t>
  </si>
  <si>
    <t>Franciele Cristina Pereira</t>
  </si>
  <si>
    <t>polato@polatosementes.com.br</t>
  </si>
  <si>
    <t>038.544.976-36</t>
  </si>
  <si>
    <t>ELIÉSIO CARLOS RODRIGUES</t>
  </si>
  <si>
    <t>logistica@ecragrionegocios.com.br</t>
  </si>
  <si>
    <t>038.563.727-68</t>
  </si>
  <si>
    <t>JOSE SALVADOR CARLOS CAMPANHA</t>
  </si>
  <si>
    <t>JOSESCCAMPANHA@GLOBO.COM</t>
  </si>
  <si>
    <t>038.570.758-48</t>
  </si>
  <si>
    <t>WANDERLEI VALENTIN DA SILVA</t>
  </si>
  <si>
    <t>WVS.GOLD@HOTMAIL.COM</t>
  </si>
  <si>
    <t>038.680.121-50</t>
  </si>
  <si>
    <t>Luan Pereira da Silva Gonçalves</t>
  </si>
  <si>
    <t>luan.psilva@goias.gov.br</t>
  </si>
  <si>
    <t>038.857.128-49</t>
  </si>
  <si>
    <t>JOSE PAULO FERRAZ DO AMARAL</t>
  </si>
  <si>
    <t>jpamaral001@gmail.com</t>
  </si>
  <si>
    <t>038.963.651-77</t>
  </si>
  <si>
    <t>RENAN VICTOR MARCHIORO</t>
  </si>
  <si>
    <t>RENAN_CASARIN93@HOTMAIL.COM</t>
  </si>
  <si>
    <t>039.002.948-36</t>
  </si>
  <si>
    <t>ANTENOR JOSE SCATULIN</t>
  </si>
  <si>
    <t>gabriel_garciaalves@yahoo.com.br</t>
  </si>
  <si>
    <t>039.029.448-97</t>
  </si>
  <si>
    <t>Clebisson Lacerda Pinto</t>
  </si>
  <si>
    <t>clebissonlacerda@gmail.com</t>
  </si>
  <si>
    <t>039.108.991-96</t>
  </si>
  <si>
    <t>FELIPE JOSE LIBERATTI</t>
  </si>
  <si>
    <t>FLIBERATTI@GMAIL.COM</t>
  </si>
  <si>
    <t>039.271.023-42</t>
  </si>
  <si>
    <t>LUCAS MAGALHAES BEZERRA</t>
  </si>
  <si>
    <t>aeronaveptwtv@gmail.com</t>
  </si>
  <si>
    <t>039.281.578-84</t>
  </si>
  <si>
    <t>ALVARO LUIS GUIMARÃES AMBROSO</t>
  </si>
  <si>
    <t>alvaroambroso@gmail.com</t>
  </si>
  <si>
    <t>039.404.528-90</t>
  </si>
  <si>
    <t>Gilda Maria Schunn Diniz Junqueira</t>
  </si>
  <si>
    <t>tiago.oliveira@agrop.com.br</t>
  </si>
  <si>
    <t>039.640.528-25</t>
  </si>
  <si>
    <t>JOSÉ ABDALA DA SILVA</t>
  </si>
  <si>
    <t>nelson.urias@hotmail.com</t>
  </si>
  <si>
    <t>039.868.028-00</t>
  </si>
  <si>
    <t>Jose Adelvam Costa Monteiro</t>
  </si>
  <si>
    <t>pirex@terra.com.br</t>
  </si>
  <si>
    <t>039.915.638-00</t>
  </si>
  <si>
    <t>PEDRO LUIZ RIBEIRO</t>
  </si>
  <si>
    <t>lisandro@sphimoveis.com.br</t>
  </si>
  <si>
    <t>04.007.367/0001-98</t>
  </si>
  <si>
    <t>NBR-Empreendimentos Ltda</t>
  </si>
  <si>
    <t>nbr@nbrempreendimentos.com.br</t>
  </si>
  <si>
    <t>04.014.099/0001-31</t>
  </si>
  <si>
    <t>Condomínio Edifício Spazio JK</t>
  </si>
  <si>
    <t>jkspazio@uol.com.br</t>
  </si>
  <si>
    <t>04.018.614/0001-51</t>
  </si>
  <si>
    <t>STA Fotolitos Personalizados Ltda</t>
  </si>
  <si>
    <t>ricardo@graficastudioa.com.br</t>
  </si>
  <si>
    <t>04.031.258/0001-06</t>
  </si>
  <si>
    <t>Departamento de Estradas de Rodagens, Infraestrutura Hidroviária e Aeroportuária do Acre - DERACRE</t>
  </si>
  <si>
    <t>deracregabinete@gmail.com</t>
  </si>
  <si>
    <t>04.039.380/0001-29</t>
  </si>
  <si>
    <t>Nathor Indústria e Comércio de Bicicletas Eireli</t>
  </si>
  <si>
    <t>antonio@nathor.com.br</t>
  </si>
  <si>
    <t>04.074.286/0001-00</t>
  </si>
  <si>
    <t>Agropecuária Santa Paola - ME</t>
  </si>
  <si>
    <t>gianfarris@yahoo.com.br</t>
  </si>
  <si>
    <t>04.078.670/0001-81</t>
  </si>
  <si>
    <t>Marina Verolme S/A</t>
  </si>
  <si>
    <t>verolme@brmarinas.com.br</t>
  </si>
  <si>
    <t>04.082.624/0001-56</t>
  </si>
  <si>
    <t>Irmãos Gonçalves Comércio e Indústria Ltda</t>
  </si>
  <si>
    <t>joaogoncalves@irmaosgoncalves.com.br; joaogoncalvesjr@hotmail.com; freefly.andrade@gmail.com</t>
  </si>
  <si>
    <t>04.094.302/0001-27</t>
  </si>
  <si>
    <t>INSTITUTO DE CIENCIAS NAUTICAS ICN</t>
  </si>
  <si>
    <t>patricia.grove@cienciasnauticas.org.br; daniel.devraignes@aerogrips.com.be; wesley.mascarenhas@aerogrips.com.br; marina.freitas@aerogrips.com.br</t>
  </si>
  <si>
    <t>04.102.265/0001-51</t>
  </si>
  <si>
    <t>AGROPALMA S/A</t>
  </si>
  <si>
    <t>PDAGRICOLA@AGROPALMA.COM.BR</t>
  </si>
  <si>
    <t>04.117.650/0001-72</t>
  </si>
  <si>
    <t>V C M AVIACAO AGRICOLA LTDA - EPP</t>
  </si>
  <si>
    <t>04.143.116/0001-30</t>
  </si>
  <si>
    <t>IMAGEM AVIACAO AGRICOLA LTDA - EPP</t>
  </si>
  <si>
    <t>jorge.imagemaviacao@hotmail.com</t>
  </si>
  <si>
    <t>04.144.150/0001-20</t>
  </si>
  <si>
    <t>Prefeitura Municipal de Xinguara</t>
  </si>
  <si>
    <t>pmx@jc.net.br</t>
  </si>
  <si>
    <t>04.160.421/0001-30</t>
  </si>
  <si>
    <t>Condomínio West Gate</t>
  </si>
  <si>
    <t>04.191.078/0001-91</t>
  </si>
  <si>
    <t>MUNICÍPIO DE IPIXUNA</t>
  </si>
  <si>
    <t>almeidasouza30@gmail.com</t>
  </si>
  <si>
    <t>04.198.514/0023-60</t>
  </si>
  <si>
    <t>Polícia Militar do Estado de São Paulo</t>
  </si>
  <si>
    <t>cavpmbavcam@policiamilitar.sp.gov.br</t>
  </si>
  <si>
    <t>04.198.514/0026-02</t>
  </si>
  <si>
    <t>Policia Militar do Estado de São Paulo</t>
  </si>
  <si>
    <t>cmed@policiamilitar.sp.gov.br</t>
  </si>
  <si>
    <t>04.207.303/0001-30</t>
  </si>
  <si>
    <t>SERABI MINERAÇÃO LTDA</t>
  </si>
  <si>
    <t>SUPORTE@SERABI.COM.BR</t>
  </si>
  <si>
    <t>04.207.672/0001-23</t>
  </si>
  <si>
    <t>Santana Agroindustrial Ltda.</t>
  </si>
  <si>
    <t>adm.anadia@gruposantanarn.com.br</t>
  </si>
  <si>
    <t>04.213.687/0001-02</t>
  </si>
  <si>
    <t>Prefeitura Municipal de Colniza</t>
  </si>
  <si>
    <t>04.214.352/0001-09</t>
  </si>
  <si>
    <t>Edifício Double Space Faria Lima</t>
  </si>
  <si>
    <t>04.214.934/0001-87</t>
  </si>
  <si>
    <t>SUPERMAX BRASIL IMPORTADORA S/A</t>
  </si>
  <si>
    <t>joao@supermax-brasil.com</t>
  </si>
  <si>
    <t>04.221.017/0001-20</t>
  </si>
  <si>
    <t>SBN Participações Ltda</t>
  </si>
  <si>
    <t>04.229.366/0001-98</t>
  </si>
  <si>
    <t>NOVA ERA AVIACAO AGRICOLA LTDA</t>
  </si>
  <si>
    <t>04.254.006/0001-46</t>
  </si>
  <si>
    <t>Edifício Atrium VI.com</t>
  </si>
  <si>
    <t>gerente@atrium6e8.com.br</t>
  </si>
  <si>
    <t>04.272.880/0001-06</t>
  </si>
  <si>
    <t>Lucabrun Administradora de Imóveis Ltda.</t>
  </si>
  <si>
    <t>financeiro@metasul.ind.br</t>
  </si>
  <si>
    <t>04.278.818/0001-21</t>
  </si>
  <si>
    <t>Prefeitura Municipal de Novo Aripuanã</t>
  </si>
  <si>
    <t>novoaripuanã.prefeitura@gmail.com</t>
  </si>
  <si>
    <t>04.283.040/0001-49</t>
  </si>
  <si>
    <t>MUNICÍPIO DE BARREIRINHA</t>
  </si>
  <si>
    <t>repbaemanaus@gmail.com</t>
  </si>
  <si>
    <t>04.313.241/0001-41</t>
  </si>
  <si>
    <t>Condomínio Edifício Monumental Business</t>
  </si>
  <si>
    <t>contato@edificiomonumental.com.br</t>
  </si>
  <si>
    <t>04.319.579/0001-00</t>
  </si>
  <si>
    <t>LENDA TURISMO OPERADORA DE VIAGENS E TURISMO LTDA - ME</t>
  </si>
  <si>
    <t>04.323.789/0001-72</t>
  </si>
  <si>
    <t>WRB Agropecuária LTDA</t>
  </si>
  <si>
    <t>lucianosouzamata@globo.com</t>
  </si>
  <si>
    <t>04.335.328/0001-10</t>
  </si>
  <si>
    <t>MAXIMUS'S PARTICIPACOES S.A.</t>
  </si>
  <si>
    <t>04.347.517/0001-02</t>
  </si>
  <si>
    <t>Magenta Participações S.A.</t>
  </si>
  <si>
    <t>04.347.598/0001-40</t>
  </si>
  <si>
    <t>Condomínio Edifício Life center</t>
  </si>
  <si>
    <t>administracao@lifecenter.com.br</t>
  </si>
  <si>
    <t>04.378.330/0001-76</t>
  </si>
  <si>
    <t>CORPO DE BOMBEIROS DA POLICIA MILITAR DO ESTADO DE SAO PAULO</t>
  </si>
  <si>
    <t>ccbdfpugo@policiamilitar.sp.gov.br</t>
  </si>
  <si>
    <t>04.378.626/0001-97</t>
  </si>
  <si>
    <t>Fundação Universidade do Amazonas - FUA</t>
  </si>
  <si>
    <t>04.385.421/0005-62</t>
  </si>
  <si>
    <t>Fazenda Cajueiro Agropecuária Ltda</t>
  </si>
  <si>
    <t>daniel@sementescajueiro.com.br</t>
  </si>
  <si>
    <t>04.390.478/0001-26</t>
  </si>
  <si>
    <t>Agrobull Ltda</t>
  </si>
  <si>
    <t>04.394.805/0001-18</t>
  </si>
  <si>
    <t>MUNICÍPIO DE ROLIM DE MOURA</t>
  </si>
  <si>
    <t>gabinete@rolimdemoura.ro.gov.br</t>
  </si>
  <si>
    <t>04.406.405/0001-85</t>
  </si>
  <si>
    <t>Condomínio Panamérica Park</t>
  </si>
  <si>
    <t>kelly.dangelis@brpra.com.br</t>
  </si>
  <si>
    <t>04.409.590/0001-61</t>
  </si>
  <si>
    <t>FREC Empreendimentos Imobiliários Ltda.</t>
  </si>
  <si>
    <t>rsr@cerfco.com.br</t>
  </si>
  <si>
    <t>04.418.398/0001-31</t>
  </si>
  <si>
    <t>AGROPECUARIA CORUMBIARA S A</t>
  </si>
  <si>
    <t>rozivaldo.corumbiara@gvq.com.br</t>
  </si>
  <si>
    <t>04.440.451/0001-09</t>
  </si>
  <si>
    <t>Fazenda Norton Ltda.</t>
  </si>
  <si>
    <t>venicio@silea.com.br</t>
  </si>
  <si>
    <t>04.452.175/0001-90</t>
  </si>
  <si>
    <t>AGROPECUARIA OURO PRETO LTDA</t>
  </si>
  <si>
    <t>fernando.coura@avg.com.br</t>
  </si>
  <si>
    <t>04.473.008/0001-26</t>
  </si>
  <si>
    <t>Casa Grande Mineração Ltda</t>
  </si>
  <si>
    <t>joaoleal@armil.com.br</t>
  </si>
  <si>
    <t>04.477.634/0001-90</t>
  </si>
  <si>
    <t>Município de Silves</t>
  </si>
  <si>
    <t>ana.admsilves@gmail.com</t>
  </si>
  <si>
    <t>04.477.642/0001-37</t>
  </si>
  <si>
    <t>Município de Autazes</t>
  </si>
  <si>
    <t>representacaoatz@gmail.com</t>
  </si>
  <si>
    <t>04.493.955/0001-89</t>
  </si>
  <si>
    <t>Cirrus Sociedade Aerodesportiva</t>
  </si>
  <si>
    <t>rubenstaveira@yahoo.com.br</t>
  </si>
  <si>
    <t>04.505.509/0001-47</t>
  </si>
  <si>
    <t>PREFEITURA MUNICIPAL DE JAPURÁ</t>
  </si>
  <si>
    <t>eleniltonjapura@gmail.com</t>
  </si>
  <si>
    <t>04.506.785/0001-20</t>
  </si>
  <si>
    <t>Caiapó Agropecuária Ltda</t>
  </si>
  <si>
    <t>rogerio@caiapoagropecuaria.com.br</t>
  </si>
  <si>
    <t>04.524.239/0001-11</t>
  </si>
  <si>
    <t>Porto Preguiças Resort Ltda.</t>
  </si>
  <si>
    <t>neycwb@msn.com</t>
  </si>
  <si>
    <t>04.530.390/0001-62</t>
  </si>
  <si>
    <t>Município de Tapuá - AM</t>
  </si>
  <si>
    <t>euclides_guedes@hotmail.com</t>
  </si>
  <si>
    <t>04.530.895/0001-27</t>
  </si>
  <si>
    <t>Prefeitura Municipal de Envira</t>
  </si>
  <si>
    <t>diretoria@voecta.com.br</t>
  </si>
  <si>
    <t>04.536.158/0001-31</t>
  </si>
  <si>
    <t>Blitz Comércio e Representações Ltda - ME</t>
  </si>
  <si>
    <t>aeroverde@aeroverde.com.br</t>
  </si>
  <si>
    <t>04.541.799/0001-84</t>
  </si>
  <si>
    <t>Master S/A</t>
  </si>
  <si>
    <t>juridico@havan.com.br</t>
  </si>
  <si>
    <t>04.545.220/0001-51</t>
  </si>
  <si>
    <t>JCPM INVESTIMENTOS LTDA</t>
  </si>
  <si>
    <t>abarros@jcpm.com.br; apontual@jcpm.com.br; silvana.calistrato@jcpm.com.br</t>
  </si>
  <si>
    <t>04.553.107/0001-18</t>
  </si>
  <si>
    <t>HSDPlan Empreendimentos Agropecuários Ltda.</t>
  </si>
  <si>
    <t>paulo@gecol.com.br</t>
  </si>
  <si>
    <t>04.580.981/0001-44</t>
  </si>
  <si>
    <t>AGROPECUARIA RIO BRANCO EIRELI</t>
  </si>
  <si>
    <t>ariobranco@oi.com.br</t>
  </si>
  <si>
    <t>04.588.596/0001-43</t>
  </si>
  <si>
    <t>Município de Juruá</t>
  </si>
  <si>
    <t>geraldo.picao@amazonaves.com.br</t>
  </si>
  <si>
    <t>04.595.950/0001-67</t>
  </si>
  <si>
    <t>IRISBRASIL ENGENHARIA E CONSTRUÇÕES LTDA.</t>
  </si>
  <si>
    <t>irisbrasil@irisbrasil.com.br</t>
  </si>
  <si>
    <t>04.601.397/0001-28</t>
  </si>
  <si>
    <t>BRISANET SERVIÇOS DE TELECOMUNICAÇÕES S/A</t>
  </si>
  <si>
    <t>roberto@brisanet.com.br</t>
  </si>
  <si>
    <t>04.608.598/0001-57</t>
  </si>
  <si>
    <t>SPE Cesto Incorporadora S.A</t>
  </si>
  <si>
    <t>rgiannetti@pacificrelaty.com.br</t>
  </si>
  <si>
    <t>04.610.622/0001-92</t>
  </si>
  <si>
    <t>Cical Taxi Aéreo e Agro Pecuária LTDA</t>
  </si>
  <si>
    <t>alessandropadilha@grupoafc.com.br</t>
  </si>
  <si>
    <t>04.626.152/0001-55</t>
  </si>
  <si>
    <t>BOLD PARTICIPAÇÕES S/A</t>
  </si>
  <si>
    <t>claudio@kockarquitetura.com.br</t>
  </si>
  <si>
    <t>04.628.376/0001-04</t>
  </si>
  <si>
    <t>Prefeitura Municipal de Itamarati</t>
  </si>
  <si>
    <t>04.641.376/0001-36</t>
  </si>
  <si>
    <t>SUPERMERCADOS BH COMERCIO DE ALIMENTOS S/A</t>
  </si>
  <si>
    <t>lucas.freire@sgo.ind.br</t>
  </si>
  <si>
    <t>04.644.828/0001-33</t>
  </si>
  <si>
    <t>HSH INCORPORACAO E CONSTRUCAO LTDA</t>
  </si>
  <si>
    <t>04.647.090/0001-68</t>
  </si>
  <si>
    <t>CETRIC – CENTRAL DE TRATAMENTO DE RESIDUOS INDUSTRIAIS E COMERCIAIS DE CHAPECO LTDA</t>
  </si>
  <si>
    <t>cetric@cetric.com.br</t>
  </si>
  <si>
    <t>04.647.811/0001-30</t>
  </si>
  <si>
    <t>Eletro Cesar Geração de Energia Ltda</t>
  </si>
  <si>
    <t>04.651.140/0001-80</t>
  </si>
  <si>
    <t>BRASIL CENTRAL CONSTRUTORA LOCAÇÕES E PARTICIPAÇÕES LTDA</t>
  </si>
  <si>
    <t>denice.s@terra.com.br</t>
  </si>
  <si>
    <t>04.656.874/0001-52</t>
  </si>
  <si>
    <t>ALPENDRE EVENTOS E SERVICOS EIRELI</t>
  </si>
  <si>
    <t>04.662.776/0001-28</t>
  </si>
  <si>
    <t>Cajuru Indústria e Comércio de Alimentos Ltda</t>
  </si>
  <si>
    <t>andrea.euzebio@goldmeat.com.br; gar.eduardo@gmail.com.br</t>
  </si>
  <si>
    <t>04.683.393/0001-36</t>
  </si>
  <si>
    <t>VEGA S.A TRANSPOTE URBANO</t>
  </si>
  <si>
    <t>michellelisboa@vegasa.com.br</t>
  </si>
  <si>
    <t>04.696.521/0001-86</t>
  </si>
  <si>
    <t>VOS Construtora e Incorporadora Lta</t>
  </si>
  <si>
    <t>contato@vosconstrutora.com.br</t>
  </si>
  <si>
    <t>04.699.137/0001-37</t>
  </si>
  <si>
    <t>Instituto Ricardo Brennand</t>
  </si>
  <si>
    <t>04.705.676/0001-31</t>
  </si>
  <si>
    <t>Vilepart Empreendimentos e Participações Ltda</t>
  </si>
  <si>
    <t>virgilio@villefort.com.br</t>
  </si>
  <si>
    <t>04.706.851/0001-05</t>
  </si>
  <si>
    <t>Condomínio Edifício Corporate Park</t>
  </si>
  <si>
    <t>04.712.248/0008-02</t>
  </si>
  <si>
    <t>PRATERRA RIO PRETO AGROPECUÁRIA LTDA</t>
  </si>
  <si>
    <t>denise@praterra.com.br</t>
  </si>
  <si>
    <t>04.733.767/0014-03</t>
  </si>
  <si>
    <t>SCHEFFER &amp; CIA LTDA</t>
  </si>
  <si>
    <t>compras.avcomercial@scheffer.agr.br</t>
  </si>
  <si>
    <t>04.737.144/0001-86</t>
  </si>
  <si>
    <t>Brascomp Compensados do Brasil</t>
  </si>
  <si>
    <t>04.748.856/0002-81</t>
  </si>
  <si>
    <t>Fazenda Guariroba S/A</t>
  </si>
  <si>
    <t>regimar@regimar.com.br</t>
  </si>
  <si>
    <t>04.751.141/0001-05</t>
  </si>
  <si>
    <t>BIOENERGY INDUSTRIA E COMÉRCIO DE ENERGIA ALTERNATIVA LTDA</t>
  </si>
  <si>
    <t>rubesiegel@gmail.com</t>
  </si>
  <si>
    <t>04.755.589/0001-99</t>
  </si>
  <si>
    <t>AGROPECUÁRIA TABATINGA LTDA</t>
  </si>
  <si>
    <t>angelica.aguiar@fazendasagro.com.br</t>
  </si>
  <si>
    <t>04.756.318/0001-58</t>
  </si>
  <si>
    <t>Dalsam Agroflorestal Ltda</t>
  </si>
  <si>
    <t>financeiro@dalsam.com.br</t>
  </si>
  <si>
    <t>04.762.941/0001-13</t>
  </si>
  <si>
    <t>MAKLER EMPRENDIMENTOS S.A.</t>
  </si>
  <si>
    <t>danielafreitas@airsoft.com.br</t>
  </si>
  <si>
    <t>04.783.071/0001-69</t>
  </si>
  <si>
    <t>ESPÍRITO SANTO AGROPECUARIA LTDA</t>
  </si>
  <si>
    <t>lucimar@attongestao.com.br</t>
  </si>
  <si>
    <t>04.808.485/0001-03</t>
  </si>
  <si>
    <t>Agem - Administradora de Bens Próprios Ltda</t>
  </si>
  <si>
    <t>celso@agem-adm.com.br</t>
  </si>
  <si>
    <t>04.839.268/0002-53</t>
  </si>
  <si>
    <t>IBERIA INDUSTRIAL E COMERCIAL LTDA</t>
  </si>
  <si>
    <t>MONITORAMENTO.IMAGENS@USINAIBERIA.COM.BR</t>
  </si>
  <si>
    <t>04.841.261/0001-95</t>
  </si>
  <si>
    <t>Vila Rica S/A</t>
  </si>
  <si>
    <t>financeiro@zucato.com.br</t>
  </si>
  <si>
    <t>04.847.187/0001-14</t>
  </si>
  <si>
    <t>Bulus Brothers Participações S.A.</t>
  </si>
  <si>
    <t>04.852.164/0001-06</t>
  </si>
  <si>
    <t>SAMOS PARTICIPACOES LTDA</t>
  </si>
  <si>
    <t>walfrido@kroton.com.br</t>
  </si>
  <si>
    <t>04.860.854/0001-07</t>
  </si>
  <si>
    <t>PREFEITURA MUNICIPAL DE PRAINHA</t>
  </si>
  <si>
    <t>prainha.projur@gmail.com</t>
  </si>
  <si>
    <t>04.866.707/0001-36</t>
  </si>
  <si>
    <t>JD Agricultura e Participações Sociais LTDA</t>
  </si>
  <si>
    <t>04.866.750/0001-00</t>
  </si>
  <si>
    <t>Espinhaço Agropecuária Ltda</t>
  </si>
  <si>
    <t>diretoria@centroservicos.com.br</t>
  </si>
  <si>
    <t>04.870.142/0001-60</t>
  </si>
  <si>
    <t>Marnanglo Empreendimentos e Participações S/C Ltda.</t>
  </si>
  <si>
    <t>marcoferreira@fazendaribeirão.com.br</t>
  </si>
  <si>
    <t>04.879.397/0001-94</t>
  </si>
  <si>
    <t>E.S.P. Agropecuária Ltda</t>
  </si>
  <si>
    <t>kazuo.koga@msppar.com.br</t>
  </si>
  <si>
    <t>04.898.425/0002-00</t>
  </si>
  <si>
    <t>CIMENTOS DO BRASIL S/A CIBRASA</t>
  </si>
  <si>
    <t>odineacosta@nassau.com.br</t>
  </si>
  <si>
    <t>04.908.221/0001-13</t>
  </si>
  <si>
    <t>Muguidjana Agropecuária Ltda</t>
  </si>
  <si>
    <t>andre@muguidjana.com</t>
  </si>
  <si>
    <t>04.908.221/0006-28</t>
  </si>
  <si>
    <t>MUGUIDJANA AGROPECUARIA LTDA.</t>
  </si>
  <si>
    <t>helder@muguidjana.com</t>
  </si>
  <si>
    <t>04.908.689/0001-08</t>
  </si>
  <si>
    <t>Faenza Participações Ltda.</t>
  </si>
  <si>
    <t>marco@giaretton.com.br</t>
  </si>
  <si>
    <t>04.929.345/0001-85</t>
  </si>
  <si>
    <t>Fundação Santa Casa de Misericórdia do Pará</t>
  </si>
  <si>
    <t>presidencia@santacasa.pa.gov.br</t>
  </si>
  <si>
    <t>04.939.757/0001-04</t>
  </si>
  <si>
    <t>Cia Agropecuária Agrosan</t>
  </si>
  <si>
    <t>aerplan@gmail.com</t>
  </si>
  <si>
    <t>04.950.548/0001-53</t>
  </si>
  <si>
    <t>Condomínio Millennium Office Park</t>
  </si>
  <si>
    <t>millennium@hersil.com.br</t>
  </si>
  <si>
    <t>04.965.968/0001-03</t>
  </si>
  <si>
    <t>AGROPESP - Agropecuária São Paulo S.A.</t>
  </si>
  <si>
    <t>nelson@thomasi.com.br</t>
  </si>
  <si>
    <t>04.975.356/0001-00</t>
  </si>
  <si>
    <t>GAIROVA AGROPECUS LTDA.</t>
  </si>
  <si>
    <t>juliana.ferreira@protege.com.br</t>
  </si>
  <si>
    <t>04.977.278/0001-74</t>
  </si>
  <si>
    <t>COMPANHIA AGROPECUARIA SETE BARRAS LTDA</t>
  </si>
  <si>
    <t>aerocontado@hotmail.com</t>
  </si>
  <si>
    <t>04.981.577/0001-82</t>
  </si>
  <si>
    <t>Agropecuária Santa Silvia S/A</t>
  </si>
  <si>
    <t>renato@jubran.com.br</t>
  </si>
  <si>
    <t>04.996.535/0001-15</t>
  </si>
  <si>
    <t>SELETA NEGÓCIOS E PARTICIPAÇÕES LTDA</t>
  </si>
  <si>
    <t>carlos@fordsperandio.com.br</t>
  </si>
  <si>
    <t>040.229.454-86</t>
  </si>
  <si>
    <t>Daniel Sitônio de Aguiar</t>
  </si>
  <si>
    <t>daniel@danielsitonio.com.br</t>
  </si>
  <si>
    <t>040.318.196-84</t>
  </si>
  <si>
    <t>CELESTINO CASTRO E COELHO</t>
  </si>
  <si>
    <t>celestino@coelhoempresas.com.br</t>
  </si>
  <si>
    <t>040.510.071-03</t>
  </si>
  <si>
    <t>Nivaldo Batista Lima</t>
  </si>
  <si>
    <t>gusttavo@baladamusic.com.br</t>
  </si>
  <si>
    <t>040.750.068-59</t>
  </si>
  <si>
    <t>CARLOS ALBERTO FREIRE DE ANDRADE LOPES</t>
  </si>
  <si>
    <t>et@carlosfreire.com.br</t>
  </si>
  <si>
    <t>040.921.718-20</t>
  </si>
  <si>
    <t>Nilson Soares Ferreira</t>
  </si>
  <si>
    <t>zetilau@outlook.com</t>
  </si>
  <si>
    <t>041.206.278-02</t>
  </si>
  <si>
    <t>Ronaldo Diniz Junqueira</t>
  </si>
  <si>
    <t>fazendajaciara@fazendajaciara.com.br</t>
  </si>
  <si>
    <t>041.237.351-34</t>
  </si>
  <si>
    <t>Sidiney Gasques Bordone</t>
  </si>
  <si>
    <t>041.452.149-86</t>
  </si>
  <si>
    <t>Daniel Pereira Wolf</t>
  </si>
  <si>
    <t>contasapagar@nafortuna.com.br</t>
  </si>
  <si>
    <t>041.586.709-69</t>
  </si>
  <si>
    <t>PEDRO FAVORETO FILHO</t>
  </si>
  <si>
    <t>vivien@gmail.com</t>
  </si>
  <si>
    <t>041.602.338-05</t>
  </si>
  <si>
    <t>CLAUDIO BERNINI</t>
  </si>
  <si>
    <t>PR-CLAUDIO@UOL.COM.BR</t>
  </si>
  <si>
    <t>041.648.146-91</t>
  </si>
  <si>
    <t>Antônio Francisco de Araújo</t>
  </si>
  <si>
    <t>araujo@aruans.com.br</t>
  </si>
  <si>
    <t>041.656.878-55</t>
  </si>
  <si>
    <t>ANTONIO CRISPIM DE SOUSA</t>
  </si>
  <si>
    <t>financeiro@plasduran.com.br</t>
  </si>
  <si>
    <t>041.681.301-18</t>
  </si>
  <si>
    <t>DANIELA TEXTOR</t>
  </si>
  <si>
    <t>betotextor@gmail.com</t>
  </si>
  <si>
    <t>041.895.317-15</t>
  </si>
  <si>
    <t>Carlos Alberto da Veiga Sicupira</t>
  </si>
  <si>
    <t>042.036.399-80</t>
  </si>
  <si>
    <t>ROBERT MILLA</t>
  </si>
  <si>
    <t>robert.milla@hotmail.com</t>
  </si>
  <si>
    <t>042.056.349-00</t>
  </si>
  <si>
    <t>Carlos Francisco Gonçales Quesada</t>
  </si>
  <si>
    <t>faa4412@globo.com</t>
  </si>
  <si>
    <t>042.130.761-72</t>
  </si>
  <si>
    <t>JOSE RIBAMAR ALVES DA SILVA</t>
  </si>
  <si>
    <t>RIBA.ALVES@HOTMAIL.COM</t>
  </si>
  <si>
    <t>042.279.869-07</t>
  </si>
  <si>
    <t>WILLIAM STAROSTIK FILHO</t>
  </si>
  <si>
    <t>WILLIAM.STAROSTIK@HOTMAIL.COM</t>
  </si>
  <si>
    <t>042.378.899-04</t>
  </si>
  <si>
    <t>ALFREDO PLÍNIO GREIPEL</t>
  </si>
  <si>
    <t>alfredogreipel@hotmail.com</t>
  </si>
  <si>
    <t>042.468.578-74</t>
  </si>
  <si>
    <t>Lidia Christian Massi de Brito</t>
  </si>
  <si>
    <t>japema3@uol.com.br</t>
  </si>
  <si>
    <t>042.517.694-06</t>
  </si>
  <si>
    <t>CARLA MANUELA PONTES TAVEIRA</t>
  </si>
  <si>
    <t>carla@rioave.com.br</t>
  </si>
  <si>
    <t>042.620.008-00</t>
  </si>
  <si>
    <t>JOSE DOMINGOS LOT</t>
  </si>
  <si>
    <t>JOSELOT@TERRA.COM.BR</t>
  </si>
  <si>
    <t>042.969.259-54</t>
  </si>
  <si>
    <t>TIAGO LUIZ BETIATTO</t>
  </si>
  <si>
    <t>TIAGOBETIATTO@YAHOO.COM.BR</t>
  </si>
  <si>
    <t>043.059.571-91</t>
  </si>
  <si>
    <t>LUIZ SOARES DE QUEIROZ</t>
  </si>
  <si>
    <t>luizqz13@hotmail.com</t>
  </si>
  <si>
    <t>043.068.671-45</t>
  </si>
  <si>
    <t>Reinaldo Moreira Del Fiaco</t>
  </si>
  <si>
    <t>fiaco@embarquetec.com.br</t>
  </si>
  <si>
    <t>043.197.418-70</t>
  </si>
  <si>
    <t>PAULO CESAR PASCHOAL</t>
  </si>
  <si>
    <t>PAULO@ACONTABIL.COM.BR</t>
  </si>
  <si>
    <t>043.345.568-33</t>
  </si>
  <si>
    <t>Mozart Mascarenhas Alemão</t>
  </si>
  <si>
    <t>043.699.947-13</t>
  </si>
  <si>
    <t>EDMAR GILBERTO LEMBRANCE</t>
  </si>
  <si>
    <t>edmarlembrance@uol.com.br</t>
  </si>
  <si>
    <t>044.109.028-14</t>
  </si>
  <si>
    <t>Paulo Massayoshi Mizote</t>
  </si>
  <si>
    <t>mizote@mizote.com.br</t>
  </si>
  <si>
    <t>044.171.891-45</t>
  </si>
  <si>
    <t>Gustavo Augusto Boscoli</t>
  </si>
  <si>
    <t>nfe@bragancaagronegocios.com.br</t>
  </si>
  <si>
    <t>044.189.809-20</t>
  </si>
  <si>
    <t>FRANCISCO GODOY NETTO</t>
  </si>
  <si>
    <t>GODOY@INNET.PSI.BR</t>
  </si>
  <si>
    <t>044.504.691-00</t>
  </si>
  <si>
    <t>LOURIVAL LOUZA JUNIOR</t>
  </si>
  <si>
    <t>fersan@flamboyant.com.br</t>
  </si>
  <si>
    <t>044.841.739-13</t>
  </si>
  <si>
    <t>MURILO JORDAN FERNANDES MARTINS</t>
  </si>
  <si>
    <t>murilo@aeroportomaringa.com.br</t>
  </si>
  <si>
    <t>045.072.905-20</t>
  </si>
  <si>
    <t>JOSE AUGUSTO VIEIRA</t>
  </si>
  <si>
    <t>alisson@marata.com.br</t>
  </si>
  <si>
    <t>045.212.879-05</t>
  </si>
  <si>
    <t>ARNALDO ACOSTA JUNIOR</t>
  </si>
  <si>
    <t>ADM@AEROAVIACAO.COM.BR</t>
  </si>
  <si>
    <t>045.271.941-00</t>
  </si>
  <si>
    <t>IRES DE SOUZA BARBOSA</t>
  </si>
  <si>
    <t>045.300.761-99</t>
  </si>
  <si>
    <t>LUCCAS CEZAR TIRLONI</t>
  </si>
  <si>
    <t>armazensgeraistirloni@hotmail.com</t>
  </si>
  <si>
    <t>045.388.986-78</t>
  </si>
  <si>
    <t>Isaías Cardoso da Silva Junior</t>
  </si>
  <si>
    <t>sseg@gabinetemilitar.mg.gov.br</t>
  </si>
  <si>
    <t>045.431.704-23</t>
  </si>
  <si>
    <t>Diogo Oliveira Cunha Lima</t>
  </si>
  <si>
    <t>045.453.869-38</t>
  </si>
  <si>
    <t>JULIANO THIAGO MURARO</t>
  </si>
  <si>
    <t>JULIANO.MURARO@GMAIL.COM</t>
  </si>
  <si>
    <t>045.462.758-03</t>
  </si>
  <si>
    <t>Luiz Sávio Viegas Barros</t>
  </si>
  <si>
    <t>savio.barros@creditsuisse.com</t>
  </si>
  <si>
    <t>045.532.301-19</t>
  </si>
  <si>
    <t>Aldeia Indígena Kapoto</t>
  </si>
  <si>
    <t>dseikmt.sesai@saude.gov.br</t>
  </si>
  <si>
    <t>046.474.598-53</t>
  </si>
  <si>
    <t>João Marques Castelhano</t>
  </si>
  <si>
    <t>paula@jomarca.com.br</t>
  </si>
  <si>
    <t>046.507.786-20</t>
  </si>
  <si>
    <t>Ellos Jose Nolli</t>
  </si>
  <si>
    <t>secretaria@ellos.com.br</t>
  </si>
  <si>
    <t>046.636.518-79</t>
  </si>
  <si>
    <t>José Fava Neto</t>
  </si>
  <si>
    <t>jesiane@grupofava.com.br</t>
  </si>
  <si>
    <t>046.641.718-70</t>
  </si>
  <si>
    <t>FABIO PIMENTEL DE BARROS</t>
  </si>
  <si>
    <t>fabio.pimentel@sf.agr.br</t>
  </si>
  <si>
    <t>046.764.481-04</t>
  </si>
  <si>
    <t>Eduardo Germano Kulkamp</t>
  </si>
  <si>
    <t>eduardokulkamp@outlook.com</t>
  </si>
  <si>
    <t>047.391.246-53</t>
  </si>
  <si>
    <t>PAULO ROBERTO DO NASCIMENTO</t>
  </si>
  <si>
    <t>paulinho@grupotranscap.com.br</t>
  </si>
  <si>
    <t>047.744.799-69</t>
  </si>
  <si>
    <t>DANIEL BARBARA DA SILVA FILHO</t>
  </si>
  <si>
    <t>controleagrosinop@gmail.com</t>
  </si>
  <si>
    <t>047.861.458-66</t>
  </si>
  <si>
    <t>MAURO MARCELINO DOS SANTOS</t>
  </si>
  <si>
    <t>MAUROMARINAAIR@YAHOO.COM.BR</t>
  </si>
  <si>
    <t>048.271.045-49</t>
  </si>
  <si>
    <t>Silvio Roberto de Moraes Coelho</t>
  </si>
  <si>
    <t>tiagocoelho@tvaratu.com.br; tf.coelho@ruralverde.com.br</t>
  </si>
  <si>
    <t>048.276.748-09</t>
  </si>
  <si>
    <t>Orlando Quagliato Neto</t>
  </si>
  <si>
    <t>juridico1@usinasaoluiz.com.br</t>
  </si>
  <si>
    <t>048.506.908-31</t>
  </si>
  <si>
    <t>MARCOS ANDRÉ SILVA COSTA</t>
  </si>
  <si>
    <t>eng.andrescosta@gmail.com</t>
  </si>
  <si>
    <t>048.530.756-15</t>
  </si>
  <si>
    <t>Eduardo Pinheiro Campos</t>
  </si>
  <si>
    <t>048.692.004-65</t>
  </si>
  <si>
    <t>JOSE ROBERTO BELARMINO DE SOUZA</t>
  </si>
  <si>
    <t>ROBERT_58SOUZA@YAHOO.COM.BR</t>
  </si>
  <si>
    <t>048.810.441-68</t>
  </si>
  <si>
    <t>JAIME VERISSIMO DE CAMPOS</t>
  </si>
  <si>
    <t>luiz@agrjvc.com.br</t>
  </si>
  <si>
    <t>048.943.468-18</t>
  </si>
  <si>
    <t>LUIZ FAVA JUNIOR</t>
  </si>
  <si>
    <t>patrick_yry@hotmail.com</t>
  </si>
  <si>
    <t>048.985.673-04</t>
  </si>
  <si>
    <t>Claudio Henrique de Castro Saraiva Camara</t>
  </si>
  <si>
    <t>bwell@oi.com.br</t>
  </si>
  <si>
    <t>049.077.248-02</t>
  </si>
  <si>
    <t>Marcio Costa do Val</t>
  </si>
  <si>
    <t>evaldosouzabarbosa@amail.com</t>
  </si>
  <si>
    <t>049.110.558-47</t>
  </si>
  <si>
    <t>ALBANO COCCAPIELLER FERREIRA</t>
  </si>
  <si>
    <t>alexcoca@terra.com.br</t>
  </si>
  <si>
    <t>049.155.187-87</t>
  </si>
  <si>
    <t>Ângelo Arpini Coutinho</t>
  </si>
  <si>
    <t>049.163.976-73</t>
  </si>
  <si>
    <t>Marlos Ferreira Alves</t>
  </si>
  <si>
    <t>carine.freitas@algarfarming.com.br</t>
  </si>
  <si>
    <t>049.256.610-00</t>
  </si>
  <si>
    <t>Wilson Daltrozo</t>
  </si>
  <si>
    <t>financeiro@daltrozo.com.br</t>
  </si>
  <si>
    <t>049.373.335-34</t>
  </si>
  <si>
    <t>NORMANDO PAULO GUSMAO MELO</t>
  </si>
  <si>
    <t>arcadecor@yahoo.com.br</t>
  </si>
  <si>
    <t>049.724.300-87</t>
  </si>
  <si>
    <t>Eduardo Macedo Linhares</t>
  </si>
  <si>
    <t>049.775.928-40</t>
  </si>
  <si>
    <t>ALEXANDRE COCCAPIELLER FERREIRA</t>
  </si>
  <si>
    <t>049.842.678-52</t>
  </si>
  <si>
    <t>Marcelo Perdigão Coimbra</t>
  </si>
  <si>
    <t>marceloespadilha@gmail.com</t>
  </si>
  <si>
    <t>05.003.161/0001-52</t>
  </si>
  <si>
    <t>BR Náuttilus Maricultura S.A.</t>
  </si>
  <si>
    <t>sergio.posternak@atiaiaenergia.com.br</t>
  </si>
  <si>
    <t>05.003.803/0001-13</t>
  </si>
  <si>
    <t>AUGURIO EMPREENDIMENTOS E PARTICIPACOES S/A</t>
  </si>
  <si>
    <t>augurio@augurio.com.br</t>
  </si>
  <si>
    <t>05.008.282/0001-97</t>
  </si>
  <si>
    <t>Caroatá Agronegócios S.A</t>
  </si>
  <si>
    <t>05.026.048/0001-92</t>
  </si>
  <si>
    <t>Taxaquara Golf Club Ltda.</t>
  </si>
  <si>
    <t>05.027.120/0001-04</t>
  </si>
  <si>
    <t>Liliani Agropecuária Ltda</t>
  </si>
  <si>
    <t>05.029.600/0003-68</t>
  </si>
  <si>
    <t>Associação Goiana de Integralização e Reabilitação - AGIR</t>
  </si>
  <si>
    <t>hugo2@hugo2.org.br</t>
  </si>
  <si>
    <t>05.032.043/0001-72</t>
  </si>
  <si>
    <t>Governo do Estado do Maranhão</t>
  </si>
  <si>
    <t>gov.2023.ma@gmail.com</t>
  </si>
  <si>
    <t>05.054.770/0001-30</t>
  </si>
  <si>
    <t>FAZENDA SÃO MARCELO LTDA</t>
  </si>
  <si>
    <t>vagner@saomarcelo.com.br</t>
  </si>
  <si>
    <t>05.055.395/0001-43</t>
  </si>
  <si>
    <t>Condomínio Muro Alto Beach Resort</t>
  </si>
  <si>
    <t>coordenadorgeral@beachclassresort.com</t>
  </si>
  <si>
    <t>05.055.735/0001-36</t>
  </si>
  <si>
    <t>Condomínio e-Tower São Paulo</t>
  </si>
  <si>
    <t>05.061.809/0003-09</t>
  </si>
  <si>
    <t>Agro Pecuaria Noirumbá S/A</t>
  </si>
  <si>
    <t>fazendasaojose@ig.com.br; freefly.andrade@gmail.com</t>
  </si>
  <si>
    <t>05.067.451/0001-60</t>
  </si>
  <si>
    <t>O.S. PARTICIPACOES E EMPREENDIMENTOS LIMITADA</t>
  </si>
  <si>
    <t>adjairns@terra.com.br</t>
  </si>
  <si>
    <t>05.071.538/0001-00</t>
  </si>
  <si>
    <t>AGROPECUÁRIA ÁGUAS CRISTALINAS LTDA</t>
  </si>
  <si>
    <t>camillafsoares@hotmail.com</t>
  </si>
  <si>
    <t>05.083.405/0001-54</t>
  </si>
  <si>
    <t>JCPM Trade Center</t>
  </si>
  <si>
    <t>juridico@jcpm.com.br; reynaldo@jcpmtradecenter.com.br</t>
  </si>
  <si>
    <t>05.083.840/0001-89</t>
  </si>
  <si>
    <t>ADMINISTRADORA PMV LTDA.</t>
  </si>
  <si>
    <t>ger.operacoes@spcorporatetowers.com.br</t>
  </si>
  <si>
    <t>05.094.913/0001-38</t>
  </si>
  <si>
    <t>S.M.A. Sorriso Manutenção Aeronáutica Ltda</t>
  </si>
  <si>
    <t>smasorriso@hotmail.com</t>
  </si>
  <si>
    <t>05.108.918/0001-72</t>
  </si>
  <si>
    <t>Amigos do Bem Instituição Nacional Contra a Fome e a Miséria</t>
  </si>
  <si>
    <t>lo_telli@yahoo.com.br</t>
  </si>
  <si>
    <t>05.112.474/0001-49</t>
  </si>
  <si>
    <t>INFRABEL ASSESSORIA E PROJETOS LTDA</t>
  </si>
  <si>
    <t>vieira@infrabelassessoria.com.br</t>
  </si>
  <si>
    <t>05.125.259/0001-82</t>
  </si>
  <si>
    <t>Kahache Empreendimentos e Participações Ltda.</t>
  </si>
  <si>
    <t>05.132.872/0001-27</t>
  </si>
  <si>
    <t>Paranatinga Energia S/A</t>
  </si>
  <si>
    <t>jr.faro@atiaiaenergia.com.br</t>
  </si>
  <si>
    <t>05.133.863/0001-50</t>
  </si>
  <si>
    <t>PREFEITURA MUNICIPAL DE SOURE</t>
  </si>
  <si>
    <t>convenio@soure.pa.gov.br</t>
  </si>
  <si>
    <t>Operador de Aeródromo Público</t>
  </si>
  <si>
    <t>05.146.662/0001-98</t>
  </si>
  <si>
    <t>Condominio Edificio Millennium</t>
  </si>
  <si>
    <t>gerencia@secmill.com.br</t>
  </si>
  <si>
    <t>05.149.576/0001-39</t>
  </si>
  <si>
    <t>GIONGO IMÓVEIS LTDA</t>
  </si>
  <si>
    <t>05.168.682/0001-60</t>
  </si>
  <si>
    <t>GAVS Administração e Participação Ltda.</t>
  </si>
  <si>
    <t>deina@villanautica.com.br; gerard@villanautica.com.br</t>
  </si>
  <si>
    <t>05.168.978/0001-80</t>
  </si>
  <si>
    <t>Condominio Edifício San Paolo</t>
  </si>
  <si>
    <t>05.196.530/0001-70</t>
  </si>
  <si>
    <t>PREFEITURA MUNICIPAL DE TOMÉ-AÇU</t>
  </si>
  <si>
    <t>gabinete@prefeituratomeacu.pa.gov.br</t>
  </si>
  <si>
    <t>05.198.872/0001-20</t>
  </si>
  <si>
    <t>Mearim Motos Ltda</t>
  </si>
  <si>
    <t>mario@mearimmotos.com.br</t>
  </si>
  <si>
    <t>05.239.707/0001-79</t>
  </si>
  <si>
    <t>Menescal Participações Ltda.</t>
  </si>
  <si>
    <t>victor@genshopping.com.br</t>
  </si>
  <si>
    <t>05.246.359/0001-67</t>
  </si>
  <si>
    <t>Condomínio Salvador Trade Center</t>
  </si>
  <si>
    <t>brunolauar@salvadortradecenter.com.br</t>
  </si>
  <si>
    <t>05.257.555/0001-37</t>
  </si>
  <si>
    <t>Prefeitura Municipal de Juruti (PA)</t>
  </si>
  <si>
    <t>franciole.medeiros@alcoa.com.br</t>
  </si>
  <si>
    <t>05.278.462/0001-99</t>
  </si>
  <si>
    <t>Agropastorial Reobot Ltda.</t>
  </si>
  <si>
    <t>bpleandroi_renascer@hotmail.com</t>
  </si>
  <si>
    <t>05.302.676/0001-53</t>
  </si>
  <si>
    <t>HC LOCACAO DE VEICULOS LTDA</t>
  </si>
  <si>
    <t>05.303.431/0002-21</t>
  </si>
  <si>
    <t>CSM AGROPECUÁRIA LTDA</t>
  </si>
  <si>
    <t>05.303.431/0003-02</t>
  </si>
  <si>
    <t>CSM AGROPECUARIA LTDA</t>
  </si>
  <si>
    <t>05.305.203/0001-00</t>
  </si>
  <si>
    <t>Nova América Administração de Bens Ltda.</t>
  </si>
  <si>
    <t>sendi@perfileve.com.br</t>
  </si>
  <si>
    <t>05.334.363/0001-87</t>
  </si>
  <si>
    <t>SAMISE INDÚSTRIA COMÉRCIO E EXPORTAÇÃO LTDA - EPP</t>
  </si>
  <si>
    <t>faz.itzpecuaria@hotmail.com</t>
  </si>
  <si>
    <t>05.339.508/0001-32</t>
  </si>
  <si>
    <t>PEMAC Participações Eireli</t>
  </si>
  <si>
    <t>camargodrogalins@gmail.com</t>
  </si>
  <si>
    <t>05.343.168/0001-13</t>
  </si>
  <si>
    <t>AGROPECUÁRIA BPA LTDA</t>
  </si>
  <si>
    <t>filipe.souza@gmail.com</t>
  </si>
  <si>
    <t>05.345.204/0001-88</t>
  </si>
  <si>
    <t>AVALON TÁXI AÉREO LTDA</t>
  </si>
  <si>
    <t>info@avalontaxiaereo.com</t>
  </si>
  <si>
    <t>05.360.298/0001-64</t>
  </si>
  <si>
    <t>NLS Incorporadora Eireli ME</t>
  </si>
  <si>
    <t>05.375.060/0001-02</t>
  </si>
  <si>
    <t>Beija Flor - Empreendimentos e Participações Ltda</t>
  </si>
  <si>
    <t>araujo@r2ti.com.br; ritacosta@r2ti.com.br; macedo@r2ti.com.br</t>
  </si>
  <si>
    <t>05.401.892/0001-56</t>
  </si>
  <si>
    <t>Monaco Empreendimentos e Participações Ltda.</t>
  </si>
  <si>
    <t>monaco.empreendimentos@gmail.com</t>
  </si>
  <si>
    <t>05.412.503/0001-98</t>
  </si>
  <si>
    <t>Rancharia Aviação Agrícola Ltda.</t>
  </si>
  <si>
    <t>ranchariaaviacao@ig.com.br</t>
  </si>
  <si>
    <t>05.416.544/0001-52</t>
  </si>
  <si>
    <t>Clube de Aviação de Itaúna</t>
  </si>
  <si>
    <t>leaothomaz19@live.com</t>
  </si>
  <si>
    <t>05.420.042/0001-03</t>
  </si>
  <si>
    <t>AGROPECUARIA SANTA MARIA DO CERNE LTDA</t>
  </si>
  <si>
    <t>financeiro@bulle.com.br</t>
  </si>
  <si>
    <t>05.426.226/0001-72</t>
  </si>
  <si>
    <t>Agro-Pastoril do Araguaia Ltda</t>
  </si>
  <si>
    <t>mariapaula@aleutas.com.br</t>
  </si>
  <si>
    <t>05.438.232/0001-40</t>
  </si>
  <si>
    <t>COMBATE AVIACAO AGRICOLA LTDA</t>
  </si>
  <si>
    <t>administracao@combateaviacao.com.br;orlando@combateaviacao.com.br</t>
  </si>
  <si>
    <t>05.438.377/0001-40</t>
  </si>
  <si>
    <t>J. R. COMERCIO E EXPORTACAO DE CAFE LTDA</t>
  </si>
  <si>
    <t>05.439.537/0001-76</t>
  </si>
  <si>
    <t>CONDOMÍNIO EDIFÍCIO JOAQUIM FLORIANO</t>
  </si>
  <si>
    <t>jcfloriano@hersil.com</t>
  </si>
  <si>
    <t>05.458.498/0001-54</t>
  </si>
  <si>
    <t>Agrotora Reflorestamento, Pecuária e Café Ltda - EPP</t>
  </si>
  <si>
    <t>silvia@agrotora.com.br; rubensmoraes@agrotora.com.br</t>
  </si>
  <si>
    <t>05.459.177/0001-74</t>
  </si>
  <si>
    <t>Pagrisa - Pará Pastoril e Agrícola S/A</t>
  </si>
  <si>
    <t>fccoradini@uol.com.br</t>
  </si>
  <si>
    <t>05.465.107/0001-29</t>
  </si>
  <si>
    <t>Condomínio Edifício Carlos Gomes Center</t>
  </si>
  <si>
    <t>miguel@carlosgomescenter.com.br</t>
  </si>
  <si>
    <t>05.470.304/0001-36</t>
  </si>
  <si>
    <t>KABAL EMPREENDIMENTOS E PARTICIPAÇÕES LTDA.</t>
  </si>
  <si>
    <t>ernani@nautica.com.br</t>
  </si>
  <si>
    <t>05.470.871/0001-92</t>
  </si>
  <si>
    <t>Viver o Brasil Empreendimentos Ltda.</t>
  </si>
  <si>
    <t>05.480.855/0002-61</t>
  </si>
  <si>
    <t>Agropecuária Itaquerê do Araguaia Ltda - Filial Fazenda Jucarama</t>
  </si>
  <si>
    <t>consultoria2@grupoitaquere.com.br</t>
  </si>
  <si>
    <t>05.480.855/0003-42</t>
  </si>
  <si>
    <t>AGROPECUÁRIA ITAQUERÊ DO ARAGUAIA LTDA - FILIAL FAZENDA RIO SUIÁ</t>
  </si>
  <si>
    <t>05.480.855/0004-23</t>
  </si>
  <si>
    <t>AGROPECUARIA ITAQUERE DO ARAGUAIA LTDA</t>
  </si>
  <si>
    <t>05.493.771/0001-81</t>
  </si>
  <si>
    <t>Gaelo Administração e Participações</t>
  </si>
  <si>
    <t>lorenzo.muller@yahoo.com.br</t>
  </si>
  <si>
    <t>05.494.401/0001-69</t>
  </si>
  <si>
    <t>SUBPREFEITURA DE PARELHEIROS</t>
  </si>
  <si>
    <t>parelheiros@smsub.prefeitura.sp.gov.br</t>
  </si>
  <si>
    <t>05.495.076/0001-59</t>
  </si>
  <si>
    <t>GL EVENTS CENTRO DE CONVENÇÕES LTDA</t>
  </si>
  <si>
    <t>gilson.santos@glbr.com.br</t>
  </si>
  <si>
    <t>05.499.438/0001-80</t>
  </si>
  <si>
    <t>Condomínio Edifício Resedá Office</t>
  </si>
  <si>
    <t>vania@gruporiema.com.br</t>
  </si>
  <si>
    <t>05.505.668/0001-04</t>
  </si>
  <si>
    <t>Catuleve - Clube de Aviação Desportiva</t>
  </si>
  <si>
    <t>administracao@catuleve.com.br</t>
  </si>
  <si>
    <t>05.525.037/0001-57</t>
  </si>
  <si>
    <t>CEITACORÊ ECO-TURISMO LTDA</t>
  </si>
  <si>
    <t>05.567.725/0001-80</t>
  </si>
  <si>
    <t>CAT Investimentos LTDA</t>
  </si>
  <si>
    <t>05.581.720/0001-01</t>
  </si>
  <si>
    <t>Nolandis Empreendimentos e Participações Ltda</t>
  </si>
  <si>
    <t>cprse2@iberostar.com</t>
  </si>
  <si>
    <t>05.598.641/0001-03</t>
  </si>
  <si>
    <t>Água das Pedras Agropecuária LTDA</t>
  </si>
  <si>
    <t>dumaral@hotmail.com</t>
  </si>
  <si>
    <t>05.607.251/0001-52</t>
  </si>
  <si>
    <t>INFRATECH INFRA-ESTRUTURA AEROPORTUÁRIA LTDA - EPP</t>
  </si>
  <si>
    <t>carvalho@infratechprojetos.com</t>
  </si>
  <si>
    <t>05.616.211/0001-77</t>
  </si>
  <si>
    <t>Marte Suporte Aeronáutico Comércio e Serviços Ltda</t>
  </si>
  <si>
    <t>05.618.748/0001-76</t>
  </si>
  <si>
    <t>Young Participações Ltda</t>
  </si>
  <si>
    <t>fred@emive.com.br</t>
  </si>
  <si>
    <t>05.625.671/0001-61</t>
  </si>
  <si>
    <t>Rio do Sangue Energia S/A</t>
  </si>
  <si>
    <t>05.636.031/0001-57</t>
  </si>
  <si>
    <t>Flow Water Mineração LTDA</t>
  </si>
  <si>
    <t>luisantonio@asconsystems.com.br</t>
  </si>
  <si>
    <t>05.642.709/0001-04</t>
  </si>
  <si>
    <t>Mina Tucano Ltda</t>
  </si>
  <si>
    <t>aldinei.martins@greatpanther.com.br</t>
  </si>
  <si>
    <t>05.663.895/0001-68</t>
  </si>
  <si>
    <t>Miotto Participações Ltda</t>
  </si>
  <si>
    <t>05.683.277/0005-03</t>
  </si>
  <si>
    <t>O TELHAR AGROPECUÁRIA LTDA - FILIAL Nº 01</t>
  </si>
  <si>
    <t>05.683.277/0006-94</t>
  </si>
  <si>
    <t>O TELHAR AGROPECUÁRIA LTDA - FILIAL Nº 02</t>
  </si>
  <si>
    <t>05.683.277/0009-37</t>
  </si>
  <si>
    <t>O TELHAR AGROPECUÁRIA LTDA - FILIAL Nº 03</t>
  </si>
  <si>
    <t>05.683.277/0014-02</t>
  </si>
  <si>
    <t>O TELHAR AGROPECUARIA LTDA</t>
  </si>
  <si>
    <t>05.683.277/0033-67</t>
  </si>
  <si>
    <t>O TELHAR AGROPECUÁRIA LTDA - FILIAL Nº 07</t>
  </si>
  <si>
    <t>05.683.277/0048-43</t>
  </si>
  <si>
    <t>05.683.277/0058-15</t>
  </si>
  <si>
    <t>O TELHAR AGROPECUÁRIA LTDA - FILIAL Nº 27</t>
  </si>
  <si>
    <t>05.689.197/0001-31</t>
  </si>
  <si>
    <t>ALPLANA ADMINISTRACAO E INCORPORACAO LTDA.</t>
  </si>
  <si>
    <t>05.693.992/0001-01</t>
  </si>
  <si>
    <t>AGROPECUARIA LILIANA LTDA</t>
  </si>
  <si>
    <t>financeiro@agropecuarialiliana.com.br</t>
  </si>
  <si>
    <t>05.703.932/0001-14</t>
  </si>
  <si>
    <t>Aerovaço - Aeroclube Vale do Aço</t>
  </si>
  <si>
    <t>vitorianocunha@gmail.com</t>
  </si>
  <si>
    <t>05.737.391/0001-45</t>
  </si>
  <si>
    <t>Condomínio New Century</t>
  </si>
  <si>
    <t>05.759.759/0001-76</t>
  </si>
  <si>
    <t>CRISTAL EMPREENDIMENTOS E PARTICIPACOES LTDA</t>
  </si>
  <si>
    <t>diretoria@epoca-distribuicao.com.br</t>
  </si>
  <si>
    <t>05.778.098/0001-26</t>
  </si>
  <si>
    <t>Condomínio Edifício Faria Lima Financial Center</t>
  </si>
  <si>
    <t>05.799.312/0030-65</t>
  </si>
  <si>
    <t>SLC AGRÍCOLA CENTRO OESTE SA - FILIAL FAZENDA PIRACEMA I</t>
  </si>
  <si>
    <t>paulo.malavazi@slcagricola.com.br</t>
  </si>
  <si>
    <t>05.799.312/0034-99</t>
  </si>
  <si>
    <t>SLC AGRICOLA CENTRO OESTE S.A</t>
  </si>
  <si>
    <t>gustavo.carvalho@slcagricola.com</t>
  </si>
  <si>
    <t>05.799.312/0042-07</t>
  </si>
  <si>
    <t>SLC AGRÍCOLA CENTRO OESTE SA - FILIAL FAZENDA PAMPEIRA</t>
  </si>
  <si>
    <t>05.799.312/0049-75</t>
  </si>
  <si>
    <t>SLC AGRÍCOLA CENTRO OESTE SA - FILIAL FAZENDA PRÓSPERA I</t>
  </si>
  <si>
    <t>05.799.312/0051-90</t>
  </si>
  <si>
    <t>SLC AGRÍCOLA CENTRO OESTE SA - FILIAL FAZENDA PIRAPORA</t>
  </si>
  <si>
    <t>05.808.154/0001-28</t>
  </si>
  <si>
    <t>BRISAIR SERVICOS TECNICOS AERONAUTICOS LTDA</t>
  </si>
  <si>
    <t>elias.euzebio@etcaweb.com.br</t>
  </si>
  <si>
    <t>05.814.264/0003-64</t>
  </si>
  <si>
    <t>FAZENDA BOPIL KING RANCHO LTDA</t>
  </si>
  <si>
    <t>bopil@bopil.com.br</t>
  </si>
  <si>
    <t>05.824.166/0001-46</t>
  </si>
  <si>
    <t>Condomínio Edifício Pedro Mariz - B31</t>
  </si>
  <si>
    <t>b31@cbre.com.br</t>
  </si>
  <si>
    <t>05.832.555/0001-13</t>
  </si>
  <si>
    <t>Sococo S.A. Agroindustria da Amazônia</t>
  </si>
  <si>
    <t>sococo-bel@sococo.com.br</t>
  </si>
  <si>
    <t>05.832.555/0006-28</t>
  </si>
  <si>
    <t>Sococo S.A. Agroindústrias da Amazônia</t>
  </si>
  <si>
    <t>sococosta@sococo.com.br</t>
  </si>
  <si>
    <t>05.872.541/0001-23</t>
  </si>
  <si>
    <t>Calcário Vale do Araguaia S/A</t>
  </si>
  <si>
    <t>05.909.464/0002-10</t>
  </si>
  <si>
    <t>Marim Central de Alimentos Ltda</t>
  </si>
  <si>
    <t>marimnil@hotmail.com</t>
  </si>
  <si>
    <t>05.918.869/0001-33</t>
  </si>
  <si>
    <t>Techmaster Engenharia Ltda</t>
  </si>
  <si>
    <t>tecmaster@elo.com.br</t>
  </si>
  <si>
    <t>05.919.524/0001-02</t>
  </si>
  <si>
    <t>Condomínio Víllage da Serra</t>
  </si>
  <si>
    <t>joaofiuza@diagonal.com</t>
  </si>
  <si>
    <t>05.925.052/0002-73</t>
  </si>
  <si>
    <t>Fazenda Rio Madeira S/A - FARM</t>
  </si>
  <si>
    <t>legalizacao01@csc.gruporovema.com.br</t>
  </si>
  <si>
    <t>05.943.917/0002-24</t>
  </si>
  <si>
    <t>BRAZAURO RECURSOS MINERAIS S.A.</t>
  </si>
  <si>
    <t>LAERCIO.RODRIGUES@BR.ELDORADOGOLD.COM</t>
  </si>
  <si>
    <t>05.969.091/0001-91</t>
  </si>
  <si>
    <t>Main Estate Empreendimentos Imobiliários e Participações Ltda.</t>
  </si>
  <si>
    <t>marcos.adm@steinerimoveis.com.br</t>
  </si>
  <si>
    <t>05.970.460/0001-66</t>
  </si>
  <si>
    <t>Condomínio Centro Empresarial Mário Henrique Simonsen</t>
  </si>
  <si>
    <t>administracao@cemhs.com.br</t>
  </si>
  <si>
    <t>05.970.782/0001-05</t>
  </si>
  <si>
    <t>A1 INCORPORAÇÕES E CONSTRUÇÕES LTDA.</t>
  </si>
  <si>
    <t>05.978.323/0001-78</t>
  </si>
  <si>
    <t>Subcondomínio Torre Comercial</t>
  </si>
  <si>
    <t>flavio.santos@jll.com</t>
  </si>
  <si>
    <t>050.119.156-97</t>
  </si>
  <si>
    <t>JONATHAN NUNES TEIXEIRA DE OLIVEIRA</t>
  </si>
  <si>
    <t>JONATHANUNAI@BOL.COM.BR</t>
  </si>
  <si>
    <t>050.256.381-86</t>
  </si>
  <si>
    <t>AILTON FERREIRA DOS SANTOS JUNIOR</t>
  </si>
  <si>
    <t>ajaviacao@gmail.com</t>
  </si>
  <si>
    <t>050.389.998-40</t>
  </si>
  <si>
    <t>Fernando Fehr Pereira Lopes</t>
  </si>
  <si>
    <t>rossignolo@rossignolo.cotton.com.br</t>
  </si>
  <si>
    <t>050.555.122-53</t>
  </si>
  <si>
    <t>Francisco Dagoberto Rocha da Cunha</t>
  </si>
  <si>
    <t>tet.construtora@hotmail.com // hdonr@ibest.com.br</t>
  </si>
  <si>
    <t>050.713.484-20</t>
  </si>
  <si>
    <t>Jose Nilson Crispim</t>
  </si>
  <si>
    <t>jcrispim@hotmail.com</t>
  </si>
  <si>
    <t>050.746.571-72</t>
  </si>
  <si>
    <t>LUIZ ALCIR DE MORAES</t>
  </si>
  <si>
    <t>050.895.571-87</t>
  </si>
  <si>
    <t>Antonio Ferreira Neto</t>
  </si>
  <si>
    <t>antonioferreira@ferreiraalvesadvocacia.com.br</t>
  </si>
  <si>
    <t>051.294.056-84</t>
  </si>
  <si>
    <t>TIAGO MARTINOTI FRACASSO</t>
  </si>
  <si>
    <t>TIAGOMARTINOTI@HOTMAIL.COM</t>
  </si>
  <si>
    <t>051.404.018-19</t>
  </si>
  <si>
    <t>JORGE DE BARROS CARVALHO JUNIOR</t>
  </si>
  <si>
    <t>DIRETORIA@FAZENDASFAMA.COM.BR</t>
  </si>
  <si>
    <t>051.418.758-14</t>
  </si>
  <si>
    <t>HONORATO RODRIGUES DA CUNHA FILHO</t>
  </si>
  <si>
    <t>hcfcunha@gmail.com</t>
  </si>
  <si>
    <t>051.450.307-62</t>
  </si>
  <si>
    <t>Rafael Grossi Teixeira</t>
  </si>
  <si>
    <t>rafael@araviationschool.com.br</t>
  </si>
  <si>
    <t>051.558.168-23</t>
  </si>
  <si>
    <t>LUIS ERMIRIO DE MORAES</t>
  </si>
  <si>
    <t>Lem@vpar.com.br</t>
  </si>
  <si>
    <t>051.578.991-73</t>
  </si>
  <si>
    <t>FABIO PEREIRA VIANA</t>
  </si>
  <si>
    <t>novafonteltda@hotmail.com</t>
  </si>
  <si>
    <t>051.721.881-00</t>
  </si>
  <si>
    <t>Aldeia Indígena Mairowy</t>
  </si>
  <si>
    <t>051.808.808-15</t>
  </si>
  <si>
    <t>CLAUDE VICTOR MISRAHI</t>
  </si>
  <si>
    <t>CLAUDE@RUCKER.IND.BR</t>
  </si>
  <si>
    <t>051.870.578-12</t>
  </si>
  <si>
    <t>LUIZ JACINTO PEREIRA BORGATO</t>
  </si>
  <si>
    <t>LUIZBORGATO@HOTMAIL.COM</t>
  </si>
  <si>
    <t>051.983.359-75</t>
  </si>
  <si>
    <t>Paulo Giovani Rossa</t>
  </si>
  <si>
    <t>mauricioluqui@hotmail.com</t>
  </si>
  <si>
    <t>052.245.957-97</t>
  </si>
  <si>
    <t>Igor da Guia Rosa</t>
  </si>
  <si>
    <t>igr@petrobras.com.br</t>
  </si>
  <si>
    <t>052.427.827-06</t>
  </si>
  <si>
    <t>JANILSON FORESTTI CASTOLDI</t>
  </si>
  <si>
    <t>janilson.castoldi@suzano.com.br</t>
  </si>
  <si>
    <t>052.545.657-05</t>
  </si>
  <si>
    <t>RODOLFO OLIVIER DE PAULA</t>
  </si>
  <si>
    <t>rodolfo@concrelagos.com.br</t>
  </si>
  <si>
    <t>052.620.343-90</t>
  </si>
  <si>
    <t>MAURÍCIO BAGGIO RIZZI</t>
  </si>
  <si>
    <t>agrorizzi@outlook.com</t>
  </si>
  <si>
    <t>052.672.698-91</t>
  </si>
  <si>
    <t>Manoel Carlos Barbosa</t>
  </si>
  <si>
    <t>052.700.043-48</t>
  </si>
  <si>
    <t>Natália Maia Laurindo Furland</t>
  </si>
  <si>
    <t>kelma@casana.com</t>
  </si>
  <si>
    <t>052.881.893-74</t>
  </si>
  <si>
    <t>João Ricardo Sales Noronha</t>
  </si>
  <si>
    <t>JOAO.NORONHA@DIBRA.COM.BR</t>
  </si>
  <si>
    <t>053.299.918-54</t>
  </si>
  <si>
    <t>Doroti Pinto Nogueira</t>
  </si>
  <si>
    <t>053.317.996-39</t>
  </si>
  <si>
    <t>JOAO ANDERSON ARAUJO NUNES</t>
  </si>
  <si>
    <t>JOAOANDERSONNUNES@GMAIL.COM</t>
  </si>
  <si>
    <t>053.480.050-53</t>
  </si>
  <si>
    <t>VANIR POTRICH</t>
  </si>
  <si>
    <t>murilovpotrich@gmail.com</t>
  </si>
  <si>
    <t>053.757.131-01</t>
  </si>
  <si>
    <t>JOSÉ EDUARDO MARTINS DIPE</t>
  </si>
  <si>
    <t>juliano@hpraero.com.br</t>
  </si>
  <si>
    <t>054.040.288-58</t>
  </si>
  <si>
    <t>Ernesto dos Santos Andrade</t>
  </si>
  <si>
    <t>fatima.roberto@esagestao.com.br</t>
  </si>
  <si>
    <t>054.250.505-34</t>
  </si>
  <si>
    <t>Jackson da Silveira Palmeira</t>
  </si>
  <si>
    <t>tiagochagas@gmail.com</t>
  </si>
  <si>
    <t>054.470.178-07</t>
  </si>
  <si>
    <t>Walter Yukio Horita</t>
  </si>
  <si>
    <t>kinoshita@horita.com.br</t>
  </si>
  <si>
    <t>054.484.318-52</t>
  </si>
  <si>
    <t>ODIL PEREIRA CAMPOS FILHO</t>
  </si>
  <si>
    <t>ODILPCFILHO@HOTMAIL.COM</t>
  </si>
  <si>
    <t>054.508.861-52</t>
  </si>
  <si>
    <t>GUILHERME ALOISIO ELY</t>
  </si>
  <si>
    <t>GUI_ELY@HOTMAIL.COM</t>
  </si>
  <si>
    <t>054.695.385-91</t>
  </si>
  <si>
    <t>WILSON PAES CARDOSO</t>
  </si>
  <si>
    <t>wilsonpcardoso@terra.com.br</t>
  </si>
  <si>
    <t>054.769.993-02</t>
  </si>
  <si>
    <t>LEVY ARAÚJO PAIVA</t>
  </si>
  <si>
    <t>055.153.191-68</t>
  </si>
  <si>
    <t>José Eustáquio Elias</t>
  </si>
  <si>
    <t>contato@facility-aero.com.br; marcelo.reinaldo@construtoramilenio.com.br</t>
  </si>
  <si>
    <t>055.336.688-29</t>
  </si>
  <si>
    <t>LUCIA HELENA RIOS SEABRA</t>
  </si>
  <si>
    <t>bento@airliftsa.com</t>
  </si>
  <si>
    <t>055.614.367-16</t>
  </si>
  <si>
    <t>JULIANE CANDIDO MATOS</t>
  </si>
  <si>
    <t>lcbm@me.com</t>
  </si>
  <si>
    <t>055.816.708-03</t>
  </si>
  <si>
    <t>José Paulo da Silveira</t>
  </si>
  <si>
    <t>silveira@ctaer.com.br</t>
  </si>
  <si>
    <t>055.989.310-87</t>
  </si>
  <si>
    <t>Ildefonso Lucas Gessi</t>
  </si>
  <si>
    <t>afonsinhogessi@gmail.com</t>
  </si>
  <si>
    <t>055.990.867-98</t>
  </si>
  <si>
    <t>Bruno da Costa Abade</t>
  </si>
  <si>
    <t>bruno@lytoranea.com.br</t>
  </si>
  <si>
    <t>056.380.468-87</t>
  </si>
  <si>
    <t>ALDEMIR BILAQUI</t>
  </si>
  <si>
    <t>BILAQUI@TERRA.COM.BR</t>
  </si>
  <si>
    <t>056.513.276-81</t>
  </si>
  <si>
    <t>DANILO JULIO GATTO</t>
  </si>
  <si>
    <t>DANILO.GATTO@HOTMAIL.COM</t>
  </si>
  <si>
    <t>056.661.118-09</t>
  </si>
  <si>
    <t>JOSÉ ADALBERTO FIGUEIREDO PIRAJÁ</t>
  </si>
  <si>
    <t>josepiraja@gmail.com</t>
  </si>
  <si>
    <t>056.863.307-51</t>
  </si>
  <si>
    <t>ANTONIO GOMES DE AZEVEDO FILHO</t>
  </si>
  <si>
    <t>ANTONIOARTEMAD@ME.COM</t>
  </si>
  <si>
    <t>056.918.139-94</t>
  </si>
  <si>
    <t>DIEGO CIMA</t>
  </si>
  <si>
    <t>DIEGO@CIMAENGENHARIA.COM.BR</t>
  </si>
  <si>
    <t>057.220.918-55</t>
  </si>
  <si>
    <t>Silas Pereira da Costa Filho</t>
  </si>
  <si>
    <t>057.284.841-23</t>
  </si>
  <si>
    <t>LORENA PEREIRA CAPUCI</t>
  </si>
  <si>
    <t>rafaelsilva@naturafrig.com.br</t>
  </si>
  <si>
    <t>057.466.041-00</t>
  </si>
  <si>
    <t>ROBERTO DOUGLAS BIANCARDINI JORGE</t>
  </si>
  <si>
    <t>helipontomorrodosventos@gmail.com</t>
  </si>
  <si>
    <t>057.708.318-04</t>
  </si>
  <si>
    <t>JOAO ABDALLA NETO</t>
  </si>
  <si>
    <t>milkmell@ig.com.br</t>
  </si>
  <si>
    <t>057.732.668-65</t>
  </si>
  <si>
    <t>Marcelo Martin Andorfato</t>
  </si>
  <si>
    <t>058.230.319-20</t>
  </si>
  <si>
    <t>IVAN FEDRIGO</t>
  </si>
  <si>
    <t>FREDERICOIVAN86@GMAIL.COM</t>
  </si>
  <si>
    <t>058.243.107-77</t>
  </si>
  <si>
    <t>LUIZ RENATO CUNHA VILASTI</t>
  </si>
  <si>
    <t>058.331.508-92</t>
  </si>
  <si>
    <t>Paulo Sergio Marçal</t>
  </si>
  <si>
    <t>murilomorel@hotmail.com</t>
  </si>
  <si>
    <t>058.363.396-00</t>
  </si>
  <si>
    <t>Sarah Rodrigues Morais</t>
  </si>
  <si>
    <t>cahumo@terra.com.br</t>
  </si>
  <si>
    <t>058.547.682-91</t>
  </si>
  <si>
    <t>ABIDIEL PINTO RABELO</t>
  </si>
  <si>
    <t>rr.aviacaoagricola@hotmail.com</t>
  </si>
  <si>
    <t>058.915.580-68</t>
  </si>
  <si>
    <t>VONEI DE ALMEIDA MORAES</t>
  </si>
  <si>
    <t>efamoraes@hotmail.com</t>
  </si>
  <si>
    <t>059.071.790-15</t>
  </si>
  <si>
    <t>Walter Jobim Neto</t>
  </si>
  <si>
    <t>diretor@hcaa.com.br</t>
  </si>
  <si>
    <t>059.299.902-55</t>
  </si>
  <si>
    <t>EDIVAN BARBOSA DE OLIVEIRA</t>
  </si>
  <si>
    <t>059.308.069-69</t>
  </si>
  <si>
    <t>PHILLIPE XAVIER E SILVA</t>
  </si>
  <si>
    <t>PHILLIPE.AERO@HOTMAIL.COM</t>
  </si>
  <si>
    <t>059.554.902-05</t>
  </si>
  <si>
    <t>ADRIANO PIACENTINI</t>
  </si>
  <si>
    <t>route62drone@gmail.com</t>
  </si>
  <si>
    <t>059.708.283-94</t>
  </si>
  <si>
    <t>CAMILA MELO MOURÃO</t>
  </si>
  <si>
    <t>turibiogurgelmaia@gmail.com</t>
  </si>
  <si>
    <t>059.775.177-34</t>
  </si>
  <si>
    <t>Altevir Mendonça Silva</t>
  </si>
  <si>
    <t>valeriamendoncasouza@hotmail.com</t>
  </si>
  <si>
    <t>06.020.559/0001-60</t>
  </si>
  <si>
    <t>Agropecuária Eldorado Ltda</t>
  </si>
  <si>
    <t>agropecuariaeldorado@hotmail.com</t>
  </si>
  <si>
    <t>06.036.051/0001-50</t>
  </si>
  <si>
    <t>CEMAL COMÉRCIO ECOLÓGICO DE MADEIRAS LTDA</t>
  </si>
  <si>
    <t>financeirocemal@gmail.com</t>
  </si>
  <si>
    <t>06.047.087/0001-39</t>
  </si>
  <si>
    <t>Rede D'Or São Luiz S.A.</t>
  </si>
  <si>
    <t>giovanna.duarte@rededor.com.br</t>
  </si>
  <si>
    <t>06.047.087/0003-09</t>
  </si>
  <si>
    <t>REDE D'OR SAO LUIZ S.A.</t>
  </si>
  <si>
    <t>06.047.087/0009-96</t>
  </si>
  <si>
    <t>06.060.166/0001-80</t>
  </si>
  <si>
    <t>Motel Volare LTDA - ME</t>
  </si>
  <si>
    <t>geraldinhomourao@gmail.com</t>
  </si>
  <si>
    <t>06.066.229/0001-05</t>
  </si>
  <si>
    <t>FRANERE COMERCIO CONSTRUCOES E IMOBILIARIA LTDA</t>
  </si>
  <si>
    <t>franere@franere.com.br</t>
  </si>
  <si>
    <t>06.066.229/0006-10</t>
  </si>
  <si>
    <t>Franere Comércio Construções e Imobiliária Ltda</t>
  </si>
  <si>
    <t>paulorogerio@franere.com.br</t>
  </si>
  <si>
    <t>06.082.351/0003-37</t>
  </si>
  <si>
    <t>SANTA EMILIA PARTICIPACOES E INVESTIMENTOS LTDA</t>
  </si>
  <si>
    <t>gerencia.admrv@planaltocase.com.br</t>
  </si>
  <si>
    <t>06.089.668/0001-33</t>
  </si>
  <si>
    <t>Prefeitura Municipal de São João dos Patos</t>
  </si>
  <si>
    <t>prefeituradesaojoaodospatos@yahoo.com.br</t>
  </si>
  <si>
    <t>06.094.046/0001-01</t>
  </si>
  <si>
    <t>Agropecuária Pontal dos Rios Ltda</t>
  </si>
  <si>
    <t>jpimenta@agromen.com.br</t>
  </si>
  <si>
    <t>06.095.112/0001-50</t>
  </si>
  <si>
    <t>Águia Construtora e Incorporadora LTDA ME</t>
  </si>
  <si>
    <t>06.100.777/0001-04</t>
  </si>
  <si>
    <t>IVAI AEROAGRICOLA LTDA - EPP</t>
  </si>
  <si>
    <t>ivaiaeroagricola@hotmail.com</t>
  </si>
  <si>
    <t>06.110.761/0001-82</t>
  </si>
  <si>
    <t>Itapagé S/A - Celulose, Papéis e Artefatos</t>
  </si>
  <si>
    <t>itajubara@joaosantos.com.br</t>
  </si>
  <si>
    <t>06.126.440/0001-76</t>
  </si>
  <si>
    <t>Associação do Condomínio Montreal Office</t>
  </si>
  <si>
    <t>condmontrealoffice@gmail.com</t>
  </si>
  <si>
    <t>06.139.485/0001-85</t>
  </si>
  <si>
    <t>Cássia Negócios Imobiliários Ltda.</t>
  </si>
  <si>
    <t>pedromelocarvalho10@gmail.com</t>
  </si>
  <si>
    <t>06.142.851/0001-55</t>
  </si>
  <si>
    <t>LUMALU PARTICIPAÇÕES LTDA</t>
  </si>
  <si>
    <t>mem@guaikurus.com.br</t>
  </si>
  <si>
    <t>06.144.956/0001-43</t>
  </si>
  <si>
    <t>C M Abdallah &amp; CIA Ltda. - ME</t>
  </si>
  <si>
    <t>06.150.786/0001-00</t>
  </si>
  <si>
    <t>Agropecuária Veine Patrimonial Ltda</t>
  </si>
  <si>
    <t>06.153.750/0001-80</t>
  </si>
  <si>
    <t>GRANITOS.COM DESIGN CONTEMPORANEO EIRELI</t>
  </si>
  <si>
    <t>evandro@granitos.com</t>
  </si>
  <si>
    <t>06.161.839/0001-98</t>
  </si>
  <si>
    <t>Campo Agro Pecuária Industrial de Maringá Ltda</t>
  </si>
  <si>
    <t>jmatogrosso@uol.com.br</t>
  </si>
  <si>
    <t>06.170.383/0001-22</t>
  </si>
  <si>
    <t>MIPELD do Brasil Administradora de Bens Próprios Ltda.</t>
  </si>
  <si>
    <t>pecanhaitacyr@gmail.com</t>
  </si>
  <si>
    <t>06.191.061/0001-60</t>
  </si>
  <si>
    <t>L . O. EMPREENDIMENTOS E PARTICIPACOES LTDA</t>
  </si>
  <si>
    <t>shellpascoal@hotmail.com</t>
  </si>
  <si>
    <t>06.210.398/0001-77</t>
  </si>
  <si>
    <t>Maca Aero Serviço de Pulverização e Comércio de Madeira EIRELI</t>
  </si>
  <si>
    <t>janainavj1982@gmail.com</t>
  </si>
  <si>
    <t>06.213.692/0001-32</t>
  </si>
  <si>
    <t>NORFIL AGRO LTDA</t>
  </si>
  <si>
    <t>robsongarrocini@gmail.com</t>
  </si>
  <si>
    <t>06.230.303/0001-87</t>
  </si>
  <si>
    <t>JORGE MAROUM - ME</t>
  </si>
  <si>
    <t>maroum@terra.com.br</t>
  </si>
  <si>
    <t>06.250.610/0001-20</t>
  </si>
  <si>
    <t>Maximus Administradora de Bens S/A</t>
  </si>
  <si>
    <t>06.252.519/0001-43</t>
  </si>
  <si>
    <t>EPS Empreendimentos S/A</t>
  </si>
  <si>
    <t>06.255.144/0001-75</t>
  </si>
  <si>
    <t>BRASCAN CENTURY PLAZA</t>
  </si>
  <si>
    <t>contato@consultoriaaeronautica.com;</t>
  </si>
  <si>
    <t>06.258.508/0001-70</t>
  </si>
  <si>
    <t>Moreira Empreendimentos e Participações S.A</t>
  </si>
  <si>
    <t>cleudimar@moreira.com.br</t>
  </si>
  <si>
    <t>06.287.157/0001-26</t>
  </si>
  <si>
    <t>LATINA AGRO INDUSTRIA E COMERCIO DE FERTILIZANTES LTDA</t>
  </si>
  <si>
    <t>06.303.247/0001-63</t>
  </si>
  <si>
    <t>ZZF Incorporação Imobiliária Ltda</t>
  </si>
  <si>
    <t>06.354.468/0001-60</t>
  </si>
  <si>
    <t>ESTADO DO MARANHÃO</t>
  </si>
  <si>
    <t>06.354.500/0001-08</t>
  </si>
  <si>
    <t>Secretaria de Estado de Segurança Pública do Maranhão</t>
  </si>
  <si>
    <t>06.553.481/0002-20</t>
  </si>
  <si>
    <t>Gabinete Militar da Governadoria do Estado do Piauí</t>
  </si>
  <si>
    <t>alexfabiano40@hotmail.com</t>
  </si>
  <si>
    <t>06.636.758/0001-05</t>
  </si>
  <si>
    <t>P.B Internacional - Empreendimentos Imobiliários Ltda.</t>
  </si>
  <si>
    <t>kr@krcontabilidade.com</t>
  </si>
  <si>
    <t>06.727.381/0002-72</t>
  </si>
  <si>
    <t>Lembrança - Empreendimentos Agropecuárias e Participações LTDA</t>
  </si>
  <si>
    <t>06.855.894/0001-88</t>
  </si>
  <si>
    <t>RISA S/A</t>
  </si>
  <si>
    <t>anderson@risasa.com</t>
  </si>
  <si>
    <t>06.855.894/0002-69</t>
  </si>
  <si>
    <t>Risa S.A. (Fazenda Rio Verde)</t>
  </si>
  <si>
    <t>06.855.894/0009-35</t>
  </si>
  <si>
    <t>Risa S/A (Filial Roseira)</t>
  </si>
  <si>
    <t>06.855.894/0010-79</t>
  </si>
  <si>
    <t>Risa S/A (Filial Alice)</t>
  </si>
  <si>
    <t>anderson@risasa.com;vieira@infrabelaassessoria.com.br</t>
  </si>
  <si>
    <t>06.894.548/0001-09</t>
  </si>
  <si>
    <t>Agropecuária Primavera Ltda.</t>
  </si>
  <si>
    <t>06.906.774/0001-62</t>
  </si>
  <si>
    <t>CARZAN PARTICIPAÇÕES EMPREENDIMENTOS E ADMINISTRAÇÃO LTDA</t>
  </si>
  <si>
    <t>mauricio@caramori.com.br</t>
  </si>
  <si>
    <t>06.941.871/0001-96</t>
  </si>
  <si>
    <t>CEAL AVIACAO AGRICOLA LTDA - ME</t>
  </si>
  <si>
    <t>06.952.358/0001-09</t>
  </si>
  <si>
    <t>TOM AVIACAO AGRICOLA LTDA - EPP</t>
  </si>
  <si>
    <t>dmthomaz@terra.com.br</t>
  </si>
  <si>
    <t>06.959.984/0001-19</t>
  </si>
  <si>
    <t>DHR GARCIA AGROPECUÁRIA EMPREENDIMENTOS E PARTICIPAÇÕES LTDA</t>
  </si>
  <si>
    <t>dhragropecuaria@gmail.com</t>
  </si>
  <si>
    <t>06.977.751/0001-49</t>
  </si>
  <si>
    <t>BR Properties S.A</t>
  </si>
  <si>
    <t>cristiane.oliveira@brpra.com.br</t>
  </si>
  <si>
    <t>06.981.660/0001-87</t>
  </si>
  <si>
    <t>Rio Sucuriú Energia S/A</t>
  </si>
  <si>
    <t>06.996.161/0001-63</t>
  </si>
  <si>
    <t>SIECAL S/A</t>
  </si>
  <si>
    <t>060.211.879-46</t>
  </si>
  <si>
    <t>EVERALDO CASTELLI</t>
  </si>
  <si>
    <t>gustavorenner@hotmail.com</t>
  </si>
  <si>
    <t>060.261.548-84</t>
  </si>
  <si>
    <t>JOSE DOMINGOS SANTOS NETO</t>
  </si>
  <si>
    <t>060.262.128-33</t>
  </si>
  <si>
    <t>SERGIO DAVID DINIZ OLIVEIRA</t>
  </si>
  <si>
    <t>SERGIODDOLIVEIRA@HOTMAIL.COM</t>
  </si>
  <si>
    <t>060.523.794-80</t>
  </si>
  <si>
    <t>ADAUTO PEREIRA RAMOS COSTA</t>
  </si>
  <si>
    <t>adauto.costa@msn.com</t>
  </si>
  <si>
    <t>060.586.318-07</t>
  </si>
  <si>
    <t>IMOCOP Empreendimentos e Participações S.A.</t>
  </si>
  <si>
    <t>060.890.301-98</t>
  </si>
  <si>
    <t>IGOR CARVALHO RIEDI</t>
  </si>
  <si>
    <t>planejamento@riediagro.com.br</t>
  </si>
  <si>
    <t>061.282.620-15</t>
  </si>
  <si>
    <t>THEODORUS GERARDUS CORNELIS SANDERS</t>
  </si>
  <si>
    <t>tsanders@uol.com.br</t>
  </si>
  <si>
    <t>061.345.909-16</t>
  </si>
  <si>
    <t>FELIPPO PIANA CAPELLO</t>
  </si>
  <si>
    <t>felippo_capello@hotmail.com</t>
  </si>
  <si>
    <t>061.685.738-10</t>
  </si>
  <si>
    <t>ÁLVARO ABREU RIBEIRO</t>
  </si>
  <si>
    <t>contasabreuribeiro@gmail.com</t>
  </si>
  <si>
    <t>061.736.468-03</t>
  </si>
  <si>
    <t>ELIANE RIBAS VICENTE</t>
  </si>
  <si>
    <t>061.745.528-70</t>
  </si>
  <si>
    <t>CARLOS EDUARDO BIZIAK</t>
  </si>
  <si>
    <t>dhiego.santos@aripuanaagropecuaria.com.br</t>
  </si>
  <si>
    <t>061.749.708-76</t>
  </si>
  <si>
    <t>FRANCISCO EROIDES QUAGLIATO FILHO</t>
  </si>
  <si>
    <t>claudiogerencia@kikosranch.com.br</t>
  </si>
  <si>
    <t>061.821.600-63</t>
  </si>
  <si>
    <t>Norberto Dall Olivo</t>
  </si>
  <si>
    <t>matheus@aduboscoxilha.com.br</t>
  </si>
  <si>
    <t>061.965.538-01</t>
  </si>
  <si>
    <t>Luciano Loureiro Venturelli</t>
  </si>
  <si>
    <t>luciano@lcaalimentos.com.br</t>
  </si>
  <si>
    <t>062.106.088-76</t>
  </si>
  <si>
    <t>SIDNEI MANSO</t>
  </si>
  <si>
    <t>sidnei.manso@mansoagro.com.br</t>
  </si>
  <si>
    <t>062.597.438-74</t>
  </si>
  <si>
    <t>RODRIGO DAMBORIARENA GONZALEZ</t>
  </si>
  <si>
    <t>RODRIGODAMBORIARENA@HOTMAIL.COM</t>
  </si>
  <si>
    <t>062.600.238-98</t>
  </si>
  <si>
    <t>SERGIO GUIMARAES GARCIA</t>
  </si>
  <si>
    <t>brunorochafarias@hotmail.com</t>
  </si>
  <si>
    <t>062.634.798-09</t>
  </si>
  <si>
    <t>MARILIZA BARILLARI FONTES</t>
  </si>
  <si>
    <t>ybalbo@hotmail.com</t>
  </si>
  <si>
    <t>062.646.068-98</t>
  </si>
  <si>
    <t>Maria Aparecida Galletti de Queiroz</t>
  </si>
  <si>
    <t>mariag.qieropz@gvq.com.br</t>
  </si>
  <si>
    <t>062.828.817-49</t>
  </si>
  <si>
    <t>FRANCISCO ANTONIO DOMINGUES AMARAL</t>
  </si>
  <si>
    <t>063.009.948-05</t>
  </si>
  <si>
    <t>Ivan José Bezerra de Menezes</t>
  </si>
  <si>
    <t>mariana.sobral@tbmtextil.com.br</t>
  </si>
  <si>
    <t>063.303.669-26</t>
  </si>
  <si>
    <t>Adriele Meisen Iombriller</t>
  </si>
  <si>
    <t>financeiro@viaer.com.br</t>
  </si>
  <si>
    <t>063.394.488-28</t>
  </si>
  <si>
    <t>Fernando José Cazerta Aguiar</t>
  </si>
  <si>
    <t>hvaguiar@hotmail.com</t>
  </si>
  <si>
    <t>063.396.926-56</t>
  </si>
  <si>
    <t>Felipe Freitas Nardi</t>
  </si>
  <si>
    <t>experimental@jazzaero.com.br</t>
  </si>
  <si>
    <t>063.466.636-31</t>
  </si>
  <si>
    <t>Marilia Teodoro de Assis</t>
  </si>
  <si>
    <t>063.608.778-64</t>
  </si>
  <si>
    <t>LUCIOMAR MACHADO FILHO</t>
  </si>
  <si>
    <t>LUCIOMAR_MACHADO_FILHO@HOTMAIL.COM</t>
  </si>
  <si>
    <t>063.648.329-03</t>
  </si>
  <si>
    <t>LUCAS RAFFAELLI LOCKS</t>
  </si>
  <si>
    <t>LUCASLOCKS@GMAIL.COM</t>
  </si>
  <si>
    <t>063.669.748-70</t>
  </si>
  <si>
    <t>ROMILDO CARVALHO CUNHA</t>
  </si>
  <si>
    <t>marcelomunhoz@agroesmeralda.com.br</t>
  </si>
  <si>
    <t>063.835.018-28</t>
  </si>
  <si>
    <t>Mirian Mitiko Sammi</t>
  </si>
  <si>
    <t>arystton@matsuda.com.br</t>
  </si>
  <si>
    <t>064.006.118-43</t>
  </si>
  <si>
    <t>Luiz Roberto Horst Silveira Pinto</t>
  </si>
  <si>
    <t>betohsp@gmail.com</t>
  </si>
  <si>
    <t>064.112.456-22</t>
  </si>
  <si>
    <t>VINICIUS ANTONIO STEFANI</t>
  </si>
  <si>
    <t>viniciusagro_mg@hotmail.com</t>
  </si>
  <si>
    <t>064.635.758-10</t>
  </si>
  <si>
    <t>JOSEANO PORTELA DE LIMA</t>
  </si>
  <si>
    <t>joseano.portela@damtechconstrucao.com.br</t>
  </si>
  <si>
    <t>064.864.836-28</t>
  </si>
  <si>
    <t>WANDERSON FARIAS DE CAMARGOS</t>
  </si>
  <si>
    <t>WANDERSONCAMARGOS@HOTMAIL.COM</t>
  </si>
  <si>
    <t>064.990.756-63</t>
  </si>
  <si>
    <t>WELLINGTON JONES DA SILVA</t>
  </si>
  <si>
    <t>JONES@APMBRASIL.COM.BR</t>
  </si>
  <si>
    <t>065.299.648-51</t>
  </si>
  <si>
    <t>MARCELO ABREU RIBEIRO</t>
  </si>
  <si>
    <t>065.410.111-68</t>
  </si>
  <si>
    <t>NILVO DE SOUZA MORAES</t>
  </si>
  <si>
    <t>065.474.941-87</t>
  </si>
  <si>
    <t>RUBENS GOMES FERREIRA</t>
  </si>
  <si>
    <t>RUBINHOGF@HOTMAIL.COM</t>
  </si>
  <si>
    <t>065.484.608-12</t>
  </si>
  <si>
    <t>MARCELO CARDILLE</t>
  </si>
  <si>
    <t>mcardille@uol.com.br</t>
  </si>
  <si>
    <t>065.679.738-03</t>
  </si>
  <si>
    <t>MARCELO MORENO CARVALHO</t>
  </si>
  <si>
    <t>celeveassessoria@gmail.com</t>
  </si>
  <si>
    <t>065.864.223-53</t>
  </si>
  <si>
    <t>Netanias Batista de Moura</t>
  </si>
  <si>
    <t>netanias.bm@tjpi.jus.br</t>
  </si>
  <si>
    <t>065.949.468-03</t>
  </si>
  <si>
    <t>TAYRONE BUENO PEDROSO</t>
  </si>
  <si>
    <t>tayroneb@terra.com.br</t>
  </si>
  <si>
    <t>066.170.266-91</t>
  </si>
  <si>
    <t>FERNANDO TOMAZ FERREIRA</t>
  </si>
  <si>
    <t>FERNANDOTOMAZ.FERREIRA@GMAIL.COM</t>
  </si>
  <si>
    <t>066.339.430-91</t>
  </si>
  <si>
    <t>Fermino Fernandes Lima Júnior</t>
  </si>
  <si>
    <t>escritorio@brangusnet.com.br</t>
  </si>
  <si>
    <t>066.349.668-34</t>
  </si>
  <si>
    <t>Eugenio Marraccini</t>
  </si>
  <si>
    <t>celina.dalben@akron-gsp.com.br</t>
  </si>
  <si>
    <t>066.356.918-47</t>
  </si>
  <si>
    <t>ELIO CARNEIRO JUNIOR</t>
  </si>
  <si>
    <t>adm@fazendaplatoazul.com.br</t>
  </si>
  <si>
    <t>066.374.852-68</t>
  </si>
  <si>
    <t>ANTONIO LUCENA BARROS</t>
  </si>
  <si>
    <t>operacional@orglucena.com</t>
  </si>
  <si>
    <t>066.524.529-79</t>
  </si>
  <si>
    <t>ALEXANDRE OENNING</t>
  </si>
  <si>
    <t>XANDE_OENINNG@HOTMAIL.COM</t>
  </si>
  <si>
    <t>066.582.068-21</t>
  </si>
  <si>
    <t>RUBENS PLACIDO GOES JUNIOR</t>
  </si>
  <si>
    <t>rubens.goes@hotmail.com</t>
  </si>
  <si>
    <t>066.671.228-05</t>
  </si>
  <si>
    <t>Mônica Jacintho de Biasi</t>
  </si>
  <si>
    <t>estanciamil@gmail.com</t>
  </si>
  <si>
    <t>067.187.816-65</t>
  </si>
  <si>
    <t>CAIO HENRIQUE MURAD PERES</t>
  </si>
  <si>
    <t>caio.peres@xpi.com.br</t>
  </si>
  <si>
    <t>067.354.441-91</t>
  </si>
  <si>
    <t>RIVAS REZENDE DA COSTA</t>
  </si>
  <si>
    <t>RIVAS@FJRPARTICIPACOES.COM.BR</t>
  </si>
  <si>
    <t>067.502.178-26</t>
  </si>
  <si>
    <t>EMILIANO RODRIGUES DA SILVA</t>
  </si>
  <si>
    <t>EMILIANO.RODRIGUES@HOTMAIL.COM</t>
  </si>
  <si>
    <t>067.524.088-31</t>
  </si>
  <si>
    <t>Jorge Fernando Favaro Gomes</t>
  </si>
  <si>
    <t>fgomes@adecoagro.com</t>
  </si>
  <si>
    <t>067.604.608-80</t>
  </si>
  <si>
    <t>LUIS FERNANDO SARTINI FELLI</t>
  </si>
  <si>
    <t>LUIS.FELLI@ETH.COM</t>
  </si>
  <si>
    <t>067.610.918-70</t>
  </si>
  <si>
    <t>Bruno Melcher</t>
  </si>
  <si>
    <t>geanbsilva@gmail.com</t>
  </si>
  <si>
    <t>067.649.449-89</t>
  </si>
  <si>
    <t>Desire Francine Gobato Fedrigo</t>
  </si>
  <si>
    <t>067.787.728-59</t>
  </si>
  <si>
    <t>Octaviano Barduzzi Netto</t>
  </si>
  <si>
    <t>obnetto@uol.com.br</t>
  </si>
  <si>
    <t>067.826.958-04</t>
  </si>
  <si>
    <t>CLAUDENOR ZOPONE JUNIOR</t>
  </si>
  <si>
    <t>comar@zopone.com.br</t>
  </si>
  <si>
    <t>067.911.151-49</t>
  </si>
  <si>
    <t>JOAQUIM DE MOURA SANTIAGO NETO</t>
  </si>
  <si>
    <t>rosivan@granjasantiago.com.br</t>
  </si>
  <si>
    <t>068.242.003-44</t>
  </si>
  <si>
    <t>Raimundo Ferreira Costa</t>
  </si>
  <si>
    <t>rai@frontera.com.br</t>
  </si>
  <si>
    <t>068.675.963-04</t>
  </si>
  <si>
    <t>RAIMUNDO JOSE CURTI MORENO</t>
  </si>
  <si>
    <t>curti@gpsconsultoria.com.br</t>
  </si>
  <si>
    <t>069.151.927-78</t>
  </si>
  <si>
    <t>Andressa Mara Freitas de Oliveira</t>
  </si>
  <si>
    <t>aerovix.vix@gmail.com</t>
  </si>
  <si>
    <t>069.413.620-49</t>
  </si>
  <si>
    <t>LUIZ ANTONIO CORREA CHIAPPETTA</t>
  </si>
  <si>
    <t>marcelochiappetta@gmail.com</t>
  </si>
  <si>
    <t>069.580.738-27</t>
  </si>
  <si>
    <t>JOSE ANDRADE NETO</t>
  </si>
  <si>
    <t>NETOAND@TERRA.COM.BR</t>
  </si>
  <si>
    <t>069.724.895-04</t>
  </si>
  <si>
    <t>ANTONIO LUIZ SAMPAIO FIGUEIRA</t>
  </si>
  <si>
    <t>rr76@outlook.com</t>
  </si>
  <si>
    <t>07.013.056/0001-20</t>
  </si>
  <si>
    <t>Edifício Vila Olímpia Corporate Plaza</t>
  </si>
  <si>
    <t>07.015.016/0001-17</t>
  </si>
  <si>
    <t>CONCRELAGOS CONCRETO LTDA</t>
  </si>
  <si>
    <t>rodolfo@concrelagos.com</t>
  </si>
  <si>
    <t>07.024.792/0001-83</t>
  </si>
  <si>
    <t>Açucareira Virgolino de Oliveira S/A (Em recuperação judicial)</t>
  </si>
  <si>
    <t>msantos@gvo.com.br</t>
  </si>
  <si>
    <t>07.024.792/0002-64</t>
  </si>
  <si>
    <t>Açucareira Virgolino de Oliveira S/A</t>
  </si>
  <si>
    <t>07.033.311/0001-04</t>
  </si>
  <si>
    <t>Costão Ville Empreedimentos Imobiliários S.A.</t>
  </si>
  <si>
    <t>naza@costão.com.br</t>
  </si>
  <si>
    <t>07.034.405/0001-90</t>
  </si>
  <si>
    <t>Uniter Administração de Bens Ltda</t>
  </si>
  <si>
    <t>renata.pastore@msc.com</t>
  </si>
  <si>
    <t>07.041.007/0001-09</t>
  </si>
  <si>
    <t>Durametal Ltda</t>
  </si>
  <si>
    <t>airservice87@hotmail.com</t>
  </si>
  <si>
    <t>07.059.574/0001-84</t>
  </si>
  <si>
    <t>La Poveda Agropecuária Ltda</t>
  </si>
  <si>
    <t>fabio@rfonseca.com.br</t>
  </si>
  <si>
    <t>07.069.487/0001-08</t>
  </si>
  <si>
    <t>FC Oliveira &amp; CIA LTDA.</t>
  </si>
  <si>
    <t>fcoliveira@fcoliveira.com.br</t>
  </si>
  <si>
    <t>07.073.042/0001-00</t>
  </si>
  <si>
    <t>EDECONSIL CONSTRUCOES E LOCACOES LTDA</t>
  </si>
  <si>
    <t>vitor.cavalcante@edeconsil.com.br</t>
  </si>
  <si>
    <t>07.078.042/0004-37</t>
  </si>
  <si>
    <t>Faro Capital Comercial Agrícola Ltda.</t>
  </si>
  <si>
    <t>secretaria@farocapital.com.br</t>
  </si>
  <si>
    <t>07.095.402/0001-66</t>
  </si>
  <si>
    <t>Condomínio Plaza Iguatemi</t>
  </si>
  <si>
    <t>juliana@plazaiguatemi.com.br</t>
  </si>
  <si>
    <t>07.123.702/0001-01</t>
  </si>
  <si>
    <t>Condomínio Torre Almirante</t>
  </si>
  <si>
    <t>rones.f.junior@cushwalke.com</t>
  </si>
  <si>
    <t>07.130.855/0001-86</t>
  </si>
  <si>
    <t>CENTRAL ENERGETICA MORRINHOS SA</t>
  </si>
  <si>
    <t>07.145.950/0001-53</t>
  </si>
  <si>
    <t>CFM Cana Ltda</t>
  </si>
  <si>
    <t>07.157.314/0001-41</t>
  </si>
  <si>
    <t>BAHIA BEACH EMPREENDIMENTOS IMOBILIARIOS E HOTELARIA S.A.</t>
  </si>
  <si>
    <t>helipontoreservatrancoso@yahoo.com.br</t>
  </si>
  <si>
    <t>07.167.218/0001-84</t>
  </si>
  <si>
    <t>Água Boa Maricultura Ltda.</t>
  </si>
  <si>
    <t>pedrodlfduque@gmail.com</t>
  </si>
  <si>
    <t>07.172.510/0001-95</t>
  </si>
  <si>
    <t>Condomínio Edifício Trade Tower</t>
  </si>
  <si>
    <t>07.174.891/0001-41</t>
  </si>
  <si>
    <t>SVEA Empreendimentos Imobiliários Ltda.</t>
  </si>
  <si>
    <t>contato.svea@gmail.com</t>
  </si>
  <si>
    <t>07.181.330/0001-70</t>
  </si>
  <si>
    <t>Arco-Iris Agrosilvopastoril Ltda.</t>
  </si>
  <si>
    <t>taciano@rotaconstrucoes.com.br</t>
  </si>
  <si>
    <t>07.182.823/0001-24</t>
  </si>
  <si>
    <t>ROSO PARTICIPACOES LTDA.</t>
  </si>
  <si>
    <t>douglas@rosopar.com.br</t>
  </si>
  <si>
    <t>07.192.613/0001-17</t>
  </si>
  <si>
    <t>Agropecuária Arizona S/A</t>
  </si>
  <si>
    <t>07.201.168/0001-04</t>
  </si>
  <si>
    <t>NKM Participações e Administradoras de Bens Ltda</t>
  </si>
  <si>
    <t>07.205.440/0005-58</t>
  </si>
  <si>
    <t>AGRICOLA XINGU S/A</t>
  </si>
  <si>
    <t>meioambiente@xinguagri.com; rodrigo.pacheco55@gmail.com</t>
  </si>
  <si>
    <t>07.205.440/0006-39</t>
  </si>
  <si>
    <t>Agrícola Xingu S/A</t>
  </si>
  <si>
    <t>claudio.lima@multigrain-group.com; nelson.schneider@multigrain-group.com</t>
  </si>
  <si>
    <t>07.206.816/0001-15</t>
  </si>
  <si>
    <t>M. Dias Branco S/A - Comércio e Indústria de Alimentos</t>
  </si>
  <si>
    <t>ldy.projetos@gmail.com</t>
  </si>
  <si>
    <t>07.210.963/0001-69</t>
  </si>
  <si>
    <t>AEROCLUBE DE MONTE CARMELO</t>
  </si>
  <si>
    <t>cedroflex@yahoo.com.br</t>
  </si>
  <si>
    <t>07.213.544/0001-80</t>
  </si>
  <si>
    <t>BMR Medical Ltda</t>
  </si>
  <si>
    <t>07.214.030/0001-40</t>
  </si>
  <si>
    <t>Franqueza Administração, Aviação e Pecuária Ltda</t>
  </si>
  <si>
    <t>marcelo.soares@franqueza.com.br</t>
  </si>
  <si>
    <t>07.216.581/0001-42</t>
  </si>
  <si>
    <t>RESORT MIRAMAR BRASIL LTDA</t>
  </si>
  <si>
    <t>manager.auditoria@ocahotels.es</t>
  </si>
  <si>
    <t>07.220.874/0018-41</t>
  </si>
  <si>
    <t>Companhia de Alimentos do Nordeste Cialne (CIALNE XVII)</t>
  </si>
  <si>
    <t>rafael@cialne.com.br</t>
  </si>
  <si>
    <t>07.220.874/0019-22</t>
  </si>
  <si>
    <t>Companhia de Alimentos do Nordeste Cialne (CIALNE XVIII)</t>
  </si>
  <si>
    <t>07.230.285/0001-04</t>
  </si>
  <si>
    <t>SEI EMPREENDIMENTOS E PARTICIPACOES S/A</t>
  </si>
  <si>
    <t>AUX.CONTABIL@GRUPOSFA.COM.BR</t>
  </si>
  <si>
    <t>07.236.167/0001-03</t>
  </si>
  <si>
    <t>TRI TELECOM LTDA</t>
  </si>
  <si>
    <t>junior@jrprojetoseconstrucoes.com.br</t>
  </si>
  <si>
    <t>07.254.137/0001-11</t>
  </si>
  <si>
    <t>JL Serviços de Arquitetura LTDA</t>
  </si>
  <si>
    <t>jrtjunior@gmail.com</t>
  </si>
  <si>
    <t>07.255.491/0001-60</t>
  </si>
  <si>
    <t>Companhia Agropecuária Santana Borges</t>
  </si>
  <si>
    <t>07.269.845/0001-26</t>
  </si>
  <si>
    <t>Larissa Empreendimentos Imobiliários Ltda.</t>
  </si>
  <si>
    <t>07.297.780/0001-22</t>
  </si>
  <si>
    <t>REIK EMPREENDIMENTOS E ADMINISTRACAO DE BENS PROPRIOS LTDA</t>
  </si>
  <si>
    <t>07.298.800/0001-80</t>
  </si>
  <si>
    <t>Usina Conquista do Pontal S/A</t>
  </si>
  <si>
    <t>07.300.052/0001-22</t>
  </si>
  <si>
    <t>COSTA DE GUADALUPE EMPREENDIMENTOS IMOBILIARIOS S.A</t>
  </si>
  <si>
    <t>JURIDICO@JCPM.COM.BR</t>
  </si>
  <si>
    <t>07.309.804/0001-16</t>
  </si>
  <si>
    <t>CENTRO ADMINISTRATIVO RIO NEGRO</t>
  </si>
  <si>
    <t>07.331.837/0001-62</t>
  </si>
  <si>
    <t>FOLIAR - AVIACAO AGRICOLA LTDA - EPP</t>
  </si>
  <si>
    <t>07.336.211/0001-49</t>
  </si>
  <si>
    <t>Furnaspark Resort Hotel Ltda EPP</t>
  </si>
  <si>
    <t>07.336.695/0003-98</t>
  </si>
  <si>
    <t>AGROSB AGROPECUÁRIA S.A (Filial-FAZENDA ESPIRITO SANTO)</t>
  </si>
  <si>
    <t>contato@agrosb.com.br</t>
  </si>
  <si>
    <t>07.336.695/0011-06</t>
  </si>
  <si>
    <t>AGROSB AGROPECUÁRIA S.A.</t>
  </si>
  <si>
    <t>marcelo.braga@agrosb.com.br</t>
  </si>
  <si>
    <t>07.336.695/0018-74</t>
  </si>
  <si>
    <t>Agrosb Agropecuaria S.A - Fazenda Vale Verde (Filial)</t>
  </si>
  <si>
    <t>07.336.695/0027-65</t>
  </si>
  <si>
    <t>Agrosb Agropecuária S. A.</t>
  </si>
  <si>
    <t>07.347.138/0001-00</t>
  </si>
  <si>
    <t>Real - Regeneração Agropecuária Ltda.</t>
  </si>
  <si>
    <t>cmmaringa@hotmail.com</t>
  </si>
  <si>
    <t>07.349.852/0001-38</t>
  </si>
  <si>
    <t>FLPP Faria Lima Prime Properties S.A.</t>
  </si>
  <si>
    <t>luis.almeida@birmann.com.br</t>
  </si>
  <si>
    <t>07.369.148/0001-47</t>
  </si>
  <si>
    <t>Associação dos Moradores do Crepurizão</t>
  </si>
  <si>
    <t>chefaonavajo69@gmail.com</t>
  </si>
  <si>
    <t>07.382.360/0001-44</t>
  </si>
  <si>
    <t>André Imóveis Ltda</t>
  </si>
  <si>
    <t>andregringoimoveis@gmail.com</t>
  </si>
  <si>
    <t>07.418.547/0001-50</t>
  </si>
  <si>
    <t>HBR AVIACAO S.A.</t>
  </si>
  <si>
    <t>paulo.tieres@hbraviacao.com.br</t>
  </si>
  <si>
    <t>07.429.446/0001-85</t>
  </si>
  <si>
    <t>MARIANE PARTICIPACOES LTDA.</t>
  </si>
  <si>
    <t>07.454.091/0003-46</t>
  </si>
  <si>
    <t>Agropecuária Dona Yvone Ltda</t>
  </si>
  <si>
    <t>07.454.091/0004-27</t>
  </si>
  <si>
    <t>contato@consutoriaaeronautica.com</t>
  </si>
  <si>
    <t>07.454.091/0006-99</t>
  </si>
  <si>
    <t>Agropecuária Dona Yvone Ltda.</t>
  </si>
  <si>
    <t>07.454.091/0007-70</t>
  </si>
  <si>
    <t>diretoria@piresdorio.com.br; contato@consultoriaaeronautica.com</t>
  </si>
  <si>
    <t>07.454.091/0009-31</t>
  </si>
  <si>
    <t>07.457.600/0001-22</t>
  </si>
  <si>
    <t>AGM CAETANO EIRELI</t>
  </si>
  <si>
    <t>gabriel@mobitransporte.com.br; nagnelo@hotmail.com</t>
  </si>
  <si>
    <t>07.465.275/0001-40</t>
  </si>
  <si>
    <t>Ponto Novo Fruticultura LTDA</t>
  </si>
  <si>
    <t>contabilidademv@sitiobarreiras.com.br</t>
  </si>
  <si>
    <t>07.465.401/0001-66</t>
  </si>
  <si>
    <t>Agropecuária Japema Ltda</t>
  </si>
  <si>
    <t>07.476.355/0001-09</t>
  </si>
  <si>
    <t>ATNA Imóveis LTDA</t>
  </si>
  <si>
    <t>concretiza.evn@uol.com.br</t>
  </si>
  <si>
    <t>07.478.665/0001-54</t>
  </si>
  <si>
    <t>Uniteca Brasil S.A.</t>
  </si>
  <si>
    <t>eltond@teakrc.com</t>
  </si>
  <si>
    <t>07.511.146/0001-40</t>
  </si>
  <si>
    <t>Agropecuária Ágape Ltda</t>
  </si>
  <si>
    <t>nrotoboni@terra.com.br</t>
  </si>
  <si>
    <t>07.555.950/0001-21</t>
  </si>
  <si>
    <t>Rio Grande Comercio de Carnes Ltda</t>
  </si>
  <si>
    <t>07.559.737/0001-98</t>
  </si>
  <si>
    <t>Star Participações S/A</t>
  </si>
  <si>
    <t>07.569.901/0002-29</t>
  </si>
  <si>
    <t>TRIVOR S.A</t>
  </si>
  <si>
    <t>guilherme@gtrivor.com</t>
  </si>
  <si>
    <t>07.589.548/0001-68</t>
  </si>
  <si>
    <t>AGROPECUARIA NELORE PARANA LTDA</t>
  </si>
  <si>
    <t>administrativo@entec.eng.br</t>
  </si>
  <si>
    <t>07.602.483/0001-43</t>
  </si>
  <si>
    <t>Edifício Torre Sul</t>
  </si>
  <si>
    <t>07.634.590/0007-49</t>
  </si>
  <si>
    <t>SIERENTZ AGRO BRASIL LTDA.</t>
  </si>
  <si>
    <t>juliano.rodrigues@sierentzagro.com.br</t>
  </si>
  <si>
    <t>07.634.590/0008-20</t>
  </si>
  <si>
    <t>Sierentz Agro Brasil Ltda</t>
  </si>
  <si>
    <t>jean.viana@sierentzagro.com.br</t>
  </si>
  <si>
    <t>07.634.590/0013-97</t>
  </si>
  <si>
    <t>07.634.590/0018-00</t>
  </si>
  <si>
    <t>07.634.590/0021-05</t>
  </si>
  <si>
    <t>07.634.590/0022-88</t>
  </si>
  <si>
    <t>SIERENTZ AGRO BRASIL</t>
  </si>
  <si>
    <t>07.636.657/0001-99</t>
  </si>
  <si>
    <t>Aço Verde Brasil S/A</t>
  </si>
  <si>
    <t>poliana.aguiar@ferroeste.com.br</t>
  </si>
  <si>
    <t>07.655.514/0002-05</t>
  </si>
  <si>
    <t>Telegráfica Energia Ltda</t>
  </si>
  <si>
    <t>leonardo.cordeiro@bomfuturo.com.br</t>
  </si>
  <si>
    <t>07.655.520/0002-62</t>
  </si>
  <si>
    <t>PARECIS ENERGIA S. A.</t>
  </si>
  <si>
    <t>07.670.171/0001-77</t>
  </si>
  <si>
    <t>Pian Administrações e Incorporações S.A</t>
  </si>
  <si>
    <t>antoniopian@hotmail.com</t>
  </si>
  <si>
    <t>07.671.652/0001-05</t>
  </si>
  <si>
    <t>Marahú Participações Ltda</t>
  </si>
  <si>
    <t>cintia@tunafsh.com.br</t>
  </si>
  <si>
    <t>07.688.986/0001-83</t>
  </si>
  <si>
    <t>AIRTECHS - INDUSTRIA AERONAUTICA BRASILEIRA LTDA - ME</t>
  </si>
  <si>
    <t>07.698.055/0001-66</t>
  </si>
  <si>
    <t>Edifício Seculum</t>
  </si>
  <si>
    <t>07.701.775/0001-33</t>
  </si>
  <si>
    <t>Carisma Investimentos e Participações S/A</t>
  </si>
  <si>
    <t>carismapva@gmail.com</t>
  </si>
  <si>
    <t>07.703.577/0001-09</t>
  </si>
  <si>
    <t>2G PARTICIPAÇÕES LTDA</t>
  </si>
  <si>
    <t>fernando@grupolajes.com.br</t>
  </si>
  <si>
    <t>07.722.530/0001-92</t>
  </si>
  <si>
    <t>LC5 INCORPORAÇÕES E PARTICIPAÇÕES LTDA</t>
  </si>
  <si>
    <t>07.735.773/0001-65</t>
  </si>
  <si>
    <t>Condomínio Edifícios Metropolitan e Platinum Offices</t>
  </si>
  <si>
    <t>metropolitanplatinum@hersil.com.br</t>
  </si>
  <si>
    <t>07.758.768/0001-78</t>
  </si>
  <si>
    <t>Condomínio Edifío Paulista Plaza</t>
  </si>
  <si>
    <t>dumont.claudio@uol.com.br</t>
  </si>
  <si>
    <t>07.773.962/0001-22</t>
  </si>
  <si>
    <t>Associação Master da Grama</t>
  </si>
  <si>
    <t>07.781.477/0001-09</t>
  </si>
  <si>
    <t>SGE PRIZMA PARTICIPAÇÕES S/A</t>
  </si>
  <si>
    <t>prizma@prizma.com.br</t>
  </si>
  <si>
    <t>07.785.702/0001-77</t>
  </si>
  <si>
    <t>Condomínio Edifício Casa da Indústria</t>
  </si>
  <si>
    <t>mnecilde@sfiec.org.br</t>
  </si>
  <si>
    <t>07.792.269/0001-05</t>
  </si>
  <si>
    <t>Construtora Lytorânea S/A</t>
  </si>
  <si>
    <t>nivea@lytoranea.com.br</t>
  </si>
  <si>
    <t>07.807.120/0001-44</t>
  </si>
  <si>
    <t>CONSTRUTORA ALEGRETENSE EIRELI</t>
  </si>
  <si>
    <t>07.810.848/0001-25</t>
  </si>
  <si>
    <t>CACTUS AGROPECUARIA LTDA</t>
  </si>
  <si>
    <t>07.812.531/0001-28</t>
  </si>
  <si>
    <t>GAZIN AGROPECUÁRIA LTDA</t>
  </si>
  <si>
    <t>vivien.avien@gmail.com</t>
  </si>
  <si>
    <t>07.829.117/0001-21</t>
  </si>
  <si>
    <t>AGROVILLE AGRICULTURA E EMPREENDIMENTOS LTDA</t>
  </si>
  <si>
    <t>07.835.044/0001-80</t>
  </si>
  <si>
    <t>Instituto Dr. José Frota</t>
  </si>
  <si>
    <t>messiasblima@gmail.com</t>
  </si>
  <si>
    <t>07.835.431/0001-17</t>
  </si>
  <si>
    <t>AERO AGRICOLA DO VALE LTDA</t>
  </si>
  <si>
    <t>aerodovale@hotmail.com</t>
  </si>
  <si>
    <t>07.839.422/0001-02</t>
  </si>
  <si>
    <t>Condomínio Brasil 21</t>
  </si>
  <si>
    <t>gerenciacondominio@complexobrasil21.com.br</t>
  </si>
  <si>
    <t>07.860.032/0001-06</t>
  </si>
  <si>
    <t>Berrini Bandeirantes Empreendimentos SPE Ltda</t>
  </si>
  <si>
    <t>07.875.912/0002-37</t>
  </si>
  <si>
    <t>Adivel Caminhões e Onibus Ltda</t>
  </si>
  <si>
    <t>gisele.castanha@aptacaminhoes.com.br</t>
  </si>
  <si>
    <t>07.881.070/0001-45</t>
  </si>
  <si>
    <t>ÁGUIA PARTICIPACOES E INVESTIMENTOS LTDA</t>
  </si>
  <si>
    <t>donizete@castrillon.com.br</t>
  </si>
  <si>
    <t>07.881.250/0001-27</t>
  </si>
  <si>
    <t>TRAMA-TRANCOSO MADEIRAS LTDA</t>
  </si>
  <si>
    <t>narcisogroberio@gmail.com</t>
  </si>
  <si>
    <t>07.886.385/0001-85</t>
  </si>
  <si>
    <t>DIAS BRANCO ADMINISTRACAO E PARTICIPACOES LTDA</t>
  </si>
  <si>
    <t>aerodromodiasbranco@dibra.com.br</t>
  </si>
  <si>
    <t>07.895.728/0001-78</t>
  </si>
  <si>
    <t>Iaco Agrícola S/A</t>
  </si>
  <si>
    <t>07.903.169/0001-09</t>
  </si>
  <si>
    <t>Adecoagro Vale do Ivinhema S.A.</t>
  </si>
  <si>
    <t>07.916.316/0001-77</t>
  </si>
  <si>
    <t>Espólio de Orostrato Olavo Silva Barbosa</t>
  </si>
  <si>
    <t>07.918.746/0001-28</t>
  </si>
  <si>
    <t>Condomínio Higienópolis Medical Center</t>
  </si>
  <si>
    <t>gerente@higienopolismedcenter.com.br; adm@higienopolismedcenter.com.br</t>
  </si>
  <si>
    <t>07.923.122/0001-07</t>
  </si>
  <si>
    <t>Paulino de Oliveira Nascimento Filho Ltda</t>
  </si>
  <si>
    <t>ssuzano@uol.com.br</t>
  </si>
  <si>
    <t>07.947.736/0001-10</t>
  </si>
  <si>
    <t>CONDOMÍNIO IGUATEMI CORPORATE</t>
  </si>
  <si>
    <t>ivanir.machado@sa.cushwake.com</t>
  </si>
  <si>
    <t>07.954.571/0001-04</t>
  </si>
  <si>
    <t>Secretaria de Saúde do Estado do Ceará</t>
  </si>
  <si>
    <t>gabsec@saude.ce.gov.br</t>
  </si>
  <si>
    <t>07.968.776/0001-49</t>
  </si>
  <si>
    <t>Luiz da Cunha Diniz Junqueira</t>
  </si>
  <si>
    <t>luiz@ljo.com.br</t>
  </si>
  <si>
    <t>07.969.961/0002-39</t>
  </si>
  <si>
    <t>Parapuã Agroindustrial S/A</t>
  </si>
  <si>
    <t>07.984.981/0001-06</t>
  </si>
  <si>
    <t>Condomínio West Side</t>
  </si>
  <si>
    <t>070.252.558-82</t>
  </si>
  <si>
    <t>MARCIO HENRIQUE TEIXEIRA</t>
  </si>
  <si>
    <t>marcio-henrique@uol.com.br</t>
  </si>
  <si>
    <t>070.374.738-04</t>
  </si>
  <si>
    <t>DIMAS DE MELO PIMENTA II</t>
  </si>
  <si>
    <t>SECRETARIA.D2@DIMEP.COM.BR</t>
  </si>
  <si>
    <t>070.722.441-15</t>
  </si>
  <si>
    <t>ILÉZIO INÁCIO FERREIRA</t>
  </si>
  <si>
    <t>070.854.909-85</t>
  </si>
  <si>
    <t>PEDRO METNEK NETO</t>
  </si>
  <si>
    <t>PEDRO.METNEK@HOTMAIL.COM</t>
  </si>
  <si>
    <t>070.921.494-44</t>
  </si>
  <si>
    <t>José André da Rocha Neto</t>
  </si>
  <si>
    <t>certmais@gmail.com</t>
  </si>
  <si>
    <t>071.166.916-34</t>
  </si>
  <si>
    <t>Joaquim Nery</t>
  </si>
  <si>
    <t>gao@gaomaquinas.com.br</t>
  </si>
  <si>
    <t>071.386.348-03</t>
  </si>
  <si>
    <t>ELPIDIO MARCHESI JUNIOR</t>
  </si>
  <si>
    <t>PIDINHO@ICLOUD.COM</t>
  </si>
  <si>
    <t>071.566.046-27</t>
  </si>
  <si>
    <t>FÁBIO TELES DA SILVA</t>
  </si>
  <si>
    <t>071.596.967-60</t>
  </si>
  <si>
    <t>Marcus Vinicius de Abreu e Silva Buschmann</t>
  </si>
  <si>
    <t>dp@ecrj.com.br</t>
  </si>
  <si>
    <t>071.824.606-37</t>
  </si>
  <si>
    <t>Cilson Nogueira de Lima Júnior e outros</t>
  </si>
  <si>
    <t>sl.assessoria@gmail.com</t>
  </si>
  <si>
    <t>072.060.576-83</t>
  </si>
  <si>
    <t>Tadeu Filipe Fernandes de Abreu</t>
  </si>
  <si>
    <t>administracao@pmcapelinha.mg.gov.br</t>
  </si>
  <si>
    <t>072.171.986-40</t>
  </si>
  <si>
    <t>TIAGO GODOY VILELA</t>
  </si>
  <si>
    <t>TIAGOTN@OUTLOOK.COM</t>
  </si>
  <si>
    <t>072.322.416-15</t>
  </si>
  <si>
    <t>EDSON LOPES FILHO</t>
  </si>
  <si>
    <t>reunidaspontal@reunidaspontal.com.br</t>
  </si>
  <si>
    <t>072.530.362-04</t>
  </si>
  <si>
    <t>Raimundo Bernardo de Sousa</t>
  </si>
  <si>
    <t>liliam.md@hotmail.com</t>
  </si>
  <si>
    <t>072.749.123-72</t>
  </si>
  <si>
    <t>JOSE LAURO DE CASTRO MOURA</t>
  </si>
  <si>
    <t>JLAURO@GPMMOURA.COM.BR</t>
  </si>
  <si>
    <t>072.864.319-78</t>
  </si>
  <si>
    <t>Suhelen Sena Ribeiro</t>
  </si>
  <si>
    <t>suhelen.ribeiro@helisul.com</t>
  </si>
  <si>
    <t>073.053.382-49</t>
  </si>
  <si>
    <t>JOAO IVAN BEZERRA DE ALMEIDA</t>
  </si>
  <si>
    <t>073.092.792-04</t>
  </si>
  <si>
    <t>AGASSIS LEITÃO DE QUEIROZ</t>
  </si>
  <si>
    <t>073.246.628-89</t>
  </si>
  <si>
    <t>Teresa Cristina Ribeiro Ralston Botelho Bracher</t>
  </si>
  <si>
    <t>agnaldo@agrindus.com.br</t>
  </si>
  <si>
    <t>073.286.288-47</t>
  </si>
  <si>
    <t>Maria Cristina Pereira de Morais Ribeiro</t>
  </si>
  <si>
    <t>073.286.388-00</t>
  </si>
  <si>
    <t>Rui Carlos Martins Zorzeto</t>
  </si>
  <si>
    <t>zorzeto@me.com</t>
  </si>
  <si>
    <t>073.312.903-04</t>
  </si>
  <si>
    <t>Francisco Walter Frota de Paiva</t>
  </si>
  <si>
    <t>superintendencia@ijf.ce.gov.br</t>
  </si>
  <si>
    <t>073.316.398-03</t>
  </si>
  <si>
    <t>Marcelo Aguiar Fasano</t>
  </si>
  <si>
    <t>joaodiasm@hotmail.com</t>
  </si>
  <si>
    <t>073.369.407-14</t>
  </si>
  <si>
    <t>Rodrigo Luiz Lima de Souza</t>
  </si>
  <si>
    <t>073.465.225-91</t>
  </si>
  <si>
    <t>GERALDO MAJELLA BARBOSA PRATA</t>
  </si>
  <si>
    <t>geraldo.majella@bgcia.com.br</t>
  </si>
  <si>
    <t>073.614.591-53</t>
  </si>
  <si>
    <t>JORGE ABDUL AHAD</t>
  </si>
  <si>
    <t>rafael@hannahengenharia.com.br</t>
  </si>
  <si>
    <t>073.749.841-20</t>
  </si>
  <si>
    <t>Resala Elias Júnior</t>
  </si>
  <si>
    <t>placerdaneto@gmail.com</t>
  </si>
  <si>
    <t>073.774.281-04</t>
  </si>
  <si>
    <t>Aluizio Lessa Coelho</t>
  </si>
  <si>
    <t>074.031.866-72</t>
  </si>
  <si>
    <t>GUIMARAES FAGUNDES DE OLIVEIRA</t>
  </si>
  <si>
    <t>074.092.498-20</t>
  </si>
  <si>
    <t>Espólio de Geraldo Paulo Nardelli</t>
  </si>
  <si>
    <t>mbtmagalhaes@gmail.com</t>
  </si>
  <si>
    <t>074.254.839-20</t>
  </si>
  <si>
    <t>Andrielly Bento Vieira</t>
  </si>
  <si>
    <t>andrielly@viemaq.com.br</t>
  </si>
  <si>
    <t>074.487.679-68</t>
  </si>
  <si>
    <t>Valdir José Zorzo</t>
  </si>
  <si>
    <t>contato@grupodallas.com.br</t>
  </si>
  <si>
    <t>074.519.469-91</t>
  </si>
  <si>
    <t>OSVINO RICARDI</t>
  </si>
  <si>
    <t>074.554.999-30</t>
  </si>
  <si>
    <t>JURANDIR ALVES MARTINS FILHO</t>
  </si>
  <si>
    <t>JURANDIR91@HOTMAIL.COM</t>
  </si>
  <si>
    <t>074.564.018-45</t>
  </si>
  <si>
    <t>Claudio Massayuki Takao</t>
  </si>
  <si>
    <t>claudio.takao@agroterenas.com.br</t>
  </si>
  <si>
    <t>074.610.968-77</t>
  </si>
  <si>
    <t>Marco Cestari</t>
  </si>
  <si>
    <t>marcelocestari@yahoo.com.br</t>
  </si>
  <si>
    <t>074.678.688-39</t>
  </si>
  <si>
    <t>RICARDO JOSÉ VICENTE</t>
  </si>
  <si>
    <t>074.780.437-04</t>
  </si>
  <si>
    <t>JOSE BENIVAL BENTO DA SILVA</t>
  </si>
  <si>
    <t>benival@uol.com.br</t>
  </si>
  <si>
    <t>074.840.623-91</t>
  </si>
  <si>
    <t>Antonio Pacheco Guereiro Junior</t>
  </si>
  <si>
    <t>075.353.739-76</t>
  </si>
  <si>
    <t>FERNANDO ANDRE MORGENSTERN</t>
  </si>
  <si>
    <t>FERNANDOMORGENSTERN@HOTMAIL.COM</t>
  </si>
  <si>
    <t>075.375.258-11</t>
  </si>
  <si>
    <t>DIRCEU SANTOS FREDERICO SOBRINHO</t>
  </si>
  <si>
    <t>hdonr@ibest.com.br // dirceuitb@hotmail.com</t>
  </si>
  <si>
    <t>075.818.448-46</t>
  </si>
  <si>
    <t>Nelson Noboru Yabuta</t>
  </si>
  <si>
    <t>nelsonyabuta@gmail.com</t>
  </si>
  <si>
    <t>075.983.426-10</t>
  </si>
  <si>
    <t>Felipe Cançado Vorcaro</t>
  </si>
  <si>
    <t>076.199.016-04</t>
  </si>
  <si>
    <t>JOSÉ HENRIQUE GUIMARÃES</t>
  </si>
  <si>
    <t>076.484.908-54</t>
  </si>
  <si>
    <t>HÉLIO DE SOUZA MORAES</t>
  </si>
  <si>
    <t>helio.sjp@hotmail.com</t>
  </si>
  <si>
    <t>076.650.738-67</t>
  </si>
  <si>
    <t>SANDRA HOFIG DE BARROS</t>
  </si>
  <si>
    <t>greenxxi@outlook.com.br</t>
  </si>
  <si>
    <t>076.659.587-02</t>
  </si>
  <si>
    <t>Sebastião Emílio do Valle Neto e Luiza Helena Valle</t>
  </si>
  <si>
    <t>esasistemas@alternex.com.br</t>
  </si>
  <si>
    <t>076.942.037-06</t>
  </si>
  <si>
    <t>Fernanda Vilela Cauli Bitencourt</t>
  </si>
  <si>
    <t>adm@fazendasaef.com.br</t>
  </si>
  <si>
    <t>077.009.701-49</t>
  </si>
  <si>
    <t>MARCELO HENRIQUE LIMIRIO GONCALVES</t>
  </si>
  <si>
    <t>neander.castro@mclg.com.br</t>
  </si>
  <si>
    <t>077.145.336-17</t>
  </si>
  <si>
    <t>MATHEUS HENRIQUE DE CARVALHO OLIVEIRA</t>
  </si>
  <si>
    <t>MHENRIQUECO@GMAIL.COM</t>
  </si>
  <si>
    <t>077.812.458-49</t>
  </si>
  <si>
    <t>JORGE MAROUM</t>
  </si>
  <si>
    <t>078.306.299-00</t>
  </si>
  <si>
    <t>Aldoir Pedro Teló</t>
  </si>
  <si>
    <t>agroteloms@gmail.com</t>
  </si>
  <si>
    <t>078.489.351-91</t>
  </si>
  <si>
    <t>Marco Aurélio Martiniano de Araújo</t>
  </si>
  <si>
    <t>hotelbaiazinha@gmail.com</t>
  </si>
  <si>
    <t>078.502.726-25</t>
  </si>
  <si>
    <t>Isabela Guerra Costa</t>
  </si>
  <si>
    <t>daniel@novoatacarejo.com</t>
  </si>
  <si>
    <t>078.869.898-21</t>
  </si>
  <si>
    <t>ANTONIO FAUCZ FILHO</t>
  </si>
  <si>
    <t>AFAUCZ@GMAIL.COM</t>
  </si>
  <si>
    <t>08.003.234/0001-02</t>
  </si>
  <si>
    <t>BRAIR IMOVEIS LTDA</t>
  </si>
  <si>
    <t>cmdt.zen@icloud.com</t>
  </si>
  <si>
    <t>08.030.217/0001-56</t>
  </si>
  <si>
    <t>LUIS HENRIQUE TADIOTTI E OUTRO</t>
  </si>
  <si>
    <t>jutadiotti@uol.com.br</t>
  </si>
  <si>
    <t>08.045.795/0001-66</t>
  </si>
  <si>
    <t>ESCARPAS DO CORUMBÁ EMPREENDIMENTOS LTDA</t>
  </si>
  <si>
    <t>jacqueline@pattro.com.br</t>
  </si>
  <si>
    <t>08.057.019/0001-86</t>
  </si>
  <si>
    <t>VALE DO PONTAL ACUCAR E ALCOOL LTDA</t>
  </si>
  <si>
    <t>TRIBUTARIO.UVT@CMAA.IND.BR</t>
  </si>
  <si>
    <t>08.070.508/0001-78</t>
  </si>
  <si>
    <t>RAIZEN ENERGIA S.A</t>
  </si>
  <si>
    <t>deltaer@terra.com.br</t>
  </si>
  <si>
    <t>08.074.662/0001-18</t>
  </si>
  <si>
    <t>TS-2 Alpha Desenvolvimento Imobiliário Ltda.</t>
  </si>
  <si>
    <t>08.079.290/0001-12</t>
  </si>
  <si>
    <t>TAUA BIODIESEL LTDA</t>
  </si>
  <si>
    <t>paranatinga@tauabiodiesel.com.br</t>
  </si>
  <si>
    <t>08.090.575/0001-54</t>
  </si>
  <si>
    <t>Frigorífico Nutribras S. A.</t>
  </si>
  <si>
    <t>cassandra.rodrigues@nutribrasalimentos.com.br</t>
  </si>
  <si>
    <t>08.091.878/0001-91</t>
  </si>
  <si>
    <t>Rio Ave Investimentos Ltda</t>
  </si>
  <si>
    <t>08.100.676/0001-69</t>
  </si>
  <si>
    <t>Hospital Alvorada Taguatinga Ltda</t>
  </si>
  <si>
    <t>nagela.brum@uhgbrasil.com.br</t>
  </si>
  <si>
    <t>08.100.676/0021-02</t>
  </si>
  <si>
    <t>morlanda@amil.com.br</t>
  </si>
  <si>
    <t>08.106.196/0001-05</t>
  </si>
  <si>
    <t>Ouro Verde Participações S/A</t>
  </si>
  <si>
    <t>08.155.695/0001-92</t>
  </si>
  <si>
    <t>Eco Engenharia Construção e Obras LTDA</t>
  </si>
  <si>
    <t>carlosconde@ecoonline.com.br</t>
  </si>
  <si>
    <t>08.209.266/0001-50</t>
  </si>
  <si>
    <t>Garupá Patrimonial LTDA</t>
  </si>
  <si>
    <t>08.213.823/0001-07</t>
  </si>
  <si>
    <t>Aura Almas Mineração S.A</t>
  </si>
  <si>
    <t>marcus.cavalcanti@auraminerals.com</t>
  </si>
  <si>
    <t>08.222.441/0001-40</t>
  </si>
  <si>
    <t>Caranelo Litoral Intermediações, Participações e Empreendimentos Ltda</t>
  </si>
  <si>
    <t>08.246.511/0001-08</t>
  </si>
  <si>
    <t>Garicema Empreendimentos Imobiliários Ltda</t>
  </si>
  <si>
    <t>08.246.900/0001-25</t>
  </si>
  <si>
    <t>CAVU - Clube de Aviacao Ultra Leve</t>
  </si>
  <si>
    <t>raimundofp@ig.com.br</t>
  </si>
  <si>
    <t>08.262.516/0001-16</t>
  </si>
  <si>
    <t>CLUBE AERODESPORTIVO DE IBIRA SWYV</t>
  </si>
  <si>
    <t>08.263.414/0001-15</t>
  </si>
  <si>
    <t>Neiva Participações Ltda</t>
  </si>
  <si>
    <t>adrianasoares@neivaparticipacoes.com.br; hiltongordilho@yahoo.com.br</t>
  </si>
  <si>
    <t>08.270.488/0001-89</t>
  </si>
  <si>
    <t>KL - AVIACAO AGRICOLA LTDA - EPP</t>
  </si>
  <si>
    <t>klavag@camaquanet.com.br</t>
  </si>
  <si>
    <t>08.277.249/0001-50</t>
  </si>
  <si>
    <t>Condomínio Edifício New England</t>
  </si>
  <si>
    <t>08.282.865/0001-08</t>
  </si>
  <si>
    <t>DEPARTAMENTO DE ESTRADAS DE RODAGEM RIO GRANDE DO NORTE</t>
  </si>
  <si>
    <t>dg@der.rn.gov.br</t>
  </si>
  <si>
    <t>08.290.996/0001-29</t>
  </si>
  <si>
    <t>AFB AGROPECUARIA RIO CORRENTES LTDA</t>
  </si>
  <si>
    <t>dieirep@fhotmail.com ; armando@fazendabrasil.com.br</t>
  </si>
  <si>
    <t>08.298.744/0001-46</t>
  </si>
  <si>
    <t>Sibraspar Empreendimentos Imobiliários Ltda.</t>
  </si>
  <si>
    <t>zeabilio@hotmail.com</t>
  </si>
  <si>
    <t>08.310.501/0001-86</t>
  </si>
  <si>
    <t>GOIS CONSTRUTORA E INCORPORADORA DE IMÓVEIS LTDA</t>
  </si>
  <si>
    <t>nertan@gois.com.br</t>
  </si>
  <si>
    <t>08.313.941/0001-97</t>
  </si>
  <si>
    <t>Montreux Comércio de Veículos Ltda</t>
  </si>
  <si>
    <t>rosa@ago.com.br</t>
  </si>
  <si>
    <t>08.329.739/0001-53</t>
  </si>
  <si>
    <t>Galleria Empreendimentos Imobiliários Ltda</t>
  </si>
  <si>
    <t>08.333.512/0001-81</t>
  </si>
  <si>
    <t>Zuquetti &amp; Marzola Participações e Representações Ltda</t>
  </si>
  <si>
    <t>comitefiscal@grupopetropolis.com.br</t>
  </si>
  <si>
    <t>08.333.582/0001-30</t>
  </si>
  <si>
    <t>Edifício Faria Lima Square</t>
  </si>
  <si>
    <t>08.337.022/0001-53</t>
  </si>
  <si>
    <t>Pontal das Graças Assessoria Empresarial e Imobiliária Ltda</t>
  </si>
  <si>
    <t>08.351.994/0001-00</t>
  </si>
  <si>
    <t>ARMANDO COSTA FILHO</t>
  </si>
  <si>
    <t>08.366.227/0001-67</t>
  </si>
  <si>
    <t>Represa Empreendimentos imobiliários Ltda</t>
  </si>
  <si>
    <t>fernanda.silva@hines.com</t>
  </si>
  <si>
    <t>08.377.019/0001-63</t>
  </si>
  <si>
    <t>BARRO BRANCO PARTICIPAÇÕES LTDA.</t>
  </si>
  <si>
    <t>08.395.782/0003-89</t>
  </si>
  <si>
    <t>USIBRAS - Usina Brasileira de Óleos e Castanha Ltda</t>
  </si>
  <si>
    <t>comprasce@fanconstrucoes.com.br</t>
  </si>
  <si>
    <t>08.395.946/0001-06</t>
  </si>
  <si>
    <t>Associação dos Moradores da Reserva Extrativista do Iriri - Amoreri</t>
  </si>
  <si>
    <t>iririresex@gmail.com</t>
  </si>
  <si>
    <t>08.427.008/0001-40</t>
  </si>
  <si>
    <t>FONTANELLA LOGISTICA &amp; TRANSPORTES LTDA</t>
  </si>
  <si>
    <t>08.458.680/0001-01</t>
  </si>
  <si>
    <t>Santa Vitória Empreendimentos e Participações Ltda.</t>
  </si>
  <si>
    <t>diretoria@mafrahospitalar.com.br</t>
  </si>
  <si>
    <t>08.493.354/0001-27</t>
  </si>
  <si>
    <t>VALE DO TIJUCO ACUCAR E ALCOOL S.A.</t>
  </si>
  <si>
    <t>geraldo.magela@cmaa.ind.br</t>
  </si>
  <si>
    <t>08.515.932/0001-89</t>
  </si>
  <si>
    <t>Condomínio Laguna</t>
  </si>
  <si>
    <t>08.518.482/0001-88</t>
  </si>
  <si>
    <t>MANAL MANUTENCAO ALAGOANA DE AERONAVES LTDA</t>
  </si>
  <si>
    <t>08.526.055/0001-41</t>
  </si>
  <si>
    <t>Aeroclube de Campina Grande</t>
  </si>
  <si>
    <t>08.532.089/0001-49</t>
  </si>
  <si>
    <t>RIO IVAI EMPREENDIMENTOS E PARTICIPACOES LTDA</t>
  </si>
  <si>
    <t>08.576.611/0001-94</t>
  </si>
  <si>
    <t>PEDREIRA MARIA TERESA LTDA</t>
  </si>
  <si>
    <t>08.581.205/0001-10</t>
  </si>
  <si>
    <t>Biopalma da Amazônia S/A Reflorestamento, Indústrica e Comércio</t>
  </si>
  <si>
    <t>kleyton.bandeira@biopalma.com.br</t>
  </si>
  <si>
    <t>08.597.121/0001-74</t>
  </si>
  <si>
    <t>Siframar Empreendimentos Imobiliários</t>
  </si>
  <si>
    <t>mauricio@siframar.com.br</t>
  </si>
  <si>
    <t>08.626.569/0001-79</t>
  </si>
  <si>
    <t>IBMG  MINERAÇÃO COMÉRCIO E INDUSTRIA LTDA</t>
  </si>
  <si>
    <t>cau@pavimenti.com.br</t>
  </si>
  <si>
    <t>08.636.742/0001-10</t>
  </si>
  <si>
    <t>Moradas do Parque Empreendimentos Imobiliários SPE Ltda.</t>
  </si>
  <si>
    <t>karem@carlosfreire.com.br; eduardo.amigo@jacitara.com.br</t>
  </si>
  <si>
    <t>08.639.426/0001-00</t>
  </si>
  <si>
    <t>FORT AVIACAO AGRICOLA LTDA - ME</t>
  </si>
  <si>
    <t>compras@fortaviacao.com.br</t>
  </si>
  <si>
    <t>08.642.564/0001-30</t>
  </si>
  <si>
    <t>AGROPECUARIA AOS LTDA</t>
  </si>
  <si>
    <t>assuerosilas@hotmail.com</t>
  </si>
  <si>
    <t>08.648.292/0001-85</t>
  </si>
  <si>
    <t>RADIODIFUSÃO CARAJÁS LTDA</t>
  </si>
  <si>
    <t>direcaomaraba@grupocorreio.com.br</t>
  </si>
  <si>
    <t>08.652.032/0001-83</t>
  </si>
  <si>
    <t>CONDOMINIO GUAPORE II</t>
  </si>
  <si>
    <t>guaporerp@hotmail.com</t>
  </si>
  <si>
    <t>08.668.120/0001-73</t>
  </si>
  <si>
    <t>Condomínio Monteflor</t>
  </si>
  <si>
    <t>campos.cms@gmail.com</t>
  </si>
  <si>
    <t>08.682.908/0001-34</t>
  </si>
  <si>
    <t>Aeroclube da Paraíba</t>
  </si>
  <si>
    <t>aeroclube_pb@yahoo.com.br</t>
  </si>
  <si>
    <t>08.703.867/0002-04</t>
  </si>
  <si>
    <t>CRAVARI GERACAO DE ENERGIA S.A.</t>
  </si>
  <si>
    <t>joemir@silea.com.br</t>
  </si>
  <si>
    <t>08.745.729/0001-07</t>
  </si>
  <si>
    <t>IMOBILIARIA CAJUEIRO LTDA.</t>
  </si>
  <si>
    <t>ariane.ferreira@brasil-agro.com</t>
  </si>
  <si>
    <t>08.763.385/0002-31</t>
  </si>
  <si>
    <t>AGROPECUARIA FERNANDES VIEIRA LTDA</t>
  </si>
  <si>
    <t>08.767.638/0001-64</t>
  </si>
  <si>
    <t>CHENDEL PARTICIPACOES S/A</t>
  </si>
  <si>
    <t>carlos.rigota@espacoatibaia.com.br</t>
  </si>
  <si>
    <t>08.787.150/0030-33</t>
  </si>
  <si>
    <t>ECO BRASIL FLORESTAS S/A</t>
  </si>
  <si>
    <t>08.793.343/0001-62</t>
  </si>
  <si>
    <t>BIOENERGÉTICA VALE DO PARACATU S/A</t>
  </si>
  <si>
    <t>esantos@bevap.com.br</t>
  </si>
  <si>
    <t>08.807.676/0001-01</t>
  </si>
  <si>
    <t>LLX Açu Operações Portuárias S.A.</t>
  </si>
  <si>
    <t>08.809.355/0001-38</t>
  </si>
  <si>
    <t>SECRETARIA ESTADUAL DE TRANSPORTES</t>
  </si>
  <si>
    <t>contato@setrans.pi.gov.br</t>
  </si>
  <si>
    <t>08.832.667/0001-62</t>
  </si>
  <si>
    <t>Mineração Riacho dos Machados Ltda.</t>
  </si>
  <si>
    <t>marton.melo@carpathiangold.com</t>
  </si>
  <si>
    <t>08.834.727/0001-86</t>
  </si>
  <si>
    <t>Pipes Complexo Turístico Pedra Caída Ltda-EPP</t>
  </si>
  <si>
    <t>miraneidebastos@gmail.com</t>
  </si>
  <si>
    <t>08.840.953/0001-70</t>
  </si>
  <si>
    <t>KSC Empreendimento Imobiliário SPE Ltda</t>
  </si>
  <si>
    <t>08.864.197/0001-19</t>
  </si>
  <si>
    <t>Cisa Agropecuária Ltda</t>
  </si>
  <si>
    <t>08.879.127/0001-34</t>
  </si>
  <si>
    <t>Centrais Elétricas Cesar Filho LTDA</t>
  </si>
  <si>
    <t>eletrocesar.energia@gmail.com</t>
  </si>
  <si>
    <t>08.884.784/0001-70</t>
  </si>
  <si>
    <t>Celeiro Participações Ltda</t>
  </si>
  <si>
    <t>08.888.968/0001-08</t>
  </si>
  <si>
    <t>MUNICIPIO DE PRINCESA ISABEL</t>
  </si>
  <si>
    <t>comunicacao@princesa.pb.gov.br</t>
  </si>
  <si>
    <t>08.895.796/0001-08</t>
  </si>
  <si>
    <t>BOM JESUS AGROPECUARIA LTDA</t>
  </si>
  <si>
    <t>info@bomjesus.com</t>
  </si>
  <si>
    <t>08.899.100/0001-03</t>
  </si>
  <si>
    <t>MAB Morro Empreendimentos Imobiliários Ltda</t>
  </si>
  <si>
    <t>08.906.558/0001-42</t>
  </si>
  <si>
    <t>Agro Energia Santa Luzia</t>
  </si>
  <si>
    <t>08.946.006/0001-68</t>
  </si>
  <si>
    <t>Empresa Paraibana de Turismo S/A</t>
  </si>
  <si>
    <t>franci@pbtur.pb.gov.br</t>
  </si>
  <si>
    <t>08.948.179/0001-15</t>
  </si>
  <si>
    <t>IMOBILIÁRIA MOGNO LTDA</t>
  </si>
  <si>
    <t>jacqueline.bencsik@brasil-agro.com</t>
  </si>
  <si>
    <t>08.954.783/0001-54</t>
  </si>
  <si>
    <t>Atlântica Agropecuária Ltda.</t>
  </si>
  <si>
    <t>joao.emilio@atlanticaagro.com</t>
  </si>
  <si>
    <t>08.962.405/0001-12</t>
  </si>
  <si>
    <t>Vista Verde Agroindustrial Ltda</t>
  </si>
  <si>
    <t>leonardo.ventorin@insolo.com.br</t>
  </si>
  <si>
    <t>08.968.085/0001-08</t>
  </si>
  <si>
    <t>Associação Limeirense da Aviação Leve - A.L.A.L.</t>
  </si>
  <si>
    <t>vitoriopinatto@hotmail.com</t>
  </si>
  <si>
    <t>08.977.914/0001-19</t>
  </si>
  <si>
    <t>CORPO DE BOMBEIROS MILITAR DO DISTRITO FEDERAL</t>
  </si>
  <si>
    <t>RPA01CBMDF@GMAIL.COM</t>
  </si>
  <si>
    <t>08.982.878/0001-81</t>
  </si>
  <si>
    <t>COMPANHIA AGROPECUARIA DO ARAME</t>
  </si>
  <si>
    <t>marilene@pontespecuaria.com.br; katarina@pontespecuaria.com.br</t>
  </si>
  <si>
    <t>08.991.940/0001-00</t>
  </si>
  <si>
    <t>LG de Macaé Empreendimentos Imobiliários Ltda</t>
  </si>
  <si>
    <t>ipcjunior@yahoo.com.br</t>
  </si>
  <si>
    <t>080.548.513-91</t>
  </si>
  <si>
    <t>FERNANDO ANTONIO LEITAO CAVALCANTE</t>
  </si>
  <si>
    <t>080.866.641-04</t>
  </si>
  <si>
    <t>Jamil Rodrigues da Costa</t>
  </si>
  <si>
    <t>ivancosta@portojofre.com.br</t>
  </si>
  <si>
    <t>081.194.416-64</t>
  </si>
  <si>
    <t>PEDRO HENRIQUE FERREIRA NETTO</t>
  </si>
  <si>
    <t>PEDROHFNETTO@GMAIL.COM</t>
  </si>
  <si>
    <t>081.250.231-00</t>
  </si>
  <si>
    <t>Marco Antônio de Castro Miranda</t>
  </si>
  <si>
    <t>miramac20@gmail.com</t>
  </si>
  <si>
    <t>081.531.320-91</t>
  </si>
  <si>
    <t>Dino Romulo Faccioni</t>
  </si>
  <si>
    <t>roseli@lavrobras.com.br</t>
  </si>
  <si>
    <t>081.896.840-00</t>
  </si>
  <si>
    <t>ELÍSIO CARLOS PILLATI</t>
  </si>
  <si>
    <t>marcospillati@gmail.com</t>
  </si>
  <si>
    <t>083.052.189-53</t>
  </si>
  <si>
    <t>ELPIDIO NEREU ZANCHET</t>
  </si>
  <si>
    <t>ELPIDIOZ@UOL.COM.BR</t>
  </si>
  <si>
    <t>083.100.988-80</t>
  </si>
  <si>
    <t>Thereza Cristina Paula Leite Novaes de Almeida</t>
  </si>
  <si>
    <t>manuel.almeida@tavaresdealmeida.com.br</t>
  </si>
  <si>
    <t>083.461.838-95</t>
  </si>
  <si>
    <t>Adriana Cristina Ferreira</t>
  </si>
  <si>
    <t>ageng_seg@yahoo.com.br</t>
  </si>
  <si>
    <t>083.901.935-15</t>
  </si>
  <si>
    <t>Jose Renato Andrade Mendonça</t>
  </si>
  <si>
    <t>adson@salvadortradecenter.com.br</t>
  </si>
  <si>
    <t>083.956.324-87</t>
  </si>
  <si>
    <t>ADOLPHO PEREIRA CARNEIRO FILHO</t>
  </si>
  <si>
    <t>APCFZ@HOTMAIL.COM</t>
  </si>
  <si>
    <t>084.156.488-47</t>
  </si>
  <si>
    <t>ANA LÚCIA GUIMARÃES FERREIRA SANTOS</t>
  </si>
  <si>
    <t>analu@gruponatan.com.br</t>
  </si>
  <si>
    <t>084.423.887-29</t>
  </si>
  <si>
    <t>Guilherme Cadar Lopes</t>
  </si>
  <si>
    <t>084.766.884-31</t>
  </si>
  <si>
    <t>Marcelo Carvalho Cabral De Vasconcellos</t>
  </si>
  <si>
    <t>marcelo.vasconcellos@gru.com.br</t>
  </si>
  <si>
    <t>085.132.440-15</t>
  </si>
  <si>
    <t>DECIO BRUXEL</t>
  </si>
  <si>
    <t>085.702.688-74</t>
  </si>
  <si>
    <t>Celso Fortes Amaral Filho</t>
  </si>
  <si>
    <t>sdmf1700@uol.com.br</t>
  </si>
  <si>
    <t>086.035.459-87</t>
  </si>
  <si>
    <t>JOSE FERNANDES ORTIZ</t>
  </si>
  <si>
    <t>TREINAMENTO-ORTIZ@HOTMAIL.COM</t>
  </si>
  <si>
    <t>086.065.258-04</t>
  </si>
  <si>
    <t>AGUIMARIO ALVES DOS SANTOS</t>
  </si>
  <si>
    <t>gerencianovaalianca@gmail.com</t>
  </si>
  <si>
    <t>086.159.009-06</t>
  </si>
  <si>
    <t>Dirceu Montani</t>
  </si>
  <si>
    <t>086.290.801-91</t>
  </si>
  <si>
    <t>NEWTON LEAL DE SOUZA</t>
  </si>
  <si>
    <t>guilherme.teixeira@pedraagroindustrial.com.br</t>
  </si>
  <si>
    <t>086.612.014-97</t>
  </si>
  <si>
    <t>GESSICA MARIA DOS SANTOS</t>
  </si>
  <si>
    <t>gessica2803@gmail.com</t>
  </si>
  <si>
    <t>086.931.978-78</t>
  </si>
  <si>
    <t>ANTONIO CARLOS ALVES FERREIRA</t>
  </si>
  <si>
    <t>086.954.150-15</t>
  </si>
  <si>
    <t>José Valentin Ventorini</t>
  </si>
  <si>
    <t>induvel@hotmail.com</t>
  </si>
  <si>
    <t>087.047.636-02</t>
  </si>
  <si>
    <t>Roberto Lazzarini Martins</t>
  </si>
  <si>
    <t>contato@consultoriaaeronautica.com</t>
  </si>
  <si>
    <t>087.203.358-90</t>
  </si>
  <si>
    <t>LUIZ FELIPE CHAVES D'AVILA</t>
  </si>
  <si>
    <t>087.376.648-24</t>
  </si>
  <si>
    <t>MARCELO ELIAS BECHARA</t>
  </si>
  <si>
    <t>marcelobechara@uol.com.br</t>
  </si>
  <si>
    <t>087.387.931-72</t>
  </si>
  <si>
    <t>Wander Carlos de Souza</t>
  </si>
  <si>
    <t>nafeif@hotmail.com</t>
  </si>
  <si>
    <t>087.493.368-43</t>
  </si>
  <si>
    <t>Asterio Vaz Safatle</t>
  </si>
  <si>
    <t>helipontoalmarias@gmail.com</t>
  </si>
  <si>
    <t>088.008.708-05</t>
  </si>
  <si>
    <t>Helder Höfig</t>
  </si>
  <si>
    <t>gilberto.soares@ah.agr.br</t>
  </si>
  <si>
    <t>088.351.868-62</t>
  </si>
  <si>
    <t>Reginaldo Valentini Junior</t>
  </si>
  <si>
    <t>rvjunior@com4.com.br</t>
  </si>
  <si>
    <t>088.410.937-22</t>
  </si>
  <si>
    <t>LUIZ GUSTAVO CARVALHO CLARO DE SOUZA</t>
  </si>
  <si>
    <t>GUGUSOUZA@GMAIL.COM</t>
  </si>
  <si>
    <t>088.684.457-60</t>
  </si>
  <si>
    <t>MARCELO DE CARVALHO MENDES</t>
  </si>
  <si>
    <t>marcelomendes.bra@gmail.com</t>
  </si>
  <si>
    <t>088.696.779-15</t>
  </si>
  <si>
    <t>JORGE SIKORSKI</t>
  </si>
  <si>
    <t>jorgesikorski@mac.com</t>
  </si>
  <si>
    <t>088.785.278-58</t>
  </si>
  <si>
    <t>RICARDO FLEURY CAVALCANTI DE ALBUQUERQUE LACERDA</t>
  </si>
  <si>
    <t>LACERDA1968@GMAIL.COM</t>
  </si>
  <si>
    <t>089.050.958-10</t>
  </si>
  <si>
    <t>Emília Maria Rapp</t>
  </si>
  <si>
    <t>solange@jubran.com.br</t>
  </si>
  <si>
    <t>089.201.837-24</t>
  </si>
  <si>
    <t>BIANCA HAEGLER</t>
  </si>
  <si>
    <t>alexandrehaegler@gmail.com</t>
  </si>
  <si>
    <t>09.011.142/0001-29</t>
  </si>
  <si>
    <t>J. SÁ ADMINISTRAÇÃO E EMPREENDIMENTOS EIRELI</t>
  </si>
  <si>
    <t>diretoria@jsaconfeccoes.com.br</t>
  </si>
  <si>
    <t>09.013.259/0001-41</t>
  </si>
  <si>
    <t>Walter Industria de Fundidos Usinados Ltda</t>
  </si>
  <si>
    <t>09.022.694/0001-32</t>
  </si>
  <si>
    <t>AERO AGRICOLA PRETEL LTDA</t>
  </si>
  <si>
    <t>pretelhd@hotmail.com</t>
  </si>
  <si>
    <t>09.034.562/0001-20</t>
  </si>
  <si>
    <t>Empresarial Atlântico</t>
  </si>
  <si>
    <t>jc.amoriml@empresarial-acs.com.br</t>
  </si>
  <si>
    <t>09.037.533/0001-12</t>
  </si>
  <si>
    <t>DG INVEST S.A.</t>
  </si>
  <si>
    <t>eh@grupocorel.com.br</t>
  </si>
  <si>
    <t>09.053.646/0001-01</t>
  </si>
  <si>
    <t>Agro Industrial Tabu S/A</t>
  </si>
  <si>
    <t>philippemeeus@gmail.com</t>
  </si>
  <si>
    <t>09.071.490/0001-91</t>
  </si>
  <si>
    <t>Fúcsia Empreendimentos S/A</t>
  </si>
  <si>
    <t>09.074.343/0001-75</t>
  </si>
  <si>
    <t>ADEGA E RESTAURANTE QUINTA DO OLIVARDO LTDA</t>
  </si>
  <si>
    <t>contato@quintadoolivardo.com.br</t>
  </si>
  <si>
    <t>09.075.242/0001-19</t>
  </si>
  <si>
    <t>EBER BIO-ENERGIA E AGRICULTURA LTDA.</t>
  </si>
  <si>
    <t>ari@sadabio.com.br; lalconsult@gmail.com</t>
  </si>
  <si>
    <t>09.075.526/0001-05</t>
  </si>
  <si>
    <t>Central Engenharia de Construções Ltda</t>
  </si>
  <si>
    <t>neycwb@oi.com.br</t>
  </si>
  <si>
    <t>09.081.923/0001-90</t>
  </si>
  <si>
    <t>HSL Participações Ltda.</t>
  </si>
  <si>
    <t>09.112.685/0001-32</t>
  </si>
  <si>
    <t>OSX BRASIL S.A.</t>
  </si>
  <si>
    <t>DIOGO.LIMA@OSX.COM.BR</t>
  </si>
  <si>
    <t>09.125.444/0001-28</t>
  </si>
  <si>
    <t>Suplan</t>
  </si>
  <si>
    <t>superintendencia@suplan.pb.gov.br</t>
  </si>
  <si>
    <t>09.144.457/0001-44</t>
  </si>
  <si>
    <t>CLUBE DE VÔO FAZENDA ROYAL</t>
  </si>
  <si>
    <t>mdjoselito@gmail.com</t>
  </si>
  <si>
    <t>09.152.017/0001-39</t>
  </si>
  <si>
    <t>Condomínio Edifício Monte Carlo Trade Center</t>
  </si>
  <si>
    <t>regina.marques@am.jil.com</t>
  </si>
  <si>
    <t>09.162.191/0001-62</t>
  </si>
  <si>
    <t>Interpolos Administradora de Bens Próprios Eireli</t>
  </si>
  <si>
    <t>ruy.aerosigma@terra.com.br</t>
  </si>
  <si>
    <t>09.163.638/0001-18</t>
  </si>
  <si>
    <t>A.Z.P Participações S.A</t>
  </si>
  <si>
    <t>celso@brasildistribuidora.com</t>
  </si>
  <si>
    <t>09.183.214/0001-15</t>
  </si>
  <si>
    <t>ROMAER AVIACAO AGRICOLA LTDA  - ME</t>
  </si>
  <si>
    <t>09.191.325/0001-73</t>
  </si>
  <si>
    <t>INOVAR AVIACAO AGRICOLA LTDA</t>
  </si>
  <si>
    <t>infrapjt@gmail.com; ana@inovaraviacao.com.br</t>
  </si>
  <si>
    <t>09.197.736/0001-76</t>
  </si>
  <si>
    <t>Maragogipe Investimentos e Participações Ltda.</t>
  </si>
  <si>
    <t>09.214.978/0001-20</t>
  </si>
  <si>
    <t>OLINDA DOS GERAIS AGROPECUÁRIA LTDA</t>
  </si>
  <si>
    <t>faz.olinda@uol.com.br</t>
  </si>
  <si>
    <t>09.225.724/0001-08</t>
  </si>
  <si>
    <t>ENERGIA VIVA AGROFLORESTAL LTDA</t>
  </si>
  <si>
    <t>09.249.977/0001-11</t>
  </si>
  <si>
    <t>Consórcio Empreendedores Shopping Estação</t>
  </si>
  <si>
    <t>maria.meyer@brmalls.com.br</t>
  </si>
  <si>
    <t>09.263.860/0001-92</t>
  </si>
  <si>
    <t>Marina Astúrias Serviços Navais Ltda.</t>
  </si>
  <si>
    <t>claudia@marinasturias.com.br</t>
  </si>
  <si>
    <t>09.271.409/0001-17</t>
  </si>
  <si>
    <t>Espaço Gaia Empreendimentos Imobiliários Ltda.</t>
  </si>
  <si>
    <t>lcorrea@bbp.com.br</t>
  </si>
  <si>
    <t>09.272.943/0001-48</t>
  </si>
  <si>
    <t>Shanghai Capital Holding S.A.</t>
  </si>
  <si>
    <t>alfredo.macuco@uol.com</t>
  </si>
  <si>
    <t>09.282.102/0001-11</t>
  </si>
  <si>
    <t>Santa Colomba Cafés LTDA</t>
  </si>
  <si>
    <t>luciano.vilela@santacolomba.com.br</t>
  </si>
  <si>
    <t>09.288.977/0001-20</t>
  </si>
  <si>
    <t>Agrifirma Brasil Agropecuária Ltda</t>
  </si>
  <si>
    <t>mariana.duarte@agrifirma.com.br</t>
  </si>
  <si>
    <t>09.288.977/0008-05</t>
  </si>
  <si>
    <t>AGRIFIRMA AGRO LTDA</t>
  </si>
  <si>
    <t>adm_sj@brasil-agro.com</t>
  </si>
  <si>
    <t>09.310.385/0001-68</t>
  </si>
  <si>
    <t>Green Technology Participações Ltda</t>
  </si>
  <si>
    <t>lucas.novakoski@thoruaeroservice.com</t>
  </si>
  <si>
    <t>09.316.166/0001-96</t>
  </si>
  <si>
    <t>Stelita Empreendimentos Imobiliários e Agropecuários Ltda</t>
  </si>
  <si>
    <t>luizpalhatro@gmail.com</t>
  </si>
  <si>
    <t>09.316.255/0001-32</t>
  </si>
  <si>
    <t>NC AGROPECUARIA LTDA</t>
  </si>
  <si>
    <t>financeiro@ncagropec.com.br</t>
  </si>
  <si>
    <t>09.316.401/0001-20</t>
  </si>
  <si>
    <t>Predial J M Imobiliária e Participações S. A.</t>
  </si>
  <si>
    <t>cassio.nogueira@jmnminer.com.br/vinicius.nogueira@jmnminer.com.br</t>
  </si>
  <si>
    <t>09.330.079/0001-93</t>
  </si>
  <si>
    <t>AEROAGRICOLA BELA VISTA LTDA - EPP</t>
  </si>
  <si>
    <t>contatos@aeroagricolarioclaro.com.br</t>
  </si>
  <si>
    <t>09.358.882/0001-36</t>
  </si>
  <si>
    <t>AGROPECUARIA VISTA ALEGRE LTDA</t>
  </si>
  <si>
    <t>09.363.617/0001-46</t>
  </si>
  <si>
    <t>GRB Agropecuária Ltda EPP</t>
  </si>
  <si>
    <t>engenharia@cifarma.com.br</t>
  </si>
  <si>
    <t>09.363.770/0001-73</t>
  </si>
  <si>
    <t>FCK EMPREENDIMENTOS IMOBILIARIOS LTDA</t>
  </si>
  <si>
    <t>fck@fck.com.br</t>
  </si>
  <si>
    <t>09.393.814/0001-08</t>
  </si>
  <si>
    <t>LNX Empreendimentos Imobiliários Ltda</t>
  </si>
  <si>
    <t>marcos@superluna.com.br; navarro@superluna.com.br</t>
  </si>
  <si>
    <t>09.409.968/0001-40</t>
  </si>
  <si>
    <t>GIRASSOL AGRICOLA LTDA</t>
  </si>
  <si>
    <t>patrimonio@girassolagricola.com.br</t>
  </si>
  <si>
    <t>09.410.822/0001-15</t>
  </si>
  <si>
    <t>GIRASSOL EMPREENDIMENTOS LTDA</t>
  </si>
  <si>
    <t>lidivieira@gmail.com</t>
  </si>
  <si>
    <t>09.454.223/0001-01</t>
  </si>
  <si>
    <t>Santa Rita Negócios Imobiliários Ltda.</t>
  </si>
  <si>
    <t>09.464.824/0003-59</t>
  </si>
  <si>
    <t>LGGL Agropecuária e Participações Ltda.</t>
  </si>
  <si>
    <t>09.482.129/0001-58</t>
  </si>
  <si>
    <t>FAZENDA PROGRESSO LTDA</t>
  </si>
  <si>
    <t>fp@fazendaprogresso.com</t>
  </si>
  <si>
    <t>09.504.784/0001-60</t>
  </si>
  <si>
    <t>Frigorífico Piracema Ltda.</t>
  </si>
  <si>
    <t>adm@pescadospiracema.com.br</t>
  </si>
  <si>
    <t>09.509.017/0001-43</t>
  </si>
  <si>
    <t>ADRIANA AGRICOLA LTDA</t>
  </si>
  <si>
    <t>francisco.moreira@sementesadriana.com.br</t>
  </si>
  <si>
    <t>09.510.143/0001-18</t>
  </si>
  <si>
    <t>Condomínio Jacumã Ocean Resort</t>
  </si>
  <si>
    <t>09.516.376/0001-28</t>
  </si>
  <si>
    <t>Sub-Condomínio do Edifício Villa Lobos</t>
  </si>
  <si>
    <t>gerente@ed-villalobos.com.br</t>
  </si>
  <si>
    <t>09.523.325/0001-23</t>
  </si>
  <si>
    <t>AVICULTURA INDUSTRIAL JOSIDITH S/A</t>
  </si>
  <si>
    <t>jpaf1980@gmail.com</t>
  </si>
  <si>
    <t>09.538.093/0001-87</t>
  </si>
  <si>
    <t>AGNELO PEREIRA DOS REIS NETO</t>
  </si>
  <si>
    <t>09.570.438/0001-80</t>
  </si>
  <si>
    <t>Celebration Empreendimentos Imobiliários LTDA</t>
  </si>
  <si>
    <t>09.571.284/0001-40</t>
  </si>
  <si>
    <t>Galiléia Agroindustrial LTDA</t>
  </si>
  <si>
    <t>09.579.110/0001-24</t>
  </si>
  <si>
    <t>Agropecuária Córrego Azul Ltda.</t>
  </si>
  <si>
    <t>09.597.095/0001-47</t>
  </si>
  <si>
    <t>IPE AGROINDUSTRIAL LTDA</t>
  </si>
  <si>
    <t>leonardo.ventorin@insolo.com.br // sergiomenezes.nasscaer@gmail.com</t>
  </si>
  <si>
    <t>09.600.534/0001-23</t>
  </si>
  <si>
    <t>Lipari Mineração Ltda.</t>
  </si>
  <si>
    <t>09.614.403/0001-03</t>
  </si>
  <si>
    <t>AGROTURISMO RECANTO LTDA</t>
  </si>
  <si>
    <t>09.616.448/0001-09</t>
  </si>
  <si>
    <t>SPE - Construtora Sá Cavalcante ES XVI Ltda.</t>
  </si>
  <si>
    <t>brosetti@sacavalcante.com.br</t>
  </si>
  <si>
    <t>09.636.321/0001-51</t>
  </si>
  <si>
    <t>CENTRO BRASILEIRO DE AVIACAO AGRICOLA EXPERIMENTAL E RECREATIVO</t>
  </si>
  <si>
    <t>09.639.459/0001-04</t>
  </si>
  <si>
    <t>Casa Civil do Distrito Federal</t>
  </si>
  <si>
    <t>casacivil@buriti.df.gov.br</t>
  </si>
  <si>
    <t>09.651.096/0001-22</t>
  </si>
  <si>
    <t>NAZARE AGROINDUSTRIAL LTDA</t>
  </si>
  <si>
    <t>09.653.580/0001-90</t>
  </si>
  <si>
    <t>SPE Sá Cavalvante Incorporações Imobiliárias MA XIII Ltda.</t>
  </si>
  <si>
    <t>abatista@sacavalcante.com.br</t>
  </si>
  <si>
    <t>09.664.106/0001-64</t>
  </si>
  <si>
    <t>EDIFÍCIO JK 1455</t>
  </si>
  <si>
    <t>marcos.goncalves@jk1455.com.br</t>
  </si>
  <si>
    <t>09.686.292/0001-32</t>
  </si>
  <si>
    <t>BELA UNIAO AGROPECUARIA HSA LTDA</t>
  </si>
  <si>
    <t>belauniaoagropecuaria@gmail.com</t>
  </si>
  <si>
    <t>09.811.654/0010-60</t>
  </si>
  <si>
    <t>ACUMULADORES MOURA S A</t>
  </si>
  <si>
    <t>fabiano.vieira@grupomoura.com</t>
  </si>
  <si>
    <t>090.172.508-01</t>
  </si>
  <si>
    <t>grpaebrpaesjc@policiamilitar.sp.gov.br</t>
  </si>
  <si>
    <t>090.568.122-38</t>
  </si>
  <si>
    <t>MAXSUEL BUENO ESCOBAR</t>
  </si>
  <si>
    <t>Maxbescobar@outlook.com</t>
  </si>
  <si>
    <t>090.765.018-07</t>
  </si>
  <si>
    <t>ROBERTA MOREIRA FIORATTI</t>
  </si>
  <si>
    <t>robfioratti@hotmail.com</t>
  </si>
  <si>
    <t>090.797.408-29</t>
  </si>
  <si>
    <t>MAURO EDUARDO RAPASSI DIAS</t>
  </si>
  <si>
    <t>MDIAS@JCMDIAS.ADV.BR</t>
  </si>
  <si>
    <t>090.872.491-87</t>
  </si>
  <si>
    <t>ROVILSON ALVES CORREA</t>
  </si>
  <si>
    <t>FERRADURA@MARCAFERRADURA.COM.BR</t>
  </si>
  <si>
    <t>091.161.928-34</t>
  </si>
  <si>
    <t>MARIO AUGUSTO DE CARVALHO</t>
  </si>
  <si>
    <t>GA@AIRTRAINING.COM.BR</t>
  </si>
  <si>
    <t>091.271.608-82</t>
  </si>
  <si>
    <t>Roberto Aggiunti</t>
  </si>
  <si>
    <t>noboru@cheyenneaero.com.br</t>
  </si>
  <si>
    <t>091.453.434-38</t>
  </si>
  <si>
    <t>VINICIUS GERALDO BANDEIRA DA SILVA</t>
  </si>
  <si>
    <t>VINICIUSBB2012@GMAIL.COM</t>
  </si>
  <si>
    <t>091.593.121-49</t>
  </si>
  <si>
    <t>Norberto Bráulio Olegário de Souza</t>
  </si>
  <si>
    <t>091.681.327-43</t>
  </si>
  <si>
    <t>Felipe Barcelos Ottoni Guedes</t>
  </si>
  <si>
    <t>jlfc31@gmail.com</t>
  </si>
  <si>
    <t>092.225.535-00</t>
  </si>
  <si>
    <t>ANTONIO CARLOS MARTINELLI CESARONI</t>
  </si>
  <si>
    <t>LUANAMORBECK@HOTMAIL.COM</t>
  </si>
  <si>
    <t>093.010.208-82</t>
  </si>
  <si>
    <t>ORLANDO MORANDO</t>
  </si>
  <si>
    <t>orlando.morando@terra.com.br</t>
  </si>
  <si>
    <t>093.467.498-14</t>
  </si>
  <si>
    <t>Marly Valéria Manaia</t>
  </si>
  <si>
    <t>cadastro.doc@hospitalveracruz.com.br</t>
  </si>
  <si>
    <t>093.917.178-37</t>
  </si>
  <si>
    <t>MARIA JOSEFINA BORCHETT ZAMPIERI</t>
  </si>
  <si>
    <t>cgpcam@yahoo.com.br</t>
  </si>
  <si>
    <t>094.057.508-60</t>
  </si>
  <si>
    <t>MARCELO RODOLFO HAHN</t>
  </si>
  <si>
    <t>MHAHN@BLAU.COM.BR</t>
  </si>
  <si>
    <t>094.212.618-10</t>
  </si>
  <si>
    <t>Maria Silvia Doria do Amaral</t>
  </si>
  <si>
    <t>silvinha52@uol.com.br</t>
  </si>
  <si>
    <t>094.477.058-47</t>
  </si>
  <si>
    <t>Celso Carlos Roquetto</t>
  </si>
  <si>
    <t>administrativo.ambiental@cr.agr.br</t>
  </si>
  <si>
    <t>094.577.378-14</t>
  </si>
  <si>
    <t>FLAVIO SHUITI INOUE</t>
  </si>
  <si>
    <t>flavio.inoue@uol.com.br</t>
  </si>
  <si>
    <t>094.704.478-75</t>
  </si>
  <si>
    <t>APARECIDO CARLOS BERNARDO</t>
  </si>
  <si>
    <t>elvis.adv.01@gmail.com</t>
  </si>
  <si>
    <t>094.883.672-53</t>
  </si>
  <si>
    <t>FRANCISCA FERREIRA FAVACHO</t>
  </si>
  <si>
    <t>ajbleitao@yahoo.com.br</t>
  </si>
  <si>
    <t>095.027.428-34</t>
  </si>
  <si>
    <t>JOAO FARIA DA SILVA</t>
  </si>
  <si>
    <t>095.391.905-68</t>
  </si>
  <si>
    <t>MAURÍCIO TELES BARBOSA</t>
  </si>
  <si>
    <t>antoniobaracat@andrademendonca.com.br</t>
  </si>
  <si>
    <t>095.520.118-76</t>
  </si>
  <si>
    <t>Luis Fernando de Arruda Ramos</t>
  </si>
  <si>
    <t>luis.thereza@lomyengenharia.com.br</t>
  </si>
  <si>
    <t>095.691.778-02</t>
  </si>
  <si>
    <t>EVERALDO JORGE DOS REIS</t>
  </si>
  <si>
    <t>everaldo.reis@uol.com.br</t>
  </si>
  <si>
    <t>095.880.019-78</t>
  </si>
  <si>
    <t>Silvio Geraldo Peixoto Junior</t>
  </si>
  <si>
    <t>silviopeixoto@outlook.com</t>
  </si>
  <si>
    <t>096.084.865-72</t>
  </si>
  <si>
    <t>ABDUL LATIF RODRIGUES HEDJAZI</t>
  </si>
  <si>
    <t>096.352.114-49</t>
  </si>
  <si>
    <t>JOSE ANTONIO LINS DE OLIVEIRA</t>
  </si>
  <si>
    <t>JOSELINS1976@GMAIL.COM</t>
  </si>
  <si>
    <t>096.552.981-91</t>
  </si>
  <si>
    <t>EMIVAL RAMOS CAIADO FILHO</t>
  </si>
  <si>
    <t>EMIVAL@GRUPORIALMA.COM.BR</t>
  </si>
  <si>
    <t>096.581.626-57</t>
  </si>
  <si>
    <t>FERNANDO MAGALHAES ALVES</t>
  </si>
  <si>
    <t>FERNANDO@MANTISSA.COM.BR</t>
  </si>
  <si>
    <t>097.152.007-02</t>
  </si>
  <si>
    <t>ANA PAULA CAETANO DOS SANTOS</t>
  </si>
  <si>
    <t>consultoriarj.aviacao@gmail.com</t>
  </si>
  <si>
    <t>097.170.721-91</t>
  </si>
  <si>
    <t>EDIS DE OLIVEIRA SILVA</t>
  </si>
  <si>
    <t>aclantonio@yahoo.com.br</t>
  </si>
  <si>
    <t>097.520.618-42</t>
  </si>
  <si>
    <t>PAULO SERGIO TESTON</t>
  </si>
  <si>
    <t>PAULO@TESTON.COM.BR</t>
  </si>
  <si>
    <t>097.565.159-53</t>
  </si>
  <si>
    <t>Ari Moraes de Quadros</t>
  </si>
  <si>
    <t>operacional@taxiaereohercules.com.br</t>
  </si>
  <si>
    <t>098.591.768-76</t>
  </si>
  <si>
    <t>Frederico Reis Costa Carvalho</t>
  </si>
  <si>
    <t>frederico.carvalho@f2b.adm.br</t>
  </si>
  <si>
    <t>098.815.748-97</t>
  </si>
  <si>
    <t>DAVID MARCOS VARELLA</t>
  </si>
  <si>
    <t>MESSIAS.DASILVA@HOTMAIL.COM</t>
  </si>
  <si>
    <t>099.171.128-98</t>
  </si>
  <si>
    <t>MARCELO AMARAL</t>
  </si>
  <si>
    <t>MARCELO.CHINA@TERRA.COM.BR</t>
  </si>
  <si>
    <t>099.175.707-64</t>
  </si>
  <si>
    <t>Fernando da Costa Soares</t>
  </si>
  <si>
    <t>fernandocosta@lytoranea.com.br</t>
  </si>
  <si>
    <t>099.596.702-44</t>
  </si>
  <si>
    <t>Raimundo Garcias de Souza</t>
  </si>
  <si>
    <t>099.689.629-53</t>
  </si>
  <si>
    <t>Nelson Cintra Ribeiro</t>
  </si>
  <si>
    <t>gabinete@portomurtinho.ms.gov.br</t>
  </si>
  <si>
    <t>099.697.118-14</t>
  </si>
  <si>
    <t>Patrícia Ottoni</t>
  </si>
  <si>
    <t>099.807.266-44</t>
  </si>
  <si>
    <t>BRUNO JOSE FORCELA</t>
  </si>
  <si>
    <t>NOKIAESPIAO@GMAIL.COM</t>
  </si>
  <si>
    <t>10.014.076/0001-20</t>
  </si>
  <si>
    <t>MARAVILHA FLY SERVIÇO AÉREO ESPECIALIZADO LTDA</t>
  </si>
  <si>
    <t>10.157.414/0001-82</t>
  </si>
  <si>
    <t>Condomínio Edifício Ronaldo Sampaio Ferreira</t>
  </si>
  <si>
    <t>ronaldosampaio@hersil.com.br</t>
  </si>
  <si>
    <t>10.158.429/0001-65</t>
  </si>
  <si>
    <t>CONSTRUVERDE EMPREENDIMENTOS LTDA</t>
  </si>
  <si>
    <t>SAULO.SOARES@GRUPOFARIAS.COM.BR</t>
  </si>
  <si>
    <t>10.221.786/0001-20</t>
  </si>
  <si>
    <t>Prefeitura de Novo Progresso</t>
  </si>
  <si>
    <t>prefeito@novoprogresso.pa.gov.br</t>
  </si>
  <si>
    <t>10.239.544/0001-64</t>
  </si>
  <si>
    <t>Horita Empreendimentos Agrícolas LTDA</t>
  </si>
  <si>
    <t>alex@horita.com.br</t>
  </si>
  <si>
    <t>10.249.381/0001-09</t>
  </si>
  <si>
    <t>MUNICÍPIO DE SANTA MARIA DAS BARREIRAS - PA</t>
  </si>
  <si>
    <t>divinabarbosa123@hotmail.com</t>
  </si>
  <si>
    <t>10.249.419/0002-16</t>
  </si>
  <si>
    <t>SJC Bioenergia Ltda</t>
  </si>
  <si>
    <t>SERGIO_CORREA@SJCBIOENERGIA.COM.BR</t>
  </si>
  <si>
    <t>10.260.249/0002-70</t>
  </si>
  <si>
    <t>Companhia Industrial de Cimento APODI S/A</t>
  </si>
  <si>
    <t>10.264.525/0001-98</t>
  </si>
  <si>
    <t>Conde Holdings Ltda</t>
  </si>
  <si>
    <t>gerencia.engenharia@farmaconde.com.br</t>
  </si>
  <si>
    <t>10.275.554/0001-55</t>
  </si>
  <si>
    <t>Sukoi Administração e Participação de Bens Imóveis Patrimoniais Ltda</t>
  </si>
  <si>
    <t>10.276.113/0001-78</t>
  </si>
  <si>
    <t>RIOCIDADENOVA ADMINISTRACAO E LOCACAO DE BENS LTDA</t>
  </si>
  <si>
    <t>10.302.599/0002-52</t>
  </si>
  <si>
    <t>Mineração Apoena S.A.</t>
  </si>
  <si>
    <t>10.302.599/0006-86</t>
  </si>
  <si>
    <t>sonivaldo.oliveira@auraminerals.com</t>
  </si>
  <si>
    <t>10.308.259/0001-58</t>
  </si>
  <si>
    <t>Juma Imóveis Ltda</t>
  </si>
  <si>
    <t>10.327.102/0001-70</t>
  </si>
  <si>
    <t>Brava Beach Empreendimentos Ltda</t>
  </si>
  <si>
    <t>10.336.227/0001-66</t>
  </si>
  <si>
    <t>EBPARK Empresarial SPE S/A</t>
  </si>
  <si>
    <t>10.374.748/0001-08</t>
  </si>
  <si>
    <t>LG AGROPECUÁRIA LTDA</t>
  </si>
  <si>
    <t>luizfernando@lguerreiro.com.br</t>
  </si>
  <si>
    <t>10.375.250/0001-60</t>
  </si>
  <si>
    <t>ASSOCIAÇÃO DE MORADORES E TRABALHADORES RURAIS AGRO-EXTRATIVISTAS DA COMUNIDADE MARIAZINHA ALTO RIO MARÓ</t>
  </si>
  <si>
    <t>maykrsantos@outllok.com</t>
  </si>
  <si>
    <t>10.386.986/0001-33</t>
  </si>
  <si>
    <t>Colorado Empreendimentos Rurais Ltda</t>
  </si>
  <si>
    <t>christian.frey@sherpa-amc.com</t>
  </si>
  <si>
    <t>10.394.422/0001-42</t>
  </si>
  <si>
    <t>Hyundai Motor Brasil Montadora de Automóveis Ltda.</t>
  </si>
  <si>
    <t>william.fischer@hyundai-brasil.com</t>
  </si>
  <si>
    <t>10.425.282/0001-22</t>
  </si>
  <si>
    <t>BOM FUTURO AGRICOLA LTDA</t>
  </si>
  <si>
    <t>murillo@mapcubasjr.com.br</t>
  </si>
  <si>
    <t>10.425.282/0031-48</t>
  </si>
  <si>
    <t>Bom Futuro Agrícola Ltda</t>
  </si>
  <si>
    <t>10.425.282/0032-29</t>
  </si>
  <si>
    <t>valberto.vefago@bomfuturo.com.br</t>
  </si>
  <si>
    <t>10.425.282/0035-71</t>
  </si>
  <si>
    <t>10.425.282/0038-14</t>
  </si>
  <si>
    <t>10.425.282/0039-03</t>
  </si>
  <si>
    <t>10.425.282/0063-25</t>
  </si>
  <si>
    <t>BOM FUTURO AGRICOLA LTDA - FAZENDA ITAIPU</t>
  </si>
  <si>
    <t>10.429.652/0001-08</t>
  </si>
  <si>
    <t>D J AGROPECUARIA COMERCIO E PRESTACAO DE SERVICOS LTDA</t>
  </si>
  <si>
    <t>djagropecuaria86@gmail.com</t>
  </si>
  <si>
    <t>10.430.160/0001-24</t>
  </si>
  <si>
    <t>Empresa Brasileira de Produção Agrícola Ltda</t>
  </si>
  <si>
    <t>10.430.769/0001-01</t>
  </si>
  <si>
    <t>BSP EMPREENDIMENTO IMOBILIARIO D167 LTDA.</t>
  </si>
  <si>
    <t>geraldo@gcp-assessoria.com.br</t>
  </si>
  <si>
    <t>10.431.349/0001-31</t>
  </si>
  <si>
    <t>GBF Negócios Imobiliários Ltda</t>
  </si>
  <si>
    <t>10.431.425/0001-09</t>
  </si>
  <si>
    <t>BOM FUTURO SAPEZAL AGROPECUÁRIA LTDA</t>
  </si>
  <si>
    <t>10.452.675/0001-25</t>
  </si>
  <si>
    <t>Icon Alphaville Incorporadora e Vendas de Imoveis SPE Ltda.</t>
  </si>
  <si>
    <t>10.453.113/0001-04</t>
  </si>
  <si>
    <t>S.P.E. das Palmeiras de Macaé Emp. Imob. Ltda</t>
  </si>
  <si>
    <t>ml.maturano@uol.com.br</t>
  </si>
  <si>
    <t>10.458.638/0001-24</t>
  </si>
  <si>
    <t>Complexo São Mateus</t>
  </si>
  <si>
    <t>10.472.063/0001-02</t>
  </si>
  <si>
    <t>EMPREENDIMENTO AERONAUTICO COSTA ESMERALDA LTDA</t>
  </si>
  <si>
    <t>flaviusneves@yahoo.com.br</t>
  </si>
  <si>
    <t>10.480.533/0001-71</t>
  </si>
  <si>
    <t>Aroeira Empreendimentos e Participações Ltda</t>
  </si>
  <si>
    <t>lezir.castro@grupovilarica.com.br</t>
  </si>
  <si>
    <t>10.490.838/0001-64</t>
  </si>
  <si>
    <t>CARNAUBINHA EMPREENDIMENTOS TURISTICOS LTDA</t>
  </si>
  <si>
    <t>10.515.785/0001-99</t>
  </si>
  <si>
    <t>AGREX DO BRASIL S.A.</t>
  </si>
  <si>
    <t>10.518.626/0001-48</t>
  </si>
  <si>
    <t>IMCO PARTICIPACOES LTDA</t>
  </si>
  <si>
    <t>10.525.892/0001-06</t>
  </si>
  <si>
    <t>Santa Vitória Empreendimentos Ltda</t>
  </si>
  <si>
    <t>apjrib@uol.com.br</t>
  </si>
  <si>
    <t>10.527.643/0001-41</t>
  </si>
  <si>
    <t>CCS Empreendimentos Rurais Ltda</t>
  </si>
  <si>
    <t>claudio.cajado@bol.com.br</t>
  </si>
  <si>
    <t>10.561.544/0001-86</t>
  </si>
  <si>
    <t>Condomínio Edifício Sequóia</t>
  </si>
  <si>
    <t>10.572.048/0001-28</t>
  </si>
  <si>
    <t>Secretaria Estadual Saúde Pernambuco</t>
  </si>
  <si>
    <t>hma.direcao@hma.imip.org.br</t>
  </si>
  <si>
    <t>10.654.917/0001-63</t>
  </si>
  <si>
    <t>HIDROELÉTRICA RIO CLARO LTDA</t>
  </si>
  <si>
    <t>10.657.767/0001-41</t>
  </si>
  <si>
    <t>WPM Empreendimentos e Participações Ltda.</t>
  </si>
  <si>
    <t>jessica.rosa@grupoorca.net</t>
  </si>
  <si>
    <t>10.666.274/0001-78</t>
  </si>
  <si>
    <t>KLB Agropecuária Ltda</t>
  </si>
  <si>
    <t>ribeiro.alvina@uol.com.br</t>
  </si>
  <si>
    <t>10.667.347/0001-46</t>
  </si>
  <si>
    <t>AGROPECUARIA TRIPE LTDA</t>
  </si>
  <si>
    <t>10.669.212/0001-10</t>
  </si>
  <si>
    <t>BACURI AGRICOLA LTDA</t>
  </si>
  <si>
    <t>rbertanha@usinacerradao.com.br</t>
  </si>
  <si>
    <t>10.683.270/0001-06</t>
  </si>
  <si>
    <t>Patrimonial Ilha dos Frades Ltda</t>
  </si>
  <si>
    <t>10.685.994/0001-80</t>
  </si>
  <si>
    <t>AGROTEC AQUICULTURA E AGROPECUARIA LTDA</t>
  </si>
  <si>
    <t>aviacaolaghi@gmail.com</t>
  </si>
  <si>
    <t>10.723.267/0001-60</t>
  </si>
  <si>
    <t>Gomes Participações Societárias Ltda</t>
  </si>
  <si>
    <t>10.760.169/0001-01</t>
  </si>
  <si>
    <t>LOTEADORA PUNTA DEL ESTE LTDA. - ME</t>
  </si>
  <si>
    <t>contato@estanciapuntadeleste.com.br</t>
  </si>
  <si>
    <t>10.767.414/0001-02</t>
  </si>
  <si>
    <t>André Guimarães Patrimonial Ltda</t>
  </si>
  <si>
    <t>10.768.308/0001-35</t>
  </si>
  <si>
    <t>Centro Empresarial Ribeirão Shopping</t>
  </si>
  <si>
    <t>cerot@cerot.com.br; cerqueira@martesuporte.com.br</t>
  </si>
  <si>
    <t>10.769.177/0001-00</t>
  </si>
  <si>
    <t>MJ OITO AGRONEGÓCIOS LTDA</t>
  </si>
  <si>
    <t>10.802.552/0001-77</t>
  </si>
  <si>
    <t>Associação Alphaville Nova Esplanada 2</t>
  </si>
  <si>
    <t>atendimento@heliserv.com.br</t>
  </si>
  <si>
    <t>10.817.043/0001-18</t>
  </si>
  <si>
    <t>Consórcio Construtor CADF</t>
  </si>
  <si>
    <t>jr@airsoft.com.br</t>
  </si>
  <si>
    <t>10.820.645/0001-24</t>
  </si>
  <si>
    <t>USINA TRAPICHE S/A</t>
  </si>
  <si>
    <t>diretoria@usga.com.br</t>
  </si>
  <si>
    <t>10.822.519/0001-09</t>
  </si>
  <si>
    <t>Hercap Empreendimentos Imobiliários S.A.</t>
  </si>
  <si>
    <t>jlgomes@mpd.com.br</t>
  </si>
  <si>
    <t>10.834.577/0001-52</t>
  </si>
  <si>
    <t>Suinobras Alimentos Ltda</t>
  </si>
  <si>
    <t>10.839.561/0001-32</t>
  </si>
  <si>
    <t>Hospitais Associados de Pernambuco Ltda</t>
  </si>
  <si>
    <t>marcelo.lira@uhgbrasil.com.br</t>
  </si>
  <si>
    <t>10.842.672/0002-89</t>
  </si>
  <si>
    <t>COMPANHIA GERAL DE MELHORAMENTOS EM PERNAMBUCO</t>
  </si>
  <si>
    <t>10.856.092/0001-60</t>
  </si>
  <si>
    <t>Edifício Alice Maria Sampaio Ferreira</t>
  </si>
  <si>
    <t>alicemaria@hersil.com.br</t>
  </si>
  <si>
    <t>10.857.559/0001-96</t>
  </si>
  <si>
    <t>Portal do Porto Condomínio Industrial e de Logística Ltda</t>
  </si>
  <si>
    <t>10.877.387/0001-12</t>
  </si>
  <si>
    <t>SEVEN COMERCIO DE ALIMENTOS LTDA</t>
  </si>
  <si>
    <t>avioesbigmaster@hotmail.com</t>
  </si>
  <si>
    <t>10.885.239/0001-40</t>
  </si>
  <si>
    <t>Aguassanta Propriedades S.A.</t>
  </si>
  <si>
    <t>10.892.164/0001-24</t>
  </si>
  <si>
    <t>Real Hospital Português de Beneficência em Penambuco</t>
  </si>
  <si>
    <t>juradv2@rhp.com.br</t>
  </si>
  <si>
    <t>10.892.309/0001-97</t>
  </si>
  <si>
    <t>W J E da costa e Cia Ltda ME</t>
  </si>
  <si>
    <t>10.910.918/0001-21</t>
  </si>
  <si>
    <t>CISS - CONSULTORIA, INCORPORACAO E SERVICOS LTDA</t>
  </si>
  <si>
    <t>jean.isoton@ciss.com.br</t>
  </si>
  <si>
    <t>10.929.779/0001-88</t>
  </si>
  <si>
    <t>SMARTECH EMPREENDIMENTOS E PARTICIPAÇÕES LTDA</t>
  </si>
  <si>
    <t>10.939.679/0001-32</t>
  </si>
  <si>
    <t>Agroimóveis LTDA</t>
  </si>
  <si>
    <t>joaobatista@minersul.com.br</t>
  </si>
  <si>
    <t>10.946.986/0002-21</t>
  </si>
  <si>
    <t>SOCIEDADE DE TAXI AEREO WESTON LTDA</t>
  </si>
  <si>
    <t>weston@weston.com.br</t>
  </si>
  <si>
    <t>10.948.967/0001-53</t>
  </si>
  <si>
    <t>M.K. Participações Societárias Ltda</t>
  </si>
  <si>
    <t>10.967.226/0001-10</t>
  </si>
  <si>
    <t>Bspar Desenvolvimento Imobiliário Ltda</t>
  </si>
  <si>
    <t>10.968.083/0001-60</t>
  </si>
  <si>
    <t>METALCANA INDUSTRIA E COMERCIO LTDA</t>
  </si>
  <si>
    <t>10.982.372/0001-14</t>
  </si>
  <si>
    <t>REPRESENTAÇÕES TELECENTER LTDA</t>
  </si>
  <si>
    <t>cmtefernandavasconcelos@gmail.com</t>
  </si>
  <si>
    <t>10.988.620/0001-34</t>
  </si>
  <si>
    <t>GBE Propriedades e Empreendimentos Imobiliários Tocantins Ltda</t>
  </si>
  <si>
    <t>vfsantoro@gmail.com</t>
  </si>
  <si>
    <t>100.217.318-37</t>
  </si>
  <si>
    <t>RAFAEL BERNARDES FREITAS</t>
  </si>
  <si>
    <t>rafaelbfreitas1@hotmail.com</t>
  </si>
  <si>
    <t>100.459.100-49</t>
  </si>
  <si>
    <t>VANGUARDA DO BRASIL S/A</t>
  </si>
  <si>
    <t>102.986.901-44</t>
  </si>
  <si>
    <t>Paulino José Viegas Barros</t>
  </si>
  <si>
    <t>acao.contabilidade@hotmail.com</t>
  </si>
  <si>
    <t>103.850.186-57</t>
  </si>
  <si>
    <t>Breno Resende Nagano</t>
  </si>
  <si>
    <t>103.961.791-34</t>
  </si>
  <si>
    <t>CLAUDIO ATILIO MORTARI</t>
  </si>
  <si>
    <t>AERONET.BRASIL@HOTMAIL.COM</t>
  </si>
  <si>
    <t>104.435.156-03</t>
  </si>
  <si>
    <t>GUILHERME FROTA CARVALHO</t>
  </si>
  <si>
    <t>104.439.752-72</t>
  </si>
  <si>
    <t>SERGIO RICARDO BRAZ MIRANDA</t>
  </si>
  <si>
    <t>SERGIOULTRALEVE@HOTMAIL.COM</t>
  </si>
  <si>
    <t>104.588.322-00</t>
  </si>
  <si>
    <t>Hélio do Nascimento Ribeiro</t>
  </si>
  <si>
    <t>helion_nascimento@yahoo.com.br</t>
  </si>
  <si>
    <t>104.609.209-01</t>
  </si>
  <si>
    <t>Renato Bassi Pregolini</t>
  </si>
  <si>
    <t>renato@aufly.aero</t>
  </si>
  <si>
    <t>104.648.679-91</t>
  </si>
  <si>
    <t>FIORINDO PAULO MARTELLI</t>
  </si>
  <si>
    <t>fiorindop@hotmail.com</t>
  </si>
  <si>
    <t>105.032.088-33</t>
  </si>
  <si>
    <t>Marco Antonio Charro</t>
  </si>
  <si>
    <t>spereira@iron.com.br</t>
  </si>
  <si>
    <t>105.447.026-03</t>
  </si>
  <si>
    <t>Alexandre Kreppel Alpes Câmara</t>
  </si>
  <si>
    <t>alexandrekreppel@gmail.com</t>
  </si>
  <si>
    <t>105.477.338-60</t>
  </si>
  <si>
    <t>MARIO FRANZOI JUNIOR</t>
  </si>
  <si>
    <t>MARIO@COMPENSA.COM.BR</t>
  </si>
  <si>
    <t>105.838.018-46</t>
  </si>
  <si>
    <t>FRANCISCO BATISTA FERREIRA</t>
  </si>
  <si>
    <t>ferreira@deltaromeu.com.br</t>
  </si>
  <si>
    <t>105.840.567-53</t>
  </si>
  <si>
    <t>CARLOS JARDIM BORGES</t>
  </si>
  <si>
    <t>diretoria@portobelloresort.com.br</t>
  </si>
  <si>
    <t>105.843.585-04</t>
  </si>
  <si>
    <t>MATUSALEM BATISTA LIMA</t>
  </si>
  <si>
    <t>105.887.011-49</t>
  </si>
  <si>
    <t>OSWALDO PUPO GONELLA</t>
  </si>
  <si>
    <t>dudugonella@hotmail.com</t>
  </si>
  <si>
    <t>106.696.047-04</t>
  </si>
  <si>
    <t>GERMANO ANTONIO GUIMARÃES VALENTE</t>
  </si>
  <si>
    <t>financeiro@valereal.com.br</t>
  </si>
  <si>
    <t>106.769.327-03</t>
  </si>
  <si>
    <t>ANDRE MARGON</t>
  </si>
  <si>
    <t>ceramicanobre@outlook.com.br</t>
  </si>
  <si>
    <t>106.953.112-04</t>
  </si>
  <si>
    <t>Manoel Veras Carvalho</t>
  </si>
  <si>
    <t>hdonr@ibest.com.br; msam96@hotmail.com</t>
  </si>
  <si>
    <t>107.392.702-49</t>
  </si>
  <si>
    <t>EDUARDO SALLES</t>
  </si>
  <si>
    <t>ESALLES10@HOTMAIL.COM</t>
  </si>
  <si>
    <t>107.600.919-00</t>
  </si>
  <si>
    <t>João Apoloni</t>
  </si>
  <si>
    <t>renata@apoloni.com</t>
  </si>
  <si>
    <t>108.979.858-00</t>
  </si>
  <si>
    <t>JOAO CARLOS PEREIRA DIAS</t>
  </si>
  <si>
    <t>CMTEJC.IH@GMAIL.COM</t>
  </si>
  <si>
    <t>108.991.701-53</t>
  </si>
  <si>
    <t>ADEMAR ANTONIO MARCAL</t>
  </si>
  <si>
    <t>fazsaofrancisco@fazsaofrancisco.com</t>
  </si>
  <si>
    <t>109.153.748-89</t>
  </si>
  <si>
    <t>Ricardo Araujo de Campos</t>
  </si>
  <si>
    <t>marinadocaraipe@gmail.com</t>
  </si>
  <si>
    <t>109.198.208-24</t>
  </si>
  <si>
    <t>Marcio Barbosa Negrão</t>
  </si>
  <si>
    <t>109.216.267-46</t>
  </si>
  <si>
    <t>SILVANIA MARIA DOS SANTOS FRANCA</t>
  </si>
  <si>
    <t>109.265.628-60</t>
  </si>
  <si>
    <t>CASSIO FRANCISCO PACHA</t>
  </si>
  <si>
    <t>CASSIO_MAIRA@HOTMAIL.COM</t>
  </si>
  <si>
    <t>109.279.569-34</t>
  </si>
  <si>
    <t>ENIO MATIUSSO</t>
  </si>
  <si>
    <t>LEONOR_AERO@HOTMAIL.COM</t>
  </si>
  <si>
    <t>109.951.928-47</t>
  </si>
  <si>
    <t>MAURICIO FERREIRA FRIZZARIN</t>
  </si>
  <si>
    <t>MAURICIO@FRIZZARIN.COM.BR</t>
  </si>
  <si>
    <t>11.008.544/0001-16</t>
  </si>
  <si>
    <t>Centro Empresarial Araguaia</t>
  </si>
  <si>
    <t>gerenciacea@praticis.com.br</t>
  </si>
  <si>
    <t>11.034.522/0001-20</t>
  </si>
  <si>
    <t>CONSTRUTORA E INCORPORADORA MILANO LTDA</t>
  </si>
  <si>
    <t>alisson@milanoincorporadora.com</t>
  </si>
  <si>
    <t>11.043.474/0001-37</t>
  </si>
  <si>
    <t>PEC Loteadora e Administradora de Bens Próprios LTDA</t>
  </si>
  <si>
    <t>carlos@fazendasbrazil.com.br</t>
  </si>
  <si>
    <t>11.073.100/0001-64</t>
  </si>
  <si>
    <t>Centro Empresarial Parque Cidade</t>
  </si>
  <si>
    <t>pcidade.adm@am.jll.com</t>
  </si>
  <si>
    <t>11.078.837/0001-70</t>
  </si>
  <si>
    <t>Gran Marco Construtora e Incorporação Ltda</t>
  </si>
  <si>
    <t>11.113.670/0001-30</t>
  </si>
  <si>
    <t>Marina Beach Empreendimentos Imobiliários SPE LTDA</t>
  </si>
  <si>
    <t>11.127.711/0001-48</t>
  </si>
  <si>
    <t>Nova Piratininga Empreendimentos Participações e Incorporações Ltda</t>
  </si>
  <si>
    <t>TI@NOVAPIRATININGA.COM</t>
  </si>
  <si>
    <t>11.165.459/0001-61</t>
  </si>
  <si>
    <t>Associação Ninho das Águias</t>
  </si>
  <si>
    <t>11.182.864/0001-98</t>
  </si>
  <si>
    <t>MMP&amp;TRES PARTICIPACOES S/A</t>
  </si>
  <si>
    <t>recepcao@primervida.com.br</t>
  </si>
  <si>
    <t>11.191.971/0001-82</t>
  </si>
  <si>
    <t>ECAI PARTICIPACOES E SERVICOS DE CONSULTORIA S.A.</t>
  </si>
  <si>
    <t>evaldosouzabarbosa@gmail.com / marcio.eng@globo.com</t>
  </si>
  <si>
    <t>11.202.578/0001-47</t>
  </si>
  <si>
    <t>Parque Empresarial Campinas Incorporações Ltda.</t>
  </si>
  <si>
    <t>11.210.661/0002-49</t>
  </si>
  <si>
    <t>NSA INVESTIMENTOS LTDA</t>
  </si>
  <si>
    <t>financeiro@nsainvestimentos.com</t>
  </si>
  <si>
    <t>11.234.954/0001-85</t>
  </si>
  <si>
    <t>CMPC Celulose Riograndense Ltda</t>
  </si>
  <si>
    <t>heliponto.cmpc@gmail.com</t>
  </si>
  <si>
    <t>11.240.147/0001-75</t>
  </si>
  <si>
    <t>Edifício América Centro Empresarial</t>
  </si>
  <si>
    <t>11.266.080/0001-48</t>
  </si>
  <si>
    <t>ASSACIAÇÃO UBAJARENSE DE AEROMODELISMO</t>
  </si>
  <si>
    <t>cadastro@daconcontabilidade.com.br</t>
  </si>
  <si>
    <t>11.326.377/0001-51</t>
  </si>
  <si>
    <t>Helibh Serviços Ltda</t>
  </si>
  <si>
    <t>vitormsp@hotmail.com</t>
  </si>
  <si>
    <t>11.332.057/0001-04</t>
  </si>
  <si>
    <t>Gran Royalle Piramide mpreendimentos Imobiliarios Ltda</t>
  </si>
  <si>
    <t>joaoarthur@grupopiramide.com.br</t>
  </si>
  <si>
    <t>11.387.553/0001-65</t>
  </si>
  <si>
    <t>Weber Participações Ltda.</t>
  </si>
  <si>
    <t>11.394.545/0001-46</t>
  </si>
  <si>
    <t>ASSOCIAÇÃO QUILOMBOLA DE PEDRAS NEGRAS DO GUAPORÉ</t>
  </si>
  <si>
    <t>11.406.176/0001-64</t>
  </si>
  <si>
    <t>Porto Resende Empreendimentos e Participações Imobiliárias Ltda</t>
  </si>
  <si>
    <t>jmvresende@gmail.com</t>
  </si>
  <si>
    <t>11.431.883/0001-00</t>
  </si>
  <si>
    <t>Paquetá Investimentos Ltda.</t>
  </si>
  <si>
    <t>ludmilla.duque@grupocepemar.com</t>
  </si>
  <si>
    <t>11.448.933/0001-62</t>
  </si>
  <si>
    <t>SUAPE – Complexo Industrial Portuário Governador Eraldo Gueiros</t>
  </si>
  <si>
    <t>suape@suape.pe.gov.br</t>
  </si>
  <si>
    <t>11.505.484/0001-47</t>
  </si>
  <si>
    <t>São Luiz Agroindustrial S/A</t>
  </si>
  <si>
    <t>11.510.137/0001-02</t>
  </si>
  <si>
    <t>MJ–PARTICIPAÇÕES E INVESTIMENTOS LTDA</t>
  </si>
  <si>
    <t>compras@grupoevpar.com.br</t>
  </si>
  <si>
    <t>11.518.688/0001-12</t>
  </si>
  <si>
    <t>GCE Agropecuária Ltda.</t>
  </si>
  <si>
    <t>julianacastro@gce.com.br</t>
  </si>
  <si>
    <t>11.523.063/0001-49</t>
  </si>
  <si>
    <t>Condomínio Rochaverá Corporate Towers</t>
  </si>
  <si>
    <t>KAndrade@Contractors.TishmanSpeyer.com.br</t>
  </si>
  <si>
    <t>11.540.898/0001-07</t>
  </si>
  <si>
    <t>Serra Branca Agrícola S/A</t>
  </si>
  <si>
    <t>giulianotomazini@friato.com.br</t>
  </si>
  <si>
    <t>11.602.797/0001-13</t>
  </si>
  <si>
    <t>Horizonte Agropecuária e Participações S/A</t>
  </si>
  <si>
    <t>luizantonio@luiztonin.com.br</t>
  </si>
  <si>
    <t>11.602.831/0001-50</t>
  </si>
  <si>
    <t>Tonin Agropecuária e Participações S.A.</t>
  </si>
  <si>
    <t>11.606.543/0001-73</t>
  </si>
  <si>
    <t>Fortaleza de Santa Teresinha Agricultura e Pecuária S.A.</t>
  </si>
  <si>
    <t>frederico.campos@grupoarg.com.br</t>
  </si>
  <si>
    <t>11.659.997/0001-02</t>
  </si>
  <si>
    <t>Prologis CCP Jordanésia Empreendimentos Imobiliários Ltda</t>
  </si>
  <si>
    <t>11.673.282/0001-04</t>
  </si>
  <si>
    <t>BARRA VELHA AGROPECUÁRIA LTDA</t>
  </si>
  <si>
    <t>carine@mizote.com.br</t>
  </si>
  <si>
    <t>11.676.185/0001-75</t>
  </si>
  <si>
    <t>Bahiamido Serviços Agroindustriais S/A</t>
  </si>
  <si>
    <t>11.702.911/0001-87</t>
  </si>
  <si>
    <t>Cicap Administração de Bens Ltda</t>
  </si>
  <si>
    <t>cristiane.putini@papaiz.com.br</t>
  </si>
  <si>
    <t>11.774.163/0001-48</t>
  </si>
  <si>
    <t>ELDORADO AGROPECUARIA E IMOBILIARIA LTDA</t>
  </si>
  <si>
    <t>adfazendaeldorado@gmaiI.com</t>
  </si>
  <si>
    <t>11.795.425/0001-50</t>
  </si>
  <si>
    <t>HELICENTRO GUARATIBA REVENDEDOR DE COMBUSTÍVEIS LTDA</t>
  </si>
  <si>
    <t>aerodinamica@aerodinamica.com.br</t>
  </si>
  <si>
    <t>11.831.785/0004-03</t>
  </si>
  <si>
    <t>MERCÚRIO ALIMENTOS S/A</t>
  </si>
  <si>
    <t>adm@mercurioalimentos.com.br</t>
  </si>
  <si>
    <t>11.867.318/0001-90</t>
  </si>
  <si>
    <t>COMERCIAL E MANUTENCAO AERONAUTICA COPTERS DO BRASIL LTDA</t>
  </si>
  <si>
    <t>copters@copters.com.br</t>
  </si>
  <si>
    <t>11.909.208/0001-44</t>
  </si>
  <si>
    <t>Terral Agricultura e Pecuária S.A.</t>
  </si>
  <si>
    <t>salves@terralagro.com.br</t>
  </si>
  <si>
    <t>11.909.208/0015-40</t>
  </si>
  <si>
    <t>Terral Agricultura e Pecuária S.A / Filial Fazenda Nova Califórnia</t>
  </si>
  <si>
    <t>mromano@terralagro.com.br</t>
  </si>
  <si>
    <t>11.927.437/0001-91</t>
  </si>
  <si>
    <t>M. FAVERO ADMINISTRACAO DE BENS PROPRIOS LTDA</t>
  </si>
  <si>
    <t>dibarriquelo@hotmail.com</t>
  </si>
  <si>
    <t>11.969.068/0001-08</t>
  </si>
  <si>
    <t>Turmalet de Macaé Participações Ltda</t>
  </si>
  <si>
    <t>a.pingodeouro@hotmail.com</t>
  </si>
  <si>
    <t>11.986.356/0001-62</t>
  </si>
  <si>
    <t>ITABORAÍ CLUBE AERODESPORTIVO - ICA</t>
  </si>
  <si>
    <t>11.992.668/0001-89</t>
  </si>
  <si>
    <t>Zimba Empreendimentos Imobiliários Ltda</t>
  </si>
  <si>
    <t>diego@zimba.com</t>
  </si>
  <si>
    <t>11.993.983/0001-20</t>
  </si>
  <si>
    <t>Parintins Agropecuária LTDA</t>
  </si>
  <si>
    <t>adm_parintinsagropecuaria@gbringel.com</t>
  </si>
  <si>
    <t>110.121.961-00</t>
  </si>
  <si>
    <t>JOSE LONGO DE ARAUJO</t>
  </si>
  <si>
    <t>fazendaarizona@gmail.com</t>
  </si>
  <si>
    <t>110.340.728-70</t>
  </si>
  <si>
    <t>JONAS CAETANO FILHO</t>
  </si>
  <si>
    <t>110.649.218-84</t>
  </si>
  <si>
    <t>YARA GARMS CAVLAK</t>
  </si>
  <si>
    <t>demetriocavlak@hotmail.com</t>
  </si>
  <si>
    <t>111.382.128-06</t>
  </si>
  <si>
    <t>DANIELA MARIA SALGUEIRO GALEAZZI</t>
  </si>
  <si>
    <t>111.544.538-39</t>
  </si>
  <si>
    <t>ALEXANDRE MOSCONE</t>
  </si>
  <si>
    <t>111.623.518-88</t>
  </si>
  <si>
    <t>Marcel Visconde</t>
  </si>
  <si>
    <t>cmtemurilo@gmail.com</t>
  </si>
  <si>
    <t>111.653.918-72</t>
  </si>
  <si>
    <t>Léa Schwery Abdalla</t>
  </si>
  <si>
    <t>113.546.316-68</t>
  </si>
  <si>
    <t>Ovídio Domingos Neto</t>
  </si>
  <si>
    <t>guilherme@grupocaicara.com</t>
  </si>
  <si>
    <t>113.620.266-89</t>
  </si>
  <si>
    <t>LEONARDO ROMANO CARDOSO</t>
  </si>
  <si>
    <t>lcardoso.lrc@gmail.com</t>
  </si>
  <si>
    <t>113.873.788-72</t>
  </si>
  <si>
    <t>George Longo</t>
  </si>
  <si>
    <t>otto.longo@triflora.com.br</t>
  </si>
  <si>
    <t>113.945.168-51</t>
  </si>
  <si>
    <t>Nivea Maria Lopes Ferreira</t>
  </si>
  <si>
    <t>adailff@bol.com.br</t>
  </si>
  <si>
    <t>114.377.658-58</t>
  </si>
  <si>
    <t>Tatiana de Campos Siaulys Zanchetta</t>
  </si>
  <si>
    <t>114.855.152-20</t>
  </si>
  <si>
    <t>AFONSO TOMAL JUNIOR</t>
  </si>
  <si>
    <t>afonsotjr@gmail.com</t>
  </si>
  <si>
    <t>114.910.347-77</t>
  </si>
  <si>
    <t>CAIO CESAR BARROCO PASSOS DA SILVA</t>
  </si>
  <si>
    <t>CONTATO@BARROCOLOPESAVIACAO.COM.BR</t>
  </si>
  <si>
    <t>115.011.389-87</t>
  </si>
  <si>
    <t>Hisashi Teramoto</t>
  </si>
  <si>
    <t>hteramoto@ig.com.br</t>
  </si>
  <si>
    <t>115.253.898-58</t>
  </si>
  <si>
    <t>PLACIDO ROCHA NETO</t>
  </si>
  <si>
    <t>PLAROCHA@UOL.COM.BR</t>
  </si>
  <si>
    <t>115.393.108-76</t>
  </si>
  <si>
    <t>JOSE TOMAZ DAMARI DA SILVA</t>
  </si>
  <si>
    <t>TOMAZ@FLYCENTERWEB.COM.BR</t>
  </si>
  <si>
    <t>115.544.808-17</t>
  </si>
  <si>
    <t>CARLOS ALBERTO SCHMIDT</t>
  </si>
  <si>
    <t>CSCHMIDT@UOL.COM.BR</t>
  </si>
  <si>
    <t>115.617.458-98</t>
  </si>
  <si>
    <t>CAÁ SPE Empreendimentos Imobiliários Ltda</t>
  </si>
  <si>
    <t>116.130.048-18</t>
  </si>
  <si>
    <t>RENATA TASSINARI BINNIE</t>
  </si>
  <si>
    <t>cido@sebagropecuaria.com.br</t>
  </si>
  <si>
    <t>116.989.859-91</t>
  </si>
  <si>
    <t>Aier Francisco de Oliveira</t>
  </si>
  <si>
    <t>laercio127412@gmail.com</t>
  </si>
  <si>
    <t>117.288.268-10</t>
  </si>
  <si>
    <t>DIOGO ALEX VAZ PERES</t>
  </si>
  <si>
    <t>parceria@grupoparceria.com.br</t>
  </si>
  <si>
    <t>117.372.008-13</t>
  </si>
  <si>
    <t>SANDRA VELLUDO REZEK</t>
  </si>
  <si>
    <t>grezek@uol.com.br</t>
  </si>
  <si>
    <t>117.401.738-48</t>
  </si>
  <si>
    <t>João de Oliveira Lopes Neto</t>
  </si>
  <si>
    <t>117.506.852-72</t>
  </si>
  <si>
    <t>ODINEA MARIA CAVALCANTE COSTA</t>
  </si>
  <si>
    <t>117.851.408-09</t>
  </si>
  <si>
    <t>Sandro Rogério Bergamini</t>
  </si>
  <si>
    <t>sergiorodrigues1945@uol.com.br</t>
  </si>
  <si>
    <t>118.101.658-49</t>
  </si>
  <si>
    <t>José Antonio Scatolin</t>
  </si>
  <si>
    <t>118.235.108-50</t>
  </si>
  <si>
    <t>Maria Cecilia Araujo</t>
  </si>
  <si>
    <t>118.855.426-31</t>
  </si>
  <si>
    <t>DAVI JORGE DOMICIANO MIRANDA</t>
  </si>
  <si>
    <t>DAVIJORGEICM@HOTMAIL.COM</t>
  </si>
  <si>
    <t>118.895.408-38</t>
  </si>
  <si>
    <t>DANIEL SCHERER</t>
  </si>
  <si>
    <t>DANIELSCHERER@HOTMAIL.COM</t>
  </si>
  <si>
    <t>119.417.358-60</t>
  </si>
  <si>
    <t>José Barbosa Machado Neto</t>
  </si>
  <si>
    <t>danielafreitas28@hotmail.com</t>
  </si>
  <si>
    <t>119.839.301-72</t>
  </si>
  <si>
    <t>José Lauareano de Castro</t>
  </si>
  <si>
    <t>jmfranca@jouleengenharia@.com.br</t>
  </si>
  <si>
    <t>119.844.061-91</t>
  </si>
  <si>
    <t>PEDRO VASCO ELYADES DE ARAÚJO</t>
  </si>
  <si>
    <t>119.902.437-62</t>
  </si>
  <si>
    <t>THAINA FALCAO LIBORIO AMARAL</t>
  </si>
  <si>
    <t>THAINA.FALCAO@GMAIL.COM</t>
  </si>
  <si>
    <t>119.975.839-68</t>
  </si>
  <si>
    <t>João Lopes Guerreiro</t>
  </si>
  <si>
    <t>12.037.226/0001-46</t>
  </si>
  <si>
    <t>Associação Tocantinense de Aviação - ATA</t>
  </si>
  <si>
    <t>secretariaata.to@gmail.com</t>
  </si>
  <si>
    <t>12.039.513/0002-76</t>
  </si>
  <si>
    <t>Riomar Shopping Fortaleza S.A.</t>
  </si>
  <si>
    <t>bacelar@jcpm.com.br</t>
  </si>
  <si>
    <t>12.052.891/0001-09</t>
  </si>
  <si>
    <t>HBR1 - INVESTIMENTOS IMOBILIARIOS LTDA.</t>
  </si>
  <si>
    <t>12.118.745/0001-39</t>
  </si>
  <si>
    <t>T.E.R. PARTICIPAÇÕES LTDA</t>
  </si>
  <si>
    <t>eduardo@radar.ind.br</t>
  </si>
  <si>
    <t>12.119.744/0001-09</t>
  </si>
  <si>
    <t>Palhano Premium Condominio Empresarial</t>
  </si>
  <si>
    <t>12.150.631/0001-76</t>
  </si>
  <si>
    <t>Universo Verde Agronegócios LTDA</t>
  </si>
  <si>
    <t>12.186.529/0001-20</t>
  </si>
  <si>
    <t>SERIOS AGROPECUARIA LTDA</t>
  </si>
  <si>
    <t>12.200.226/0001-15</t>
  </si>
  <si>
    <t>Secretaria de Estado da Segurança Pública do Estado de Alagoas</t>
  </si>
  <si>
    <t>seds@seds.al.gov.br</t>
  </si>
  <si>
    <t>12.200.267/0001-01</t>
  </si>
  <si>
    <t>Gabinete Civil do Estado de Alagoas</t>
  </si>
  <si>
    <t>madsonma@hotmail.com</t>
  </si>
  <si>
    <t>12.217.832/0001-43</t>
  </si>
  <si>
    <t>Industrial Porto Rico S.A</t>
  </si>
  <si>
    <t>12.229.415/0001-10</t>
  </si>
  <si>
    <t>S A USINA CORURIPE  AÇUCAR E ALCOOL</t>
  </si>
  <si>
    <t>severino.filho@usinacoruripe.com.br</t>
  </si>
  <si>
    <t>12.229.415/0014-35</t>
  </si>
  <si>
    <t>S/A Usina Coruripe Açucar e Álcool - Filial Campo Florido</t>
  </si>
  <si>
    <t>sac@usinacoruripe.com.br</t>
  </si>
  <si>
    <t>12.229.415/0016-05</t>
  </si>
  <si>
    <t>S A USINA CORURIPE ACUCAR E ALCOOL</t>
  </si>
  <si>
    <t>evandro.buzato@usinacoruripe.com.br</t>
  </si>
  <si>
    <t>12.229.415/0023-26</t>
  </si>
  <si>
    <t>filipe.tavares@usinacoruripe.com.br</t>
  </si>
  <si>
    <t>12.235.739/0001-61</t>
  </si>
  <si>
    <t>VMX AGROPECUÁRIA LTDA</t>
  </si>
  <si>
    <t>luiz.magrini@vmxag.com.br</t>
  </si>
  <si>
    <t>12.254.471/0001-05</t>
  </si>
  <si>
    <t>SÃO VICENTE AGROPECUÁRIA E ARMAZÉNS GERAIS LTDA</t>
  </si>
  <si>
    <t>adriano_vendruscolo@hotmail.com</t>
  </si>
  <si>
    <t>12.260.029/0001-91</t>
  </si>
  <si>
    <t>ATX EMPREENDIMENTOS MINERÁRIOS, IMOBILIARIS E AGROPECUÁRIOS LTDA</t>
  </si>
  <si>
    <t>neto@j4.com.br</t>
  </si>
  <si>
    <t>12.263.337/0001-70</t>
  </si>
  <si>
    <t>MARIARA INVESTIMENTOS IMOBILIARIOS LTDA.</t>
  </si>
  <si>
    <t>12.287.374/0001-19</t>
  </si>
  <si>
    <t>Limagi Empreendimentos e Participações Ltda</t>
  </si>
  <si>
    <t>12.296.012/0001-94</t>
  </si>
  <si>
    <t>KLM Participações Ltda</t>
  </si>
  <si>
    <t>financeiro@grupoterraboa.com.br</t>
  </si>
  <si>
    <t>12.382.723/0001-81</t>
  </si>
  <si>
    <t>SPE Pátio das Américas Empreendimentos Imobiliários Ltda.</t>
  </si>
  <si>
    <t>ana.graciele@grupogmr.com.br</t>
  </si>
  <si>
    <t>12.416.480/0001-55</t>
  </si>
  <si>
    <t>Condomínio Aero Rural Bom Jardim</t>
  </si>
  <si>
    <t>aeroruralanamaria@gmail.com</t>
  </si>
  <si>
    <t>12.455.850/0001-63</t>
  </si>
  <si>
    <t>Hellix Business Center Empreendimentos Imobiliários Ltda</t>
  </si>
  <si>
    <t>12.463.256/0001-14</t>
  </si>
  <si>
    <t>W.V. Incorporadora Ltda</t>
  </si>
  <si>
    <t>12.528.708/0004-41</t>
  </si>
  <si>
    <t>AERIS Indústria e Comércio de Equipamentos para Geração de Energia S/A</t>
  </si>
  <si>
    <t>daiane.lima@aerisenergy.com.br</t>
  </si>
  <si>
    <t>12.556.457/0001-66</t>
  </si>
  <si>
    <t>Aeroclube Asas de Balsa Nova</t>
  </si>
  <si>
    <t>carlosherrera@cgl.com.br</t>
  </si>
  <si>
    <t>12.559.842/0001-67</t>
  </si>
  <si>
    <t>ASPJ PARTICIPAÇÕES E EMPREENDIMENTOS LTDA.</t>
  </si>
  <si>
    <t>fazendadachapada@hotmail.com</t>
  </si>
  <si>
    <t>12.611.916/0001-67</t>
  </si>
  <si>
    <t>IURY HERLEN DE SOUZA SANTOS LTDA</t>
  </si>
  <si>
    <t>reublysilva@hotmail.com</t>
  </si>
  <si>
    <t>12.642.219/0001-73</t>
  </si>
  <si>
    <t>MARINA MANUTENCOES NAUTICAS DE ESCARPAS LTDA</t>
  </si>
  <si>
    <t>12.662.278/0001-03</t>
  </si>
  <si>
    <t>Nilo Tozzo Agropecuária Ltda</t>
  </si>
  <si>
    <t>adfaztozzo@hotmail.com</t>
  </si>
  <si>
    <t>12.706.289/0001-48</t>
  </si>
  <si>
    <t>Usina Serra Grande S/A</t>
  </si>
  <si>
    <t>12.764.382/0001-09</t>
  </si>
  <si>
    <t>Novo Oeste Gestão de Ativos Florestais S.A.</t>
  </si>
  <si>
    <t>12.770.422/0002-06</t>
  </si>
  <si>
    <t>Condominio do Boulevard Shopping BH</t>
  </si>
  <si>
    <t>operacional@boulevardcorporatetower.com</t>
  </si>
  <si>
    <t>12.773.823/0001-39</t>
  </si>
  <si>
    <t>Quintas Ponta do Sol</t>
  </si>
  <si>
    <t>12.793.734/0001-54</t>
  </si>
  <si>
    <t>Condomínio Sítio de Vôo ABA</t>
  </si>
  <si>
    <t>ruddigg@abamanutencao.com.br</t>
  </si>
  <si>
    <t>12.804.013/0001-00</t>
  </si>
  <si>
    <t>FUNDO DE INVESTIMENTO IMOBILIARIO SC 401</t>
  </si>
  <si>
    <t>lucianadetoni@cfl.com.br</t>
  </si>
  <si>
    <t>12.846.027/0001-89</t>
  </si>
  <si>
    <t>ASSOCIACAO HOSPITALAR SAO JOSE DE JARAGUA DO SUL</t>
  </si>
  <si>
    <t>michel@hsaojose.com</t>
  </si>
  <si>
    <t>12.903.605/0001-71</t>
  </si>
  <si>
    <t>MEMORIAL HOSPITAL DE GOIANA LTDA EPP</t>
  </si>
  <si>
    <t>MEMORIALGOIANA@HOTMAIL.COM</t>
  </si>
  <si>
    <t>12.946.366/0001-37</t>
  </si>
  <si>
    <t>Orion Participações S/A</t>
  </si>
  <si>
    <t>luiz@bonacin.com</t>
  </si>
  <si>
    <t>12.967.567/0001-10</t>
  </si>
  <si>
    <t>RAMBO AVIACAO AGRICOLA LTDA - ME</t>
  </si>
  <si>
    <t>ramboaviacao@hotmail.com</t>
  </si>
  <si>
    <t>12.971.798/0001-06</t>
  </si>
  <si>
    <t>AGROJET AVIAÇÃO AGRÍCOLA LTDA</t>
  </si>
  <si>
    <t>sfagro@gruposfagro.com.br</t>
  </si>
  <si>
    <t>120.825.200-30</t>
  </si>
  <si>
    <t>SIDNEI LOPES</t>
  </si>
  <si>
    <t>skyzimba@skyzimba.com.br</t>
  </si>
  <si>
    <t>121.413.645-15</t>
  </si>
  <si>
    <t>Cristovam de Souza Oliveira</t>
  </si>
  <si>
    <t>cristovam@augurio.com.br</t>
  </si>
  <si>
    <t>121.430.568-77</t>
  </si>
  <si>
    <t>Hanie Issa Junior</t>
  </si>
  <si>
    <t>societario@derg.com.br</t>
  </si>
  <si>
    <t>122.395.667-95</t>
  </si>
  <si>
    <t>João Luis Detone Júnior</t>
  </si>
  <si>
    <t>JOAODETONE@GMAIL.COM</t>
  </si>
  <si>
    <t>123.171.798-04</t>
  </si>
  <si>
    <t>GERMANO ZAMPIERI NETO</t>
  </si>
  <si>
    <t>zam1715@hotmail.com</t>
  </si>
  <si>
    <t>123.410.278-14</t>
  </si>
  <si>
    <t>Marcos Kentaro Adachi</t>
  </si>
  <si>
    <t>marcoskada@gmail.com</t>
  </si>
  <si>
    <t>123.423.758-08</t>
  </si>
  <si>
    <t>DILSON JORGE BEZERRA DE MENEZES JUNIOR</t>
  </si>
  <si>
    <t>dilson.menezes@xng.com.br</t>
  </si>
  <si>
    <t>124.383.808-61</t>
  </si>
  <si>
    <t>ANGELA MARIA SABBAG DO NASCIMENTO</t>
  </si>
  <si>
    <t>125.065.405-04</t>
  </si>
  <si>
    <t>MARIA DEUSA ALMEIDA</t>
  </si>
  <si>
    <t>escolaskydream@hotmail.com</t>
  </si>
  <si>
    <t>125.106.136-26</t>
  </si>
  <si>
    <t>João Ricardo Rodrigues da Cunha Saud</t>
  </si>
  <si>
    <t>125.539.938-46</t>
  </si>
  <si>
    <t>Multiplan Empreendimentos Imobiliários S/A</t>
  </si>
  <si>
    <t>125.556.062-20</t>
  </si>
  <si>
    <t>Nivaldo Aranha da Silva</t>
  </si>
  <si>
    <t>kenzofu@hotmail.com</t>
  </si>
  <si>
    <t>125.853.270-00</t>
  </si>
  <si>
    <t>DERLI ECKER</t>
  </si>
  <si>
    <t>ECKER@SINOS.NET</t>
  </si>
  <si>
    <t>126.176.101-44</t>
  </si>
  <si>
    <t>Osvaldo de Oliveira Assunção Junior</t>
  </si>
  <si>
    <t>fredericobernardino@hotmail.com</t>
  </si>
  <si>
    <t>126.285.659-00</t>
  </si>
  <si>
    <t>NILO LAERSE DE REZENDE</t>
  </si>
  <si>
    <t>CMTADRIANO@HOTMAIL.COM</t>
  </si>
  <si>
    <t>126.343.028-78</t>
  </si>
  <si>
    <t>DANE MARCOS AVANZI</t>
  </si>
  <si>
    <t>127.091.159-72</t>
  </si>
  <si>
    <t>ROBERTO DORNER</t>
  </si>
  <si>
    <t>robissondorner@hotmail.com</t>
  </si>
  <si>
    <t>127.159.809-49</t>
  </si>
  <si>
    <t>IRINEU COSTA</t>
  </si>
  <si>
    <t>furnas@grupocosta.agr.br; willianbotelho@hotmail.com</t>
  </si>
  <si>
    <t>127.472.788-08</t>
  </si>
  <si>
    <t>RICARDO BORGES ARANTES</t>
  </si>
  <si>
    <t>129.732.622-91</t>
  </si>
  <si>
    <t>JOSÉ CALEIDE MARINHO DE ARAÚJO</t>
  </si>
  <si>
    <t>13.000.077/0001-03</t>
  </si>
  <si>
    <t>COSTALESTE PARTICIPACOES LTDA</t>
  </si>
  <si>
    <t>antonio@veratoni.com.br</t>
  </si>
  <si>
    <t>13.002.841/0001-80</t>
  </si>
  <si>
    <t>SPE Itália Empreendimentos Imobiliários Ltda.</t>
  </si>
  <si>
    <t>13.008.078/0001-02</t>
  </si>
  <si>
    <t>Carpa Agropecuária Rio Pardo S.A</t>
  </si>
  <si>
    <t>albexbr@gmail.com</t>
  </si>
  <si>
    <t>13.021.296/0006-83</t>
  </si>
  <si>
    <t>SANTA HELENA AGROPECUÁRIA LTDA</t>
  </si>
  <si>
    <t>ederson.s@fasa.ind.br</t>
  </si>
  <si>
    <t>13.026.907/0001-71</t>
  </si>
  <si>
    <t>MPA Empreendimentos Imobiliários Ltda</t>
  </si>
  <si>
    <t>13.038.273/0001-77</t>
  </si>
  <si>
    <t>AEROSIGMA TAXI AEREO E SERVICOS AEREOS ESPECIALIZADOS LTDA</t>
  </si>
  <si>
    <t>13.044.389/0001-19</t>
  </si>
  <si>
    <t>BS TOWER EMPREENDIMENTO IMOBILIARIO LTDA</t>
  </si>
  <si>
    <t>13.063.827/0001-96</t>
  </si>
  <si>
    <t>VALE 1 EMPREENDIMENTOS E PARTICIPAÇÕES S.A.</t>
  </si>
  <si>
    <t>luanacortazio@gmail.com</t>
  </si>
  <si>
    <t>13.064.113/0001-00</t>
  </si>
  <si>
    <t>FUNDO MUNICIPAL DE SAUDE DE BETIM</t>
  </si>
  <si>
    <t>fernanda@viabile.com.br</t>
  </si>
  <si>
    <t>13.088.038/0001-00</t>
  </si>
  <si>
    <t>REC Sapucaí S/A</t>
  </si>
  <si>
    <t>13.096.055/0001-99</t>
  </si>
  <si>
    <t>ECO FORTE BIOENERGIA</t>
  </si>
  <si>
    <t>13.097.451/0001-30</t>
  </si>
  <si>
    <t>FWB Empreendimentos Imobiliários Ltda</t>
  </si>
  <si>
    <t>gilson@fulwood.com.br</t>
  </si>
  <si>
    <t>13.107.885/0001-74</t>
  </si>
  <si>
    <t>KLJ EMPREENDIMENTO IMOBILIARIO SPE LTDA</t>
  </si>
  <si>
    <t>cesarricardomathias@gmail.com; kljempreendimentoimobiliario@gmail.com</t>
  </si>
  <si>
    <t>13.151.194/0001-78</t>
  </si>
  <si>
    <t>EA ADMINISTRAÇÕES E PARTICIPAÇÕES S/A</t>
  </si>
  <si>
    <t>junior@ciclocairu.com.br</t>
  </si>
  <si>
    <t>13.157.210/0001-30</t>
  </si>
  <si>
    <t>ENE ADMINISTRAÇÕES E PARTICIPAÇÕES SA</t>
  </si>
  <si>
    <t>EUFLAVIO@CICLOCAIRU.COM.BR</t>
  </si>
  <si>
    <t>13.169.652/0001-04</t>
  </si>
  <si>
    <t>BS DESIGN EMPREENDIMENTO IMOBILIARIO LTDA</t>
  </si>
  <si>
    <t>raquel.antonini@bspar.com.br</t>
  </si>
  <si>
    <t>13.177.297/0001-07</t>
  </si>
  <si>
    <t>GEOEX CONSTRUTORA E MINERADORA LTDA.</t>
  </si>
  <si>
    <t>mcc@gomeslourenco.com.br</t>
  </si>
  <si>
    <t>13.192.382/0001-44</t>
  </si>
  <si>
    <t>CONDOMINIO IGUATEMI EMPRESARIAL</t>
  </si>
  <si>
    <t>iguatemi.empresarial@yahoo.com.br</t>
  </si>
  <si>
    <t>13.250.998/0001-24</t>
  </si>
  <si>
    <t>Pojuca S/A</t>
  </si>
  <si>
    <t>jpinheiro@tivolihotels.com</t>
  </si>
  <si>
    <t>13.250.998/0005-58</t>
  </si>
  <si>
    <t>13.254.906/0001-84</t>
  </si>
  <si>
    <t>TOPAZIO PARTICIPACOES S/A</t>
  </si>
  <si>
    <t>eduardoaferreira@me.com</t>
  </si>
  <si>
    <t>13.264.010/0001-86</t>
  </si>
  <si>
    <t>Cinque T. Participações Ltda</t>
  </si>
  <si>
    <t>13.270.406/0001-36</t>
  </si>
  <si>
    <t>MGX Florestal Participações e Empreendimentos LTDA</t>
  </si>
  <si>
    <t>junior@mgxflorestal.com.br</t>
  </si>
  <si>
    <t>13.273.899/0001-68</t>
  </si>
  <si>
    <t>CONDOMINIO AEREO SANTOS DUMONT</t>
  </si>
  <si>
    <t>arturrisse@gmail.com</t>
  </si>
  <si>
    <t>13.277.990/0001-51</t>
  </si>
  <si>
    <t>CIGHA Construções e Participações Ltda</t>
  </si>
  <si>
    <t>amanda@imojel.com.br</t>
  </si>
  <si>
    <t>13.281.747/0001-07</t>
  </si>
  <si>
    <t>CONDOMINIO MUNDO PLAZA</t>
  </si>
  <si>
    <t>13.286.771/0001-39</t>
  </si>
  <si>
    <t>Edifício Times Square Business</t>
  </si>
  <si>
    <t>13.311.041/0001-40</t>
  </si>
  <si>
    <t>Porto Seco - Feira de Santana - Empreendimentos e participações Ltda - Spe</t>
  </si>
  <si>
    <t>portoseco@falcaoconstrutora.com.br</t>
  </si>
  <si>
    <t>13.391.213/0001-33</t>
  </si>
  <si>
    <t>ATTRO S/A</t>
  </si>
  <si>
    <t>13.433.537/0001-97</t>
  </si>
  <si>
    <t>MEDASA - Medeiros Neto Destilaria de Álcool S/A</t>
  </si>
  <si>
    <t>13.452.219/0001-73</t>
  </si>
  <si>
    <t>CAMPANARIO AGROPECUARIA LTDA</t>
  </si>
  <si>
    <t>valdemir@fazendacampanario.com.br</t>
  </si>
  <si>
    <t>13.487.105/0001-69</t>
  </si>
  <si>
    <t>Clube de Voo Floresta</t>
  </si>
  <si>
    <t>ELETROVOLTSUBA@HOTMAIL.COM</t>
  </si>
  <si>
    <t>13.504.053/0001-91</t>
  </si>
  <si>
    <t>Ibis Agrária Ltda</t>
  </si>
  <si>
    <t>adolfo@ibisagraria.com.br</t>
  </si>
  <si>
    <t>13.515.610/0001-70</t>
  </si>
  <si>
    <t>SSB Administração e Participações Ltda</t>
  </si>
  <si>
    <t>patricia.alves@agropecuariars.agr.br</t>
  </si>
  <si>
    <t>13.537.735/0002-81</t>
  </si>
  <si>
    <t>DELTA SUCROENERGIA S.A.</t>
  </si>
  <si>
    <t>secretarias@deltasucroenergia.com.br</t>
  </si>
  <si>
    <t>13.537.735/0003-62</t>
  </si>
  <si>
    <t>DELTA SUCROENERGIA S.A</t>
  </si>
  <si>
    <t>13.545.661/0001-44</t>
  </si>
  <si>
    <t>ELENIKOS ADMINISTRAÇÃO E PARTICIPAÇÕES LTDA</t>
  </si>
  <si>
    <t>angela@cegg.com.br</t>
  </si>
  <si>
    <t>13.579.529/0001-53</t>
  </si>
  <si>
    <t>Aeroclube da Bahia</t>
  </si>
  <si>
    <t>aeroclubebahia@hotmail.com</t>
  </si>
  <si>
    <t>13.596.839/0001-86</t>
  </si>
  <si>
    <t>Helicia Administração de Helicentros Hangaragens e Serviços Ltda.</t>
  </si>
  <si>
    <t>salomao@mactracombustiveis.com.br</t>
  </si>
  <si>
    <t>13.605.326/0001-94</t>
  </si>
  <si>
    <t>AGROPECUARIA BOFF RS LTDA.</t>
  </si>
  <si>
    <t>gabriel@mepel.ind.br</t>
  </si>
  <si>
    <t>13.642.699/0001-35</t>
  </si>
  <si>
    <t>Agro Indústrias do Vale do São Francisco S/A</t>
  </si>
  <si>
    <t>13.660.405/0001-06</t>
  </si>
  <si>
    <t>Condomínio Alphabusiness</t>
  </si>
  <si>
    <t>13.660.784/0001-26</t>
  </si>
  <si>
    <t>BISSONI AGROPECUÁRIA LTDA</t>
  </si>
  <si>
    <t>lidia@botuvera.com</t>
  </si>
  <si>
    <t>13.670.248/0001-01</t>
  </si>
  <si>
    <t>CALCADOS CRIVAL LTDA</t>
  </si>
  <si>
    <t>13.697.708/0001-95</t>
  </si>
  <si>
    <t>SANTA LAURA VICUNA - FAZENDAS REUNIDAS LTDA</t>
  </si>
  <si>
    <t>CYROPX@GMAIL.COM</t>
  </si>
  <si>
    <t>13.705.750/0001-00</t>
  </si>
  <si>
    <t>Condomínio Empresarial Alfred Nobel</t>
  </si>
  <si>
    <t>jose.paulo@rioavecorporate.com.br</t>
  </si>
  <si>
    <t>13.706.462/0001-70</t>
  </si>
  <si>
    <t>SÃO ROQUE AGROPECUÁRIA LTDA</t>
  </si>
  <si>
    <t>gastaolemosmonteiro@hotmail.com</t>
  </si>
  <si>
    <t>13.716.617/0001-50</t>
  </si>
  <si>
    <t>Portal da Graciosa Logística Ltda</t>
  </si>
  <si>
    <t>13.718.634/0001-26</t>
  </si>
  <si>
    <t>Capital Brasileiro de empreendimentos Imobiliários Ltda.</t>
  </si>
  <si>
    <t>gustavo.fazioli@iconrealty.com.br; tiago.ranzani@iconrealty.com.br</t>
  </si>
  <si>
    <t>13.720.782/0005-09</t>
  </si>
  <si>
    <t>IMAGEM AGROPECUARIA LTDA</t>
  </si>
  <si>
    <t>imagemagro@img.com.br</t>
  </si>
  <si>
    <t>13.726.967/0001-05</t>
  </si>
  <si>
    <t>FAZENDA CEDRO AGROPECUARIA LTDA</t>
  </si>
  <si>
    <t>cesaraortiz@msn.com</t>
  </si>
  <si>
    <t>13.726.967/0002-88</t>
  </si>
  <si>
    <t>FAZENDA CEDRO AGROPECUÁRIA LTDA (FILIAL)</t>
  </si>
  <si>
    <t>13.782.461/0001-05</t>
  </si>
  <si>
    <t>PREFEITURA MUNICIPAL DE MACAÚBAS</t>
  </si>
  <si>
    <t>gabinete@macaubas.ba.gov.br</t>
  </si>
  <si>
    <t>13.790.661/0001-00</t>
  </si>
  <si>
    <t>Portal dos Mananciais Logística Ltda</t>
  </si>
  <si>
    <t>csilva@portalic.com.br</t>
  </si>
  <si>
    <t>13.797.557/0001-47</t>
  </si>
  <si>
    <t>OFFICE PLANEJAMENTOS INDUSTRIA E COMERCIO AEROPORTUARIOS EIRELI</t>
  </si>
  <si>
    <t>13.805.493/0001-89</t>
  </si>
  <si>
    <t>Condomínio iTower Iguatemi Alphaville</t>
  </si>
  <si>
    <t>13.834.151/0001-97</t>
  </si>
  <si>
    <t>SILVA JARDIM EMPREENDIMENTOS IMOBILIARIOS SPE LTDA</t>
  </si>
  <si>
    <t>13.857.542/0001-27</t>
  </si>
  <si>
    <t>NENZICO PARTICIPAÇÕES E CONSULTORIA LTDA</t>
  </si>
  <si>
    <t>paulo@nenzico.com.br</t>
  </si>
  <si>
    <t>13.890.133/0001-22</t>
  </si>
  <si>
    <t>ALLTA HOLDING LTDA.</t>
  </si>
  <si>
    <t>administrativo@servape.com.br</t>
  </si>
  <si>
    <t>13.908.702/0001-10</t>
  </si>
  <si>
    <t>PREFEITURA MUNICIPAL DE CAMPO FORMOSO</t>
  </si>
  <si>
    <t>gabinete@campoformoso.ba.gov.br</t>
  </si>
  <si>
    <t>13.913.184/0001-22</t>
  </si>
  <si>
    <t>Emphos - Consórcio Lusc &amp; Habitenge</t>
  </si>
  <si>
    <t>consorciomercury@gmail.com</t>
  </si>
  <si>
    <t>13.927.801/0005-72</t>
  </si>
  <si>
    <t>MUNICIPIO DE SALVADOR</t>
  </si>
  <si>
    <t>lucimarlirarocha@yahoo.com.br</t>
  </si>
  <si>
    <t>13.937.149/0001-43</t>
  </si>
  <si>
    <t>BAHIA SECRETARIA DA SEGURANCA PUBLICA</t>
  </si>
  <si>
    <t>13.940.205/0001-07</t>
  </si>
  <si>
    <t>PACHU AVIACAO AGRICOLA LTDA</t>
  </si>
  <si>
    <t>adm@pachuaviacaoagricola.com.br</t>
  </si>
  <si>
    <t>13.993.249/0001-97</t>
  </si>
  <si>
    <t>POUSADA PIRA-ACU LTDA</t>
  </si>
  <si>
    <t>aeroportos@aeroportos.pi.gov.br</t>
  </si>
  <si>
    <t>130.046.848-37</t>
  </si>
  <si>
    <t>Arquimedes Carrilho Celeri</t>
  </si>
  <si>
    <t>130.534.006-00</t>
  </si>
  <si>
    <t>João de Oliveira Belo</t>
  </si>
  <si>
    <t>130.730.108-82</t>
  </si>
  <si>
    <t>OSVALDO SIMÕES SÉRIO</t>
  </si>
  <si>
    <t>chserio@gmail.com</t>
  </si>
  <si>
    <t>130.763.028-68</t>
  </si>
  <si>
    <t>Orlando Costa</t>
  </si>
  <si>
    <t>130.793.951-15</t>
  </si>
  <si>
    <t>José Gomes da Rocha</t>
  </si>
  <si>
    <t>130.986.718-66</t>
  </si>
  <si>
    <t>131.125.438-23</t>
  </si>
  <si>
    <t>André Luis Perrone dos Reis</t>
  </si>
  <si>
    <t>producao@cma.agr.br</t>
  </si>
  <si>
    <t>131.368.874-68</t>
  </si>
  <si>
    <t>JORGE EDUARDO CAMPOS MELO DANTAS</t>
  </si>
  <si>
    <t>ANIBAL3978@YAHOO.COM.BR</t>
  </si>
  <si>
    <t>132.272.971-91</t>
  </si>
  <si>
    <t>WILLIAN SALES BOTELHO</t>
  </si>
  <si>
    <t>132.359.074-91</t>
  </si>
  <si>
    <t>PLACIDO DIAS DE SA</t>
  </si>
  <si>
    <t>PLACIDO-DIAS@HOTMAIL.COM</t>
  </si>
  <si>
    <t>133.496.828-47</t>
  </si>
  <si>
    <t>Fábio Antônio Aidar</t>
  </si>
  <si>
    <t>luiz.gontijo@serravermelha.agr.br</t>
  </si>
  <si>
    <t>133.575.378-85</t>
  </si>
  <si>
    <t>DAVI JULIO OLIVEIRA DE ALMEIDA</t>
  </si>
  <si>
    <t>DAVIJULIO@POLICIAMILITAR.SP.GOV.BR</t>
  </si>
  <si>
    <t>133.609.576-87</t>
  </si>
  <si>
    <t>Rodrigo Bueno Mascarenhas</t>
  </si>
  <si>
    <t>eme.contagem@veloxmail.com.br</t>
  </si>
  <si>
    <t>134.083.729-34</t>
  </si>
  <si>
    <t>Albino Pelissa</t>
  </si>
  <si>
    <t>agropelsementes@hotmail.com</t>
  </si>
  <si>
    <t>134.228.201-91</t>
  </si>
  <si>
    <t>OSMAR CARLOS NEVES</t>
  </si>
  <si>
    <t>OSMARILIA@HOTMAIL.COM</t>
  </si>
  <si>
    <t>134.419.226-20</t>
  </si>
  <si>
    <t>Dalberto Castro</t>
  </si>
  <si>
    <t>redal.org@terra.com.br</t>
  </si>
  <si>
    <t>135.267.948-55</t>
  </si>
  <si>
    <t>Edilah Maria Biagi Simões</t>
  </si>
  <si>
    <t>Jefferson.lima@biosev.com</t>
  </si>
  <si>
    <t>135.516.809-06</t>
  </si>
  <si>
    <t>ARQUIMEDES LUIZ DAL MOLIN</t>
  </si>
  <si>
    <t>ARQUIMEDESDM@IG.COM.BR</t>
  </si>
  <si>
    <t>135.778.918-15</t>
  </si>
  <si>
    <t>JOSE CLODOVIR NASCIMBENI</t>
  </si>
  <si>
    <t>JCLODOVIR@HOTMAIL.COM</t>
  </si>
  <si>
    <t>135.807.398-83</t>
  </si>
  <si>
    <t>Jair José de Oliveira</t>
  </si>
  <si>
    <t>jairoliveiras@gmail.com</t>
  </si>
  <si>
    <t>136.193.858-74</t>
  </si>
  <si>
    <t>AGNALDO PROFETA VIEIRA</t>
  </si>
  <si>
    <t>rembrandtmarquescordeiro@gmail.com</t>
  </si>
  <si>
    <t>136.527.778-08</t>
  </si>
  <si>
    <t>Rubens Aguiar Alvarez</t>
  </si>
  <si>
    <t>helpnfazendajatoba@gmail.com</t>
  </si>
  <si>
    <t>136.924.318-99</t>
  </si>
  <si>
    <t>MOACYR FREGONESI BARBOSA</t>
  </si>
  <si>
    <t>moacyrfbarbosa@yahoo.com.br</t>
  </si>
  <si>
    <t>137.370.741-00</t>
  </si>
  <si>
    <t>JOSE CARLOS GARROTE DE SOUZA</t>
  </si>
  <si>
    <t>137.513.828-60</t>
  </si>
  <si>
    <t>ALOYSIO  RESENDE ROSSETI</t>
  </si>
  <si>
    <t>aloysio.arinformatica@hotmail.com</t>
  </si>
  <si>
    <t>137.593.138-50</t>
  </si>
  <si>
    <t>HILDEBRANDO PINHEIRO</t>
  </si>
  <si>
    <t>diego@atzaero.com.br</t>
  </si>
  <si>
    <t>138.121.654-49</t>
  </si>
  <si>
    <t>Fernando Francisco da Silva</t>
  </si>
  <si>
    <t>grupoluzart@hotmail.com</t>
  </si>
  <si>
    <t>138.445.129-34</t>
  </si>
  <si>
    <t>ANTONIO LUIZ FUCHTER</t>
  </si>
  <si>
    <t>138.786.688-56</t>
  </si>
  <si>
    <t>MARCOS CÉSAR JORDÃO</t>
  </si>
  <si>
    <t>jordao.marcoscesar@gmail.com</t>
  </si>
  <si>
    <t>138.789.978-33</t>
  </si>
  <si>
    <t>FABRICIO ANDRE RAMOS DA SILVA</t>
  </si>
  <si>
    <t>FABRICIO@FORTLAR.COM.BR</t>
  </si>
  <si>
    <t>139.724.481-04</t>
  </si>
  <si>
    <t>SERGIO JACINTO COSTA</t>
  </si>
  <si>
    <t>SERGIOJACINTOCOSTA@GMAIL.COM</t>
  </si>
  <si>
    <t>14.006.525/0001-49</t>
  </si>
  <si>
    <t>Riverton Gestão Patrimonial Sociedade Unipessoal Limitada</t>
  </si>
  <si>
    <t>lucas.baptista@safra.com.br</t>
  </si>
  <si>
    <t>14.016.694/0001-60</t>
  </si>
  <si>
    <t>SÃO SALVADOR EMPREENDIMENTOS IMOBILIÁRIOS EIRELI</t>
  </si>
  <si>
    <t>14.026.334/0001-49</t>
  </si>
  <si>
    <t>J BARCELOS PARTICIPACOES LTDA</t>
  </si>
  <si>
    <t>14.041.913/0001-60</t>
  </si>
  <si>
    <t>AGROPECUARIA 5 A LTDA</t>
  </si>
  <si>
    <t>14.053.455/0001-80</t>
  </si>
  <si>
    <t>CONDOMÍNIO DO EDIFÍCIO THE ONE</t>
  </si>
  <si>
    <t>14.248.973/0002-30</t>
  </si>
  <si>
    <t>Fazenda Serra Azul S.A</t>
  </si>
  <si>
    <t>14.253.398/0001-82</t>
  </si>
  <si>
    <t>AGROPECUARIA NOVA ESPERANCA LTDA</t>
  </si>
  <si>
    <t>anesp.financeiro02@gmail.com</t>
  </si>
  <si>
    <t>14.295.504/0001-90</t>
  </si>
  <si>
    <t>Agropecuária Millenium Empreendimentos e Participações Ltda</t>
  </si>
  <si>
    <t>danilo@agtadvogados.com</t>
  </si>
  <si>
    <t>14.296.145/0001-96</t>
  </si>
  <si>
    <t>Condomínio Cidade Jardim Corporate Center</t>
  </si>
  <si>
    <t>helipontocontinentaltower@gmail.com</t>
  </si>
  <si>
    <t>14.339.142/0001-92</t>
  </si>
  <si>
    <t>SPE Portugal Empreendimentos e Investimentos Imobiliários ltda</t>
  </si>
  <si>
    <t>14.408.772/0001-71</t>
  </si>
  <si>
    <t>N &amp; R EMPREENDIMENTOS E PARTICIPACOES LTDA</t>
  </si>
  <si>
    <t>contratos@baladaeventos.com.br</t>
  </si>
  <si>
    <t>14.457.815/0001-09</t>
  </si>
  <si>
    <t>ANIMALIA EMPREENDIMENTOS E PARTICIPACOES S/A</t>
  </si>
  <si>
    <t>financeiro@animaliapark.com.br</t>
  </si>
  <si>
    <t>14.460.817/0001-57</t>
  </si>
  <si>
    <t>Clube de Aviação Desportiva do Sul Catarinense</t>
  </si>
  <si>
    <t>14.482.544/0001-41</t>
  </si>
  <si>
    <t>F. S. Participações Ltda</t>
  </si>
  <si>
    <t>ssales.fs@gmail.com</t>
  </si>
  <si>
    <t>14.538.804/0001-53</t>
  </si>
  <si>
    <t>POLÔNIA INCORPORAÇÕES LTDA</t>
  </si>
  <si>
    <t>patricia.gdkian@jhsf.com.br</t>
  </si>
  <si>
    <t>14.545.590/0001-42</t>
  </si>
  <si>
    <t>CAIAPO AGRONEGOCIO LTDA.</t>
  </si>
  <si>
    <t>14.599.449/0001-22</t>
  </si>
  <si>
    <t>SOLUM Agropecuária Ltda.</t>
  </si>
  <si>
    <t>financeiro@grupoaguiar.com.br</t>
  </si>
  <si>
    <t>14.646.570/0001-68</t>
  </si>
  <si>
    <t>PPA JANGADA PARTICIPAÇÕES LTDA</t>
  </si>
  <si>
    <t>HAILTON@COUTINHO.ADV.BR</t>
  </si>
  <si>
    <t>14.671.478/0001-58</t>
  </si>
  <si>
    <t>FAZENDA PEQUENA HOLANDA AGROPECUÁRIA LTDA</t>
  </si>
  <si>
    <t>fazpholanda@gmail.com</t>
  </si>
  <si>
    <t>14.800.388/0001-10</t>
  </si>
  <si>
    <t>Agropecuária Cerro Alegre Ltda</t>
  </si>
  <si>
    <t>agropecuaria@cerroalegre.com.br</t>
  </si>
  <si>
    <t>14.824.038/0001-93</t>
  </si>
  <si>
    <t>MARF EMPREENDIMENTOS E PARTICIPACOES LTDA</t>
  </si>
  <si>
    <t>nivea@lytoranea.com.br; fernandocosta@lytoranea.com.br</t>
  </si>
  <si>
    <t>14.863.704/0001-00</t>
  </si>
  <si>
    <t>AGROPECUARIA S EPP LTDA</t>
  </si>
  <si>
    <t>samuel@agriculturasepp.agr.br</t>
  </si>
  <si>
    <t>14.932.121/0001-86</t>
  </si>
  <si>
    <t>GIRÃO AGRONEGÓCIOS S.A</t>
  </si>
  <si>
    <t>nfe@fazendaflordaserra.com</t>
  </si>
  <si>
    <t>14.936.243/0001-40</t>
  </si>
  <si>
    <t>AEROCEU AVIACAO AGRICOLA LTDA - ME</t>
  </si>
  <si>
    <t>14.962.455/0001-00</t>
  </si>
  <si>
    <t>JHMB Empreendimentos e Participações LTDA</t>
  </si>
  <si>
    <t>partners@airliftsa.com</t>
  </si>
  <si>
    <t>14.986.302/0001-95</t>
  </si>
  <si>
    <t>TAVARES DA COSTA ENGENHARIA E PARTICIPACOES LTDA</t>
  </si>
  <si>
    <t>washington@ebq.com.br</t>
  </si>
  <si>
    <t>14.994.326/0004-39</t>
  </si>
  <si>
    <t>GUANABARA AGROPECUARIA E PARTICIPACOES LTDA.</t>
  </si>
  <si>
    <t>cbaccarat@fguanabara.com.br</t>
  </si>
  <si>
    <t>14.999.214/0001-28</t>
  </si>
  <si>
    <t>Aguamarinha Empreendimentos e Participações Ltda.</t>
  </si>
  <si>
    <t>giovanna.honda@cgei.com.br</t>
  </si>
  <si>
    <t>140.256.578-05</t>
  </si>
  <si>
    <t>PATRICIA ALVAREZ HERCULANO DOS SANTOS</t>
  </si>
  <si>
    <t>140.539.001-82</t>
  </si>
  <si>
    <t>Antonio Donizeti Aguilera</t>
  </si>
  <si>
    <t>140.728.820-20</t>
  </si>
  <si>
    <t>CARLOS ALBERTO FUHRMEISTER</t>
  </si>
  <si>
    <t>aerotopograf@gmail.com</t>
  </si>
  <si>
    <t>140.820.391-04</t>
  </si>
  <si>
    <t>VALZUMIRO CEOLIM</t>
  </si>
  <si>
    <t>rolffe20@hotmail.com</t>
  </si>
  <si>
    <t>141.021.020-00</t>
  </si>
  <si>
    <t>JOSE SELOMAR DA SILVA OLIVEIRA</t>
  </si>
  <si>
    <t>selomaraviacao@bol.com.br</t>
  </si>
  <si>
    <t>141.731.078-20</t>
  </si>
  <si>
    <t>BRAZ ARISTEU DE LIMA</t>
  </si>
  <si>
    <t>pecuaria.brazlima@gmail.com</t>
  </si>
  <si>
    <t>141.863.812-91</t>
  </si>
  <si>
    <t>André dos Santos</t>
  </si>
  <si>
    <t>142.089.498-64</t>
  </si>
  <si>
    <t>Luís Fernando Della Togna</t>
  </si>
  <si>
    <t>142.183.805-20</t>
  </si>
  <si>
    <t>Wilson Martins de Araújo</t>
  </si>
  <si>
    <t>wilsonmar@ibest.com.br</t>
  </si>
  <si>
    <t>142.335.179-72</t>
  </si>
  <si>
    <t>Luiz Carlos Figueiredo</t>
  </si>
  <si>
    <t>luiz@fazendafigueiredo.com.br</t>
  </si>
  <si>
    <t>142.821.510-72</t>
  </si>
  <si>
    <t>LIVIO JOSE ANDRIGHETTI</t>
  </si>
  <si>
    <t>juliana@livioeoutro.com.br</t>
  </si>
  <si>
    <t>142.882.378-66</t>
  </si>
  <si>
    <t>Adriana Fernandes Rocha</t>
  </si>
  <si>
    <t>adriana.fernandes@br.abb.com</t>
  </si>
  <si>
    <t>143.171.761-49</t>
  </si>
  <si>
    <t>Aristeu Alceu Carbonaro</t>
  </si>
  <si>
    <t>144.416.409-00</t>
  </si>
  <si>
    <t>JAIME VALLER</t>
  </si>
  <si>
    <t>144.785.358-09</t>
  </si>
  <si>
    <t>Ellen de Fátima Amadi Barros</t>
  </si>
  <si>
    <t>marcoshanisch@yahoo.com.br</t>
  </si>
  <si>
    <t>144.820.108-04</t>
  </si>
  <si>
    <t>Jose Ferreira Penço Filho</t>
  </si>
  <si>
    <t>zepenco@hotmail.com</t>
  </si>
  <si>
    <t>145.036.971-53</t>
  </si>
  <si>
    <t>JOSE MANUEL TOLEDO FRANCA</t>
  </si>
  <si>
    <t>JMFRANCA@JOULEENGENHARIA.COM.BR</t>
  </si>
  <si>
    <t>145.245.540-68</t>
  </si>
  <si>
    <t>João Alberto Moratelli</t>
  </si>
  <si>
    <t>145.745.789-04</t>
  </si>
  <si>
    <t>Antonio Alexandre Moreira</t>
  </si>
  <si>
    <t>lojaotima@yahoo.com.br</t>
  </si>
  <si>
    <t>146.072.719-34</t>
  </si>
  <si>
    <t>ARGINO BEDIN</t>
  </si>
  <si>
    <t>146.451.579-49</t>
  </si>
  <si>
    <t>NELSON SCHNEIDER</t>
  </si>
  <si>
    <t>joao.saito@coperbras.com.br</t>
  </si>
  <si>
    <t>146.460.721-49</t>
  </si>
  <si>
    <t>EDIO BORGES RODRIGUES</t>
  </si>
  <si>
    <t>EDIOBR@HOTMAIL.COM</t>
  </si>
  <si>
    <t>146.901.101-82</t>
  </si>
  <si>
    <t>Otavio Palmeira dos Santos</t>
  </si>
  <si>
    <t>administrativo@fazsaojose.com.br</t>
  </si>
  <si>
    <t>147.313.257-65</t>
  </si>
  <si>
    <t>KLEBER FERREIRA BARBOSA FILHO</t>
  </si>
  <si>
    <t>KFERREIRA90@GMAIL.COM</t>
  </si>
  <si>
    <t>147.313.267-37</t>
  </si>
  <si>
    <t>KLAUS SERGIO FERREIRA BARBOSA</t>
  </si>
  <si>
    <t>lumiaero@gmail.com</t>
  </si>
  <si>
    <t>147.318.608-06</t>
  </si>
  <si>
    <t>DIRCEU SANCHES ZAMORA</t>
  </si>
  <si>
    <t>147.414.669-49</t>
  </si>
  <si>
    <t>Hélio Müller Cardoso</t>
  </si>
  <si>
    <t>hmcaviation@gmail.com</t>
  </si>
  <si>
    <t>147.515.798-35</t>
  </si>
  <si>
    <t>ARISTIDES ZACARELLI NETO</t>
  </si>
  <si>
    <t>NETO@ZACARELLI.ADV.BR</t>
  </si>
  <si>
    <t>147.537.808-48</t>
  </si>
  <si>
    <t>Katia Frutuoso de Lima Barbosa</t>
  </si>
  <si>
    <t>katia@jubran.com.br</t>
  </si>
  <si>
    <t>148.091.502-59</t>
  </si>
  <si>
    <t>José Vieira da Silva</t>
  </si>
  <si>
    <t>148.184.189-00</t>
  </si>
  <si>
    <t>ROMEU SPIERING</t>
  </si>
  <si>
    <t>financeirorioclaro@hotmail.com</t>
  </si>
  <si>
    <t>149.000.259-68</t>
  </si>
  <si>
    <t>Darci Luiz Carlotto Remor</t>
  </si>
  <si>
    <t>fazendaportaldosol@hotmail.com</t>
  </si>
  <si>
    <t>149.169.246-49</t>
  </si>
  <si>
    <t>Marilusa da Costa</t>
  </si>
  <si>
    <t>15.008.569/0002-51</t>
  </si>
  <si>
    <t>BURITI AGRONEGÓCIO LTDA - FILIAL FAZENDA ALVORADA</t>
  </si>
  <si>
    <t>15.009.178/0001-70</t>
  </si>
  <si>
    <t>USINAS ITAMARATI S/A</t>
  </si>
  <si>
    <t>daniel.santos@uisa.com.br</t>
  </si>
  <si>
    <t>15.013.576/0001-60</t>
  </si>
  <si>
    <t>Associação Tauá</t>
  </si>
  <si>
    <t>15.014.934/0001-50</t>
  </si>
  <si>
    <t>RIALMA ENERGIA EÓLICA S/A</t>
  </si>
  <si>
    <t>contabilidade@gruporialma.com.br</t>
  </si>
  <si>
    <t>15.023.930/0001-38</t>
  </si>
  <si>
    <t>Prefeitura Municipal de Colider</t>
  </si>
  <si>
    <t>563helio@gmail.com</t>
  </si>
  <si>
    <t>15.025.297/0001-17</t>
  </si>
  <si>
    <t>Condomínio Edifício Pravda</t>
  </si>
  <si>
    <t>angelica@goincorp.com.br</t>
  </si>
  <si>
    <t>15.045.750/0001-57</t>
  </si>
  <si>
    <t>Aripuanã Agropecuária LTDA</t>
  </si>
  <si>
    <t>dhiego.santos@solnascenteagropecuaria.com.br</t>
  </si>
  <si>
    <t>15.065.036/0001-20</t>
  </si>
  <si>
    <t>Império Brazil Business Importadora E Exportadora Eireli</t>
  </si>
  <si>
    <t>gerencia@magazinedecor.com.br</t>
  </si>
  <si>
    <t>15.072.895/0001-47</t>
  </si>
  <si>
    <t>NOVA ESTRELA DO GUAPORÉ AGROPASTORIL LTDA</t>
  </si>
  <si>
    <t>rluz@grupobraido.com</t>
  </si>
  <si>
    <t>15.095.423/0001-00</t>
  </si>
  <si>
    <t>FF Franciscano Participações Ltda</t>
  </si>
  <si>
    <t>freprresenta@gmail.com</t>
  </si>
  <si>
    <t>15.194.075/0001-28</t>
  </si>
  <si>
    <t>Partifib Projetos Imobiliários Consolação LTDA</t>
  </si>
  <si>
    <t>cstunkel@fibraexperts.com.br</t>
  </si>
  <si>
    <t>15.239.509/0001-69</t>
  </si>
  <si>
    <t>Fazenda Perdizes Empreendimentos Agrícolas Ltda.</t>
  </si>
  <si>
    <t>15.277.019/0001-57</t>
  </si>
  <si>
    <t>CENTRO DE NEGÓCIOS CAMPINAS</t>
  </si>
  <si>
    <t>mlopescorreia@uol.com.br</t>
  </si>
  <si>
    <t>15.296.486/0001-24</t>
  </si>
  <si>
    <t>AGROPECUARIA BARRA DO GARÇAS S/A</t>
  </si>
  <si>
    <t>rmartins@hinove.com</t>
  </si>
  <si>
    <t>15.320.781/0001-79</t>
  </si>
  <si>
    <t>AGROPECUARIA UMUARAMA LTDA</t>
  </si>
  <si>
    <t>15.322.598/0001-02</t>
  </si>
  <si>
    <t>SPE São José das Borboletas Ltda.</t>
  </si>
  <si>
    <t>ariane.machado@cerradinho.com.br</t>
  </si>
  <si>
    <t>15.350.602/0001-46</t>
  </si>
  <si>
    <t>CERVEJARIA PETROPOLIS DA BAHIA LTDA</t>
  </si>
  <si>
    <t>15.361.795/0001-30</t>
  </si>
  <si>
    <t>HAH Participações LTDA</t>
  </si>
  <si>
    <t>jtoaliari@rozac.com.br</t>
  </si>
  <si>
    <t>15.371.517/0001-64</t>
  </si>
  <si>
    <t>ORIENTE PARTICIPAÇÕES E EMPREENDIMENTOS IMOBILIÁRIOS LTDA</t>
  </si>
  <si>
    <t>presidencia@riovermelho.net</t>
  </si>
  <si>
    <t>15.374.948/0001-84</t>
  </si>
  <si>
    <t>CENTRAL PARK BUSINESS</t>
  </si>
  <si>
    <t>karine@centralparkbusiness.com.br</t>
  </si>
  <si>
    <t>15.379.001/0001-66</t>
  </si>
  <si>
    <t>Bacaeri Florestal Ltda</t>
  </si>
  <si>
    <t>apbacaeri@yahoo.com.br</t>
  </si>
  <si>
    <t>15.388.655/0001-56</t>
  </si>
  <si>
    <t>Aeroclube de Aquidauana</t>
  </si>
  <si>
    <t>15.389.588/0001-94</t>
  </si>
  <si>
    <t>Município de São Gabriel do Oeste</t>
  </si>
  <si>
    <t>15.415.721/0001-30</t>
  </si>
  <si>
    <t>Edifício Spazio Faria Lima</t>
  </si>
  <si>
    <t>spaziofarialima@hersil.com.br</t>
  </si>
  <si>
    <t>15.428.095/0001-16</t>
  </si>
  <si>
    <t>Poças Agropecuária Ltda.</t>
  </si>
  <si>
    <t>freefly.andrade@gmail.com</t>
  </si>
  <si>
    <t>15.444.904/0001-83</t>
  </si>
  <si>
    <t>Alcoolvale S. A. Açucar e Álcool</t>
  </si>
  <si>
    <t>unialco@unialcool.com.br; jctatikawa@unialco.com.br</t>
  </si>
  <si>
    <t>15.486.522/0001-12</t>
  </si>
  <si>
    <t>AGROPECUÁRIA PARANÁ DO MATO GROSSO LTDA</t>
  </si>
  <si>
    <t>neyribeiro@terra.com.br</t>
  </si>
  <si>
    <t>15.529.198/0001-72</t>
  </si>
  <si>
    <t>AIRLIFT SOLUCOES AERONAUTICAS LTDA</t>
  </si>
  <si>
    <t>15.534.458/0001-06</t>
  </si>
  <si>
    <t>JCM PARTICIPAÇÕES S/A</t>
  </si>
  <si>
    <t>leides.zatta@alfatransportes.com.br</t>
  </si>
  <si>
    <t>15.535.328/0001-80</t>
  </si>
  <si>
    <t>TS-21 PARTICIPACOES LTDA</t>
  </si>
  <si>
    <t>15.563.402/0001-71</t>
  </si>
  <si>
    <t>Governo do Paraná - Casa Civil</t>
  </si>
  <si>
    <t>ricardohfn@yahoo.com</t>
  </si>
  <si>
    <t>15.589.873/0001-59</t>
  </si>
  <si>
    <t>CAVOK INCORPORADORA LTDA</t>
  </si>
  <si>
    <t>joaopossenti@gmail.com</t>
  </si>
  <si>
    <t>15.601.496/0001-26</t>
  </si>
  <si>
    <t>MS EMPREENDIMENTOS LTDA</t>
  </si>
  <si>
    <t>15.641.467/0001-98</t>
  </si>
  <si>
    <t>Civil Empreendimentos Ltda.</t>
  </si>
  <si>
    <t>wellington@civil.com.br; gabriela@civil.com.br</t>
  </si>
  <si>
    <t>15.659.597/0001-58</t>
  </si>
  <si>
    <t>Condomínio Aquiraz Riviera</t>
  </si>
  <si>
    <t>15.682.436/0001-85</t>
  </si>
  <si>
    <t>Condomínio Medic Life</t>
  </si>
  <si>
    <t>diretoria@dgtadm.com.br</t>
  </si>
  <si>
    <t>15.689.716/0002-04</t>
  </si>
  <si>
    <t>JBJ Agropecuária Ltda</t>
  </si>
  <si>
    <t>fabricio.paiva@jbjinvestimentos.com.br</t>
  </si>
  <si>
    <t>15.689.716/0003-87</t>
  </si>
  <si>
    <t>15.689.716/0005-49</t>
  </si>
  <si>
    <t>JBJ AGROPECUARIA LTDA</t>
  </si>
  <si>
    <t>rodrigo@jbjinvestimentos.com.br; junior@jbjinvestimentos.com.br</t>
  </si>
  <si>
    <t>15.689.716/0006-20</t>
  </si>
  <si>
    <t>rodrigo@jbjinvestimentos.com.br; fabricio.paiva@jbjinvestimentos.com.br</t>
  </si>
  <si>
    <t>15.689.716/0008-91</t>
  </si>
  <si>
    <t>rodrigo@jbjinvestimentos.com.br</t>
  </si>
  <si>
    <t>15.689.716/0010-06</t>
  </si>
  <si>
    <t>15.689.716/0015-10</t>
  </si>
  <si>
    <t>15.742.702/0001-18</t>
  </si>
  <si>
    <t>SERINGAL AGROFLORESTAL S.A.</t>
  </si>
  <si>
    <t>amello@cervejariacidadeimperial.com.br</t>
  </si>
  <si>
    <t>15.769.456/0001-98</t>
  </si>
  <si>
    <t>PEDRA BRANCA IMOBILIARIA LTDA - EM RECUPERACAO JUDICIAL</t>
  </si>
  <si>
    <t>planaer@planaer.com.br</t>
  </si>
  <si>
    <t>15.828.064/0001-52</t>
  </si>
  <si>
    <t>Cannaã Indústria de Laticínios Ltda</t>
  </si>
  <si>
    <t>15.829.998/0001-09</t>
  </si>
  <si>
    <t>SECRETARIA DE ESTADO DA CASA CIVIL - CASA CIVIL</t>
  </si>
  <si>
    <t>supem@casacivil.rj.gov.br</t>
  </si>
  <si>
    <t>15.987.035/0001-33</t>
  </si>
  <si>
    <t>Agropecuária Santa Cláudia Ltda.</t>
  </si>
  <si>
    <t>150.377.621-20</t>
  </si>
  <si>
    <t>AINESTEN ESPIRITO SANTO MASCARENHAS</t>
  </si>
  <si>
    <t>AINESTEN@UOL.COM.BR</t>
  </si>
  <si>
    <t>150.869.501-63</t>
  </si>
  <si>
    <t>GILMAR ARAUJO NEVES</t>
  </si>
  <si>
    <t>151.442.241-72</t>
  </si>
  <si>
    <t>RUY GARÃO DE QUEIROZ</t>
  </si>
  <si>
    <t>151.689.051-53</t>
  </si>
  <si>
    <t>AUREO EDUARDO CARVALHO FREITAS</t>
  </si>
  <si>
    <t>AUREOEDUARDO@HOTMAIL.COM</t>
  </si>
  <si>
    <t>152.207.535-68</t>
  </si>
  <si>
    <t>Luciano Alves Bomfim</t>
  </si>
  <si>
    <t>luciano.bomfim@pratesbomfim.com.br</t>
  </si>
  <si>
    <t>153.129.668-86</t>
  </si>
  <si>
    <t>ANDRE DE MEDEIROS BULLE</t>
  </si>
  <si>
    <t>ANDREBULLE@YAHOO.COM</t>
  </si>
  <si>
    <t>153.358.019-72</t>
  </si>
  <si>
    <t>JOSE JALMAR VARGAS</t>
  </si>
  <si>
    <t>aerovagmt@yahoo.com.br</t>
  </si>
  <si>
    <t>153.367.308-07</t>
  </si>
  <si>
    <t>Cristiano Luis da Silva</t>
  </si>
  <si>
    <t>processoaeronautico@gmail.com</t>
  </si>
  <si>
    <t>153.392.558-59</t>
  </si>
  <si>
    <t>FREDERICO DE OLIVEIRA FERREIRA</t>
  </si>
  <si>
    <t>FRED@SANTATHEREZA.COM</t>
  </si>
  <si>
    <t>153.843.819-49</t>
  </si>
  <si>
    <t>SALÉZIO JOSÉ MARTINS</t>
  </si>
  <si>
    <t>financeiro@tmkn.com.br</t>
  </si>
  <si>
    <t>154.167.390-53</t>
  </si>
  <si>
    <t>JOSÉ ANTÔNIO ROSA DOS SANTOS</t>
  </si>
  <si>
    <t>154.904.327-72</t>
  </si>
  <si>
    <t>Theresinha Rondon Camargo</t>
  </si>
  <si>
    <t>155.602.366-91</t>
  </si>
  <si>
    <t>RONALDO ANTONIO MACIEL</t>
  </si>
  <si>
    <t>RONALDOLC1500@HOTMAIL.COM</t>
  </si>
  <si>
    <t>155.813.978-80</t>
  </si>
  <si>
    <t>JOAO SERGIO GUIMARAES DE LUNA FREIRE</t>
  </si>
  <si>
    <t>jfpwg@uol.com.br</t>
  </si>
  <si>
    <t>156.200.345-34</t>
  </si>
  <si>
    <t>MARCIO NOYA FONSECA</t>
  </si>
  <si>
    <t>aerodromosdgx@gmail.com</t>
  </si>
  <si>
    <t>156.253.718-06</t>
  </si>
  <si>
    <t>WEIMAR MARCHESI DE AMORIM</t>
  </si>
  <si>
    <t>agrouva@uol.com.br</t>
  </si>
  <si>
    <t>156.560.048-72</t>
  </si>
  <si>
    <t>Vicente Ribeiro Garcia</t>
  </si>
  <si>
    <t>156.833.541-53</t>
  </si>
  <si>
    <t>Laerte Silva de Queiroz</t>
  </si>
  <si>
    <t>sfmadeiras@hotmail.com</t>
  </si>
  <si>
    <t>156.840.166-34</t>
  </si>
  <si>
    <t>José Geraldo Abreu Sader</t>
  </si>
  <si>
    <t>anna.vieira@agileservices.com.br</t>
  </si>
  <si>
    <t>157.095.829-72</t>
  </si>
  <si>
    <t>Gerson Salvadori</t>
  </si>
  <si>
    <t>gerson_salvadori@hotmail.com</t>
  </si>
  <si>
    <t>157.213.698-76</t>
  </si>
  <si>
    <t>ALZIHEIDY GOMES LOPES</t>
  </si>
  <si>
    <t>alziheidy@gmail.com</t>
  </si>
  <si>
    <t>157.553.327-89</t>
  </si>
  <si>
    <t>Waltter Miranda Netto</t>
  </si>
  <si>
    <t>waltternetto2016@gmail.com</t>
  </si>
  <si>
    <t>157.593.500-72</t>
  </si>
  <si>
    <t>PEDRO JOSE LEHNEN</t>
  </si>
  <si>
    <t>157.600.301-91</t>
  </si>
  <si>
    <t>Ivanildo da Cunha Miranda</t>
  </si>
  <si>
    <t>158.914.188-19</t>
  </si>
  <si>
    <t>Sandro Santana Martos</t>
  </si>
  <si>
    <t>evandro@bonmart.com.br</t>
  </si>
  <si>
    <t>159.464.398-98</t>
  </si>
  <si>
    <t>FERNANDO AGUIAR MACHADO</t>
  </si>
  <si>
    <t>facility.aviacao@gmail.com</t>
  </si>
  <si>
    <t>159.949.706-97</t>
  </si>
  <si>
    <t>SELSON ALVES NETTO</t>
  </si>
  <si>
    <t>selson.netto@gmail.com</t>
  </si>
  <si>
    <t>159.989.508-01</t>
  </si>
  <si>
    <t>DOREEDSON RIBEIRO PEREIRA</t>
  </si>
  <si>
    <t>DORINHORIB@HOTMAIL.COM</t>
  </si>
  <si>
    <t>16.020.786/0001-49</t>
  </si>
  <si>
    <t>AGROPECUÁRIA LAUDEJÁ LTDA.</t>
  </si>
  <si>
    <t>16.358.467/0001-48</t>
  </si>
  <si>
    <t>SANTANA PASSOS EMPREENDIMENTOS E PARTICIPACOES LTDA</t>
  </si>
  <si>
    <t>16.382.339/0001-30</t>
  </si>
  <si>
    <t>Green Metals Soluções Ambientais SA</t>
  </si>
  <si>
    <t>claudia.mendes@fipbiogold.com</t>
  </si>
  <si>
    <t>16.404.287/0001-55</t>
  </si>
  <si>
    <t>SUZANO S.A.</t>
  </si>
  <si>
    <t>alceufilho@suzano.com.br</t>
  </si>
  <si>
    <t>16.456.107/0001-89</t>
  </si>
  <si>
    <t>ALFA PARTICIPAÇÕES SOCIETÁRIAS LTDA</t>
  </si>
  <si>
    <t>joey@maquisul.net</t>
  </si>
  <si>
    <t>16.489.312/0001-40</t>
  </si>
  <si>
    <t>PIN Agropecuária Ltda</t>
  </si>
  <si>
    <t>16.513.178/0001-76</t>
  </si>
  <si>
    <t>UNIMED BELO HORIZONTE COOPERATIVA DE TRABALHO MEDICO</t>
  </si>
  <si>
    <t>carolina.ana@unimedbh.com.br</t>
  </si>
  <si>
    <t>16.528.499/0001-44</t>
  </si>
  <si>
    <t>TRUE TYPE LTDA</t>
  </si>
  <si>
    <t>rafael@tty.com.br</t>
  </si>
  <si>
    <t>16.539.926/0001-90</t>
  </si>
  <si>
    <t>FORLUZ - Fundação Forluminas de Seguridade Social</t>
  </si>
  <si>
    <t>geraldo.fsilva@cemig.com.br</t>
  </si>
  <si>
    <t>16.575.853/0001-91</t>
  </si>
  <si>
    <t>Instituto Homem Pantaneiro</t>
  </si>
  <si>
    <t>aguilarrn@terra.com.br</t>
  </si>
  <si>
    <t>16.589.005/0001-31</t>
  </si>
  <si>
    <t>SPCIA 03 - EMPREENDIMENTO IMOBILIARIO LTDA.</t>
  </si>
  <si>
    <t>victor@carlosfreire.com.br</t>
  </si>
  <si>
    <t>16.614.075/0001-00</t>
  </si>
  <si>
    <t>DIRECIONAL ENGENHARIA S/A</t>
  </si>
  <si>
    <t>16.622.166/0001-80</t>
  </si>
  <si>
    <t>CERVEJARIA PETROPOLIS DE PERNAMBUCO LTDA</t>
  </si>
  <si>
    <t>16.628.281/0001-61</t>
  </si>
  <si>
    <t>SAMARCO MINERACAO S.A.</t>
  </si>
  <si>
    <t>melissa@samarco.com</t>
  </si>
  <si>
    <t>16.640.981/0001-71</t>
  </si>
  <si>
    <t>Facility Assessoria à aviação</t>
  </si>
  <si>
    <t>CONTATO@FACILITY-AERO.COM.BR</t>
  </si>
  <si>
    <t>16.665.334/0001-14</t>
  </si>
  <si>
    <t>SERRA BONITA SEMENTES S.A</t>
  </si>
  <si>
    <t>16.667.126/0001-54</t>
  </si>
  <si>
    <t>BC AGRO LTDA</t>
  </si>
  <si>
    <t>kelicesca@gmail.com</t>
  </si>
  <si>
    <t>16.670.085/0001-55</t>
  </si>
  <si>
    <t>Localiza Rent a Car S/A</t>
  </si>
  <si>
    <t>helena.alvarenga@myssior.com.br</t>
  </si>
  <si>
    <t>16.670.503/0001-04</t>
  </si>
  <si>
    <t>CONDOMÍNIO THE ONE OFFICE TOWER</t>
  </si>
  <si>
    <t>theoneofficetowersjc@gmail.com</t>
  </si>
  <si>
    <t>16.676.520/0001-59</t>
  </si>
  <si>
    <t>HOSPITAL MATER DEI S/A</t>
  </si>
  <si>
    <t>angelo.ferreira@materdei.com.br</t>
  </si>
  <si>
    <t>16.676.520/0008-25</t>
  </si>
  <si>
    <t>HOSPITAL MATER DEI SA</t>
  </si>
  <si>
    <t>16.676.520/0013-92</t>
  </si>
  <si>
    <t>Hospital Mater Dei S.A.</t>
  </si>
  <si>
    <t>16.695.025/0001-97</t>
  </si>
  <si>
    <t>POLICIA MILITAR DO ESTADO DE MINAS GERAIS - PMMG2</t>
  </si>
  <si>
    <t>DF2@PMMG.MG.GOV.BR</t>
  </si>
  <si>
    <t>16.695.068/0002-53</t>
  </si>
  <si>
    <t>PRODUZIR AGROPECUARIA LTDA - EM RECUPERACAO JUDICIAL</t>
  </si>
  <si>
    <t>INFRA@PRODUZIRSA.COM.BR</t>
  </si>
  <si>
    <t>16.701.050/0001-36</t>
  </si>
  <si>
    <t>Heliponto Juquehy Baleia Ltda</t>
  </si>
  <si>
    <t>16.701.716/0001-56</t>
  </si>
  <si>
    <t>FCA Fiat Chrysler Automóveis Brasil Ltda</t>
  </si>
  <si>
    <t>glauber.fullana@stellantis.com</t>
  </si>
  <si>
    <t>16.701.716/0036-86</t>
  </si>
  <si>
    <t>zamalxe-scutasu@fcagroup.com</t>
  </si>
  <si>
    <t>16.754.836/0001-11</t>
  </si>
  <si>
    <t>ONE PRIME LEADER PARTICIPAÇÕES E INVESTIMENTOS LTDA</t>
  </si>
  <si>
    <t>16.790.210/0001-60</t>
  </si>
  <si>
    <t>TAVARES INVESTIMENTOS E PARTICIPACOES S/A</t>
  </si>
  <si>
    <t>16.790.603/0001-74</t>
  </si>
  <si>
    <t>BACO AGROPECUÁRIA LTDA</t>
  </si>
  <si>
    <t>barbosacoelho@terra.com.br</t>
  </si>
  <si>
    <t>16.816.524/0001-95</t>
  </si>
  <si>
    <t>GOULART ADMINISTRAÇÃO, PARTICIPAÇÕES E AGROPECUÁRIA LTDA</t>
  </si>
  <si>
    <t>michele@grupogoulart.com.br</t>
  </si>
  <si>
    <t>16.843.991/0002-95</t>
  </si>
  <si>
    <t>Angelim Agronegócio LTDA</t>
  </si>
  <si>
    <t>16.844.016/0002-00</t>
  </si>
  <si>
    <t>PINGO AGRONEGÓCIO LTDA - FILIAL FAZENDA FLORES</t>
  </si>
  <si>
    <t>fadf@bartiraga.com.br</t>
  </si>
  <si>
    <t>16.864.087/0001-85</t>
  </si>
  <si>
    <t>Caiuá Agropecuária Ltda</t>
  </si>
  <si>
    <t>gabriel.rickli@gmail.com</t>
  </si>
  <si>
    <t>16.885.428/0001-07</t>
  </si>
  <si>
    <t>Agropecuária Sondotécnica Ltda</t>
  </si>
  <si>
    <t>16.893.372/0001-24</t>
  </si>
  <si>
    <t>ICIL INDÚSTRIA E COMÉRCIO ITACARAMBI S/A</t>
  </si>
  <si>
    <t>gleisonfly@gmail.com</t>
  </si>
  <si>
    <t>16.933.283/0001-64</t>
  </si>
  <si>
    <t>DUMONT SERVICOS AEROPORTUARIOS LTDA</t>
  </si>
  <si>
    <t>16.944.347/0001-22</t>
  </si>
  <si>
    <t>BRPEC AGRO-PECUARIA S.A</t>
  </si>
  <si>
    <t>VAGNER.SILVEIRA@BRPEC.COM.BR</t>
  </si>
  <si>
    <t>16.964.226/0001-42</t>
  </si>
  <si>
    <t>INOVAR EMPRESARIAL SPE LTDA</t>
  </si>
  <si>
    <t>romeu@innovarconstrutora.com.br</t>
  </si>
  <si>
    <t>16.996.239/0004-46</t>
  </si>
  <si>
    <t>MAIA AGROBUSINESS LTDA</t>
  </si>
  <si>
    <t>160.502.268-30</t>
  </si>
  <si>
    <t>Maria da Conceição Gomes Leiteiro</t>
  </si>
  <si>
    <t>160.961.695-20</t>
  </si>
  <si>
    <t>ANTONIO OLIVEIRA SOUZA</t>
  </si>
  <si>
    <t>zacarias@sudotex.com.br</t>
  </si>
  <si>
    <t>161.142.481-04</t>
  </si>
  <si>
    <t>PAULO ROBERTO DE ALMEIDA RAMOS</t>
  </si>
  <si>
    <t>161.434.933-91</t>
  </si>
  <si>
    <t>PAULO EDSON FERREIRA</t>
  </si>
  <si>
    <t>PEDSONF@GMAIL.COM</t>
  </si>
  <si>
    <t>161.812.550-87</t>
  </si>
  <si>
    <t>Luiz Tarcisio Queiroz</t>
  </si>
  <si>
    <t>fazendas.queiroz@hotmail.com</t>
  </si>
  <si>
    <t>161.865.249-49</t>
  </si>
  <si>
    <t>Elmo Balbinot</t>
  </si>
  <si>
    <t>162.490.638-97</t>
  </si>
  <si>
    <t>Marco Antonio Guimarães</t>
  </si>
  <si>
    <t>marco.antonio.guimaraes74@gmail.com</t>
  </si>
  <si>
    <t>162.911.150-34</t>
  </si>
  <si>
    <t>BELMIRO CATELAN</t>
  </si>
  <si>
    <t>viniguarani@hotmail.com</t>
  </si>
  <si>
    <t>164.297.708-00</t>
  </si>
  <si>
    <t>Adir do Carmo Leonel</t>
  </si>
  <si>
    <t>adirleonel@gmail.com</t>
  </si>
  <si>
    <t>164.585.241-53</t>
  </si>
  <si>
    <t>José Carlos de Oliveira</t>
  </si>
  <si>
    <t>jejecarlos@hotmail.com</t>
  </si>
  <si>
    <t>164.659.328-65</t>
  </si>
  <si>
    <t>FRANCISCO JULIO COIMBRA JACINTHO</t>
  </si>
  <si>
    <t>FJ.JACINTHO@UOL.COM.BR</t>
  </si>
  <si>
    <t>165.349.210-49</t>
  </si>
  <si>
    <t>ELDORADO BRASIL CELULOSE S.A.</t>
  </si>
  <si>
    <t>165.480.609-97</t>
  </si>
  <si>
    <t>Alaôr Dias</t>
  </si>
  <si>
    <t>crapltd@crapltda.com.br</t>
  </si>
  <si>
    <t>165.679.678-38</t>
  </si>
  <si>
    <t>Marcio Antonio Caldeira</t>
  </si>
  <si>
    <t>milene@flashcover</t>
  </si>
  <si>
    <t>165.973.218-20</t>
  </si>
  <si>
    <t>MARCIA COELHO POSSIK</t>
  </si>
  <si>
    <t>MARCIA@FAAP.NET</t>
  </si>
  <si>
    <t>166.716.439-20</t>
  </si>
  <si>
    <t>FERNANDO JACINTO VIEIRA DA SILVA</t>
  </si>
  <si>
    <t>VIEIRAJACINTO@HOTMAIL.COM</t>
  </si>
  <si>
    <t>167.636.881-72</t>
  </si>
  <si>
    <t>Luiz Cesar Vaz de Melo</t>
  </si>
  <si>
    <t>matheus@agrols.com.br</t>
  </si>
  <si>
    <t>167.811.988-15</t>
  </si>
  <si>
    <t>SUSSUMI FUZIY</t>
  </si>
  <si>
    <t>168.282.754-20</t>
  </si>
  <si>
    <t>JEFFERSON BARBOSA VIEIRA</t>
  </si>
  <si>
    <t>169.080.230-87</t>
  </si>
  <si>
    <t>Luiz André Tissot</t>
  </si>
  <si>
    <t>savaris@sierra.com.br</t>
  </si>
  <si>
    <t>169.395.309-91</t>
  </si>
  <si>
    <t>ANTONIO FERNANDO SCANAVACCA</t>
  </si>
  <si>
    <t>DEPUTADO@FERNANDOSCANAVACA.COM.BR</t>
  </si>
  <si>
    <t>17.000.207/0001-69</t>
  </si>
  <si>
    <t>ANDER E BRAGA INCORPORACAO E EMPREENDIMENTOS SPE LTDA</t>
  </si>
  <si>
    <t>ricardo@caferancheiro.com.br</t>
  </si>
  <si>
    <t>17.042.225/0001-03</t>
  </si>
  <si>
    <t>Innovare Administração de Hotéis LTDA</t>
  </si>
  <si>
    <t>17.159.229/0001-76</t>
  </si>
  <si>
    <t>Laboratório Teuto Brasileiro  S/A</t>
  </si>
  <si>
    <t>17.167.283/0001-63</t>
  </si>
  <si>
    <t>Condomínio Nasa Business Style</t>
  </si>
  <si>
    <t>17.174.889/0001-26</t>
  </si>
  <si>
    <t>EXTRATIVA MINERAL S/A</t>
  </si>
  <si>
    <t>carolina.bernardes@cedromineracao.com.br</t>
  </si>
  <si>
    <t>17.186.461/0001-01</t>
  </si>
  <si>
    <t>Egesa Engenharia S.A</t>
  </si>
  <si>
    <t>egesa@egesa.com.br</t>
  </si>
  <si>
    <t>17.219.270/0001-90</t>
  </si>
  <si>
    <t>Orientadora Participações e Administração Limitada</t>
  </si>
  <si>
    <t>orientadoraparticipa@terra.com.br</t>
  </si>
  <si>
    <t>17.227.422/0001-05</t>
  </si>
  <si>
    <t>GERDAU AÇOMINAS S/A</t>
  </si>
  <si>
    <t>RUBIANA.BARBOSA@GERDAU.COM.BR</t>
  </si>
  <si>
    <t>17.259.685/0001-98</t>
  </si>
  <si>
    <t>WSTC SOHO EMPREENDIMENTOS IMOBILIARIOS SPE LTDA</t>
  </si>
  <si>
    <t>projetos@diasdesousa.com.br</t>
  </si>
  <si>
    <t>17.263.872/0001-45</t>
  </si>
  <si>
    <t>EMPRESA DE PARTICIPACOES OESTE DE MINAS LTDA</t>
  </si>
  <si>
    <t>17.268.131/0001-57</t>
  </si>
  <si>
    <t>Agropecuária Novo Norte Ltda</t>
  </si>
  <si>
    <t>17.271.191/0001-29</t>
  </si>
  <si>
    <t>SPE LOTE 03 EMPREENDIMENTOS IMOBILIARIOS LTDA</t>
  </si>
  <si>
    <t>maracosta@mouradubeux.com.br</t>
  </si>
  <si>
    <t>17.318.819/0001-02</t>
  </si>
  <si>
    <t>Condomínio Geral Canopus Corporate Alphaville</t>
  </si>
  <si>
    <t>engenharia6@gdxengenharia.com.br</t>
  </si>
  <si>
    <t>17.348.649/0001-09</t>
  </si>
  <si>
    <t>Empresa Agrícola Santos Dumont Ltda</t>
  </si>
  <si>
    <t>airjob@airjob.com.br</t>
  </si>
  <si>
    <t>17.353.673/0001-28</t>
  </si>
  <si>
    <t>Morro do Chapéu Golfe Clube</t>
  </si>
  <si>
    <t>paulosergio@morrodochapeu.com.br; obras@morrodochapeu.com.br; hiltongordilho@yahoo.com.br</t>
  </si>
  <si>
    <t>17.390.031/0006-03</t>
  </si>
  <si>
    <t>AGROPECUÁRIA JACINTHO LTDA</t>
  </si>
  <si>
    <t>caioieta@hotmail.com</t>
  </si>
  <si>
    <t>17.469.843/0001-34</t>
  </si>
  <si>
    <t>INFRACEA CONTROLE DO ESPACO AEREO, AEROPORTOS E CAPACITACAO LTDA  - ME</t>
  </si>
  <si>
    <t>protocolo@infracea.com.br</t>
  </si>
  <si>
    <t>17.479.153/0001-66</t>
  </si>
  <si>
    <t>Fazpac Empreendimentos Imobiliários</t>
  </si>
  <si>
    <t>bruno@officeplanejamentos.com.br</t>
  </si>
  <si>
    <t>17.550.769/0001-86</t>
  </si>
  <si>
    <t>Pasqualotto &amp; GT Incorporadora Ltda</t>
  </si>
  <si>
    <t>arqivo@terra.com.br</t>
  </si>
  <si>
    <t>17.562.075/0001-69</t>
  </si>
  <si>
    <t>Cifarma Científica Farmacêutica LTDA</t>
  </si>
  <si>
    <t>17.620.848/0001-16</t>
  </si>
  <si>
    <t>LEMA ADMINISTRACAO E PARTICIPACOES LTDA.</t>
  </si>
  <si>
    <t>17.627.090/0001-48</t>
  </si>
  <si>
    <t>PRAIAMAR CORPORATE EMPREENDIMENTOS IMOBILIARIOS LTDA</t>
  </si>
  <si>
    <t>17.629.927/0001-98</t>
  </si>
  <si>
    <t>Edifício Comercial Office Tower</t>
  </si>
  <si>
    <t>adrianno.pinheiro@mrmalls.com.br</t>
  </si>
  <si>
    <t>17.692.753/0001-08</t>
  </si>
  <si>
    <t>FORTALEZA  AGROINDUSTRIAL LTDA</t>
  </si>
  <si>
    <t>17.713.635/0001-39</t>
  </si>
  <si>
    <t>Portofino Riviera Villas</t>
  </si>
  <si>
    <t>goperacional.portofino@gruponobile.com.br</t>
  </si>
  <si>
    <t>17.715.734/0001-50</t>
  </si>
  <si>
    <t>BR LOG QUEIMADOS EMPREENDIMENTOS E LOGISTICA LTDA</t>
  </si>
  <si>
    <t>jordan@gbarmazens.com.br</t>
  </si>
  <si>
    <t>17.732.357/0001-67</t>
  </si>
  <si>
    <t>PLS - Parque Logístico do Sudoeste Empreendimentos Imobiliários SPE LTDA</t>
  </si>
  <si>
    <t>atendimento@pratesbomfim.com.br ; orçamento@pratesbomfim.com.br</t>
  </si>
  <si>
    <t>17.773.226/0002-09</t>
  </si>
  <si>
    <t>CURRALINHO AGROPECUÁRIA PARTICIPAÇÕES LTDA</t>
  </si>
  <si>
    <t>adm.curralinho@gmail.com</t>
  </si>
  <si>
    <t>17.774.279/0001-63</t>
  </si>
  <si>
    <t>RSA INCORPORAÇÃO E PARTICIPAÇÕES  LTDA</t>
  </si>
  <si>
    <t>lrm38@hotmail.com</t>
  </si>
  <si>
    <t>17.782.616/0001-64</t>
  </si>
  <si>
    <t>Prefeitura Municipal de Mato Verde</t>
  </si>
  <si>
    <t>prefeito@matoverde.mg.gov.br</t>
  </si>
  <si>
    <t>17.832.735/0001-84</t>
  </si>
  <si>
    <t>B. G. &amp; P. TAXI AEREO E SERVICOS AERONAUTICOS LTDA.</t>
  </si>
  <si>
    <t>zwbispo@yahoo.com.br</t>
  </si>
  <si>
    <t>17.852.875/0002-03</t>
  </si>
  <si>
    <t>FAZENDA PIONEIRA EMPREENDIMENTOS AGRICOLAS S.A.</t>
  </si>
  <si>
    <t>17.887.389/0001-31</t>
  </si>
  <si>
    <t>CONDOMINIO DO GRUPAMENTO CEO CORPORATE EXECUTIVE OFFICES</t>
  </si>
  <si>
    <t>170.214.306-63</t>
  </si>
  <si>
    <t>Edmundo Souza Macedo</t>
  </si>
  <si>
    <t>edmmacedo@hotmail.com</t>
  </si>
  <si>
    <t>170.302.771-04</t>
  </si>
  <si>
    <t>RAIMUNDO AMERICO NEIVA NUNES</t>
  </si>
  <si>
    <t>RAIMUNDONEIVA@HOTMAIL.COM</t>
  </si>
  <si>
    <t>170.443.401-72</t>
  </si>
  <si>
    <t>ORCIVAL GOUVEIA GUIMARÃES</t>
  </si>
  <si>
    <t>kempe@grupoguimaraes.com</t>
  </si>
  <si>
    <t>171.233.598-79</t>
  </si>
  <si>
    <t>Jogi Sato</t>
  </si>
  <si>
    <t>sato.js@pf.gov.br</t>
  </si>
  <si>
    <t>172.253.698-57</t>
  </si>
  <si>
    <t>Susana Ribeiro de Mendonça Pires de Campos</t>
  </si>
  <si>
    <t>diretoria@agromen.com.br</t>
  </si>
  <si>
    <t>172.868.198-79</t>
  </si>
  <si>
    <t>MARISTELA ROSA VALIM DE NORONHA</t>
  </si>
  <si>
    <t>patricia.silva@terrasavanaagro.com.br</t>
  </si>
  <si>
    <t>172.890.251-72</t>
  </si>
  <si>
    <t>JOSE CARLOS PERALTA</t>
  </si>
  <si>
    <t>JOSECPERALTA001@GMAIL.COM</t>
  </si>
  <si>
    <t>173.251.068-74</t>
  </si>
  <si>
    <t>Catherine Anne Debbaudt</t>
  </si>
  <si>
    <t>173.997.341-00</t>
  </si>
  <si>
    <t>Celso Gomes dos Santos</t>
  </si>
  <si>
    <t>174.444.469-20</t>
  </si>
  <si>
    <t>Wilson Sierra</t>
  </si>
  <si>
    <t>wilsonsierra@brturbo.com.br</t>
  </si>
  <si>
    <t>175.474.448-65</t>
  </si>
  <si>
    <t>Elza Junqueira de Carvalho Dias</t>
  </si>
  <si>
    <t>edson.silva@grupolpcd.com.br</t>
  </si>
  <si>
    <t>175.627.087-20</t>
  </si>
  <si>
    <t>CELSO COLOMBO FILHO</t>
  </si>
  <si>
    <t>175.742.186-68</t>
  </si>
  <si>
    <t>GIL PEREIRA</t>
  </si>
  <si>
    <t>emplavi@emplavi.com.br</t>
  </si>
  <si>
    <t>176.068.058-30</t>
  </si>
  <si>
    <t>Yumiko Inose Morizono</t>
  </si>
  <si>
    <t>raizadm@uol.com.br, alberyperugini@yahoo.com.br</t>
  </si>
  <si>
    <t>176.398.086-34</t>
  </si>
  <si>
    <t>JOSE VITORIANO DA CUNHA FILHO</t>
  </si>
  <si>
    <t>176.696.261-00</t>
  </si>
  <si>
    <t>JOAQUIM BARBOSA DE SOUZA NETO</t>
  </si>
  <si>
    <t>JOAQUIMBDESOUZA@TERRA.COM.BR</t>
  </si>
  <si>
    <t>176.696.851-15</t>
  </si>
  <si>
    <t>José Henrique Coelho de Paula</t>
  </si>
  <si>
    <t>flaviateodorodepaula@hotmail.com</t>
  </si>
  <si>
    <t>176.801.401-97</t>
  </si>
  <si>
    <t>RODRIGO COELHO COSTA</t>
  </si>
  <si>
    <t>176.859.829-00</t>
  </si>
  <si>
    <t>Ilo Pozzobon</t>
  </si>
  <si>
    <t>adm@fermap.com.br</t>
  </si>
  <si>
    <t>176.919.589-00</t>
  </si>
  <si>
    <t>DOMINGOS MUNARETTO</t>
  </si>
  <si>
    <t>claudiovaladares3@gmail.com</t>
  </si>
  <si>
    <t>177.129.989-49</t>
  </si>
  <si>
    <t>ELOI ZATTA</t>
  </si>
  <si>
    <t>177.416.700-00</t>
  </si>
  <si>
    <t>Gregory Thomas Smith</t>
  </si>
  <si>
    <t>diretoriamanal@manal.com.br</t>
  </si>
  <si>
    <t>178.405.116-00</t>
  </si>
  <si>
    <t>Gabriel Augusto Camargos</t>
  </si>
  <si>
    <t>179.017.311-68</t>
  </si>
  <si>
    <t>LANDOLFO FERNANDES  ANTUNES</t>
  </si>
  <si>
    <t>18.015.946/0001-97</t>
  </si>
  <si>
    <t>Marina Refúgio de Paraty Ltda.</t>
  </si>
  <si>
    <t>heliponto.brmarinasparaty@gmail.com</t>
  </si>
  <si>
    <t>18.017.384/0001-10</t>
  </si>
  <si>
    <t>Prefeitura Municipal de Taiobeiras</t>
  </si>
  <si>
    <t>bruno@grupopatativa.com.br // correalc@ig.com.br</t>
  </si>
  <si>
    <t>18.133.739/0001-37</t>
  </si>
  <si>
    <t>Empreendimento SPE Anápolis IV Ltda.</t>
  </si>
  <si>
    <t>18.159.905/0001-74</t>
  </si>
  <si>
    <t>Município de Nova Ponte</t>
  </si>
  <si>
    <t>agricultura@novaponte.mg.gov.br</t>
  </si>
  <si>
    <t>18.174.233/0001-76</t>
  </si>
  <si>
    <t>Condomínio Centro Empresarial Senado</t>
  </si>
  <si>
    <t>hciadrj0096@gmail.com</t>
  </si>
  <si>
    <t>18.188.813/0001-12</t>
  </si>
  <si>
    <t>Medina Construções e Empreendimentos Ltda</t>
  </si>
  <si>
    <t>alaircouto@construcoesambientais.com.br</t>
  </si>
  <si>
    <t>18.279.158/0001-08</t>
  </si>
  <si>
    <t>Rima Industrial S/A</t>
  </si>
  <si>
    <t>presidencia@rima.com.br</t>
  </si>
  <si>
    <t>18.318.883/0001-48</t>
  </si>
  <si>
    <t>EXTRA CARGO ARMAZÉNS GERAIS LTDA</t>
  </si>
  <si>
    <t>helicoptero@elevaquimica.com.br</t>
  </si>
  <si>
    <t>18.346.285/0001-82</t>
  </si>
  <si>
    <t>Riuma Agropecuária Ltda</t>
  </si>
  <si>
    <t>18.377.720/0001-36</t>
  </si>
  <si>
    <t>HP AEROAGRICOLA LTDA</t>
  </si>
  <si>
    <t>18.409.445/0001-95</t>
  </si>
  <si>
    <t>Ph7 Participações e Investimentos Ltda</t>
  </si>
  <si>
    <t>joao.horto@programaleiloes.com</t>
  </si>
  <si>
    <t>18.444.421/0001-77</t>
  </si>
  <si>
    <t>LEAL EMPREENDIMENTOS E PARTICIPAÇÕES LTDA</t>
  </si>
  <si>
    <t>administracao@stalwart.com.br</t>
  </si>
  <si>
    <t>18.501.410/0002-62</t>
  </si>
  <si>
    <t>NX GOLD S/A</t>
  </si>
  <si>
    <t>neusmar.oliveira@nxgold.com.br</t>
  </si>
  <si>
    <t>18.531.594/0002-03</t>
  </si>
  <si>
    <t>FSLC-MIT EMPREENDIMENTOS AGRICOLA S.A</t>
  </si>
  <si>
    <t>18.547.545/0001-88</t>
  </si>
  <si>
    <t>PRODUTORA DE OVOS JOSIDITH LTDA</t>
  </si>
  <si>
    <t>adjosidith@gmail.com</t>
  </si>
  <si>
    <t>18.593.616/0001-89</t>
  </si>
  <si>
    <t>Radin Cia Ltda</t>
  </si>
  <si>
    <t>alamiro@grupogauchao.com.br</t>
  </si>
  <si>
    <t>18.602.037/0001-55</t>
  </si>
  <si>
    <t>Prefeitura Municipal de São Gotardo</t>
  </si>
  <si>
    <t>sergiogoncalvesrg@gmail.com ; aristotelesgreff@gmail.com</t>
  </si>
  <si>
    <t>18.604.440/0001-13</t>
  </si>
  <si>
    <t>GENESISAGRO S/A</t>
  </si>
  <si>
    <t>renato.gustavo@genesisagro.com</t>
  </si>
  <si>
    <t>18.681.938/0001-80</t>
  </si>
  <si>
    <t>TOLEDO AVIACAO AGRICOLA LTDA - EPP</t>
  </si>
  <si>
    <t>18.715.565/0001-10</t>
  </si>
  <si>
    <t>MINAS GERAIS GABINETE MILITAR DO GOVERNADOR</t>
  </si>
  <si>
    <t>ctm.dta@gabinetemilitar.mg.gov.br</t>
  </si>
  <si>
    <t>18.725.319/0001-40</t>
  </si>
  <si>
    <t>EDIFICIO PARQUE ANA COSTA</t>
  </si>
  <si>
    <t>parqueanacosta@hersil.com.br</t>
  </si>
  <si>
    <t>18.774.615/0001-30</t>
  </si>
  <si>
    <t>FURLAN AGRICOLA LTDA</t>
  </si>
  <si>
    <t>claudio@furlanagricola.agr.br</t>
  </si>
  <si>
    <t>18.846.934/0001-04</t>
  </si>
  <si>
    <t>VGRANDO AGROPECUÁRIA LTDA</t>
  </si>
  <si>
    <t>financeiro.fazendagabriela@gmail.com</t>
  </si>
  <si>
    <t>18.939.745/0001-86</t>
  </si>
  <si>
    <t>T &amp; T ADMINISTRACAO  E PARTICIPACOES LTDA</t>
  </si>
  <si>
    <t>180.099.800-72</t>
  </si>
  <si>
    <t>Clovis Antônio Cesca</t>
  </si>
  <si>
    <t>180.118.530-15</t>
  </si>
  <si>
    <t>CARLOS ALBERTO BOHRZ</t>
  </si>
  <si>
    <t>carlosbohrz@hotmail.com</t>
  </si>
  <si>
    <t>180.484.848-46</t>
  </si>
  <si>
    <t>Crys Elaine dos Santos Polato</t>
  </si>
  <si>
    <t>comercial@brhelipontos.com.br</t>
  </si>
  <si>
    <t>180.548.622-53</t>
  </si>
  <si>
    <t>PAULO MEIRELES DA SILVA</t>
  </si>
  <si>
    <t>freeflyconsultoriaaeronautica@gmail.com</t>
  </si>
  <si>
    <t>180.881.758-36</t>
  </si>
  <si>
    <t>Daniel Martins Thomazin</t>
  </si>
  <si>
    <t>181.179.278-29</t>
  </si>
  <si>
    <t>RODRIGO LELLIS BALARDIN</t>
  </si>
  <si>
    <t>compras@grupobalardin.com.br</t>
  </si>
  <si>
    <t>181.780.998-96</t>
  </si>
  <si>
    <t>RENATA OLIVEIRA E SILVA</t>
  </si>
  <si>
    <t>arqequilibrio25@gmail.com</t>
  </si>
  <si>
    <t>181.815.738-11</t>
  </si>
  <si>
    <t>ANTONIO JOSE JUNQUEIRA VILELA FILHO</t>
  </si>
  <si>
    <t>aj@ajjunqueira.com.br</t>
  </si>
  <si>
    <t>181.920.921-00</t>
  </si>
  <si>
    <t>Maria Elmira Barbosa Abath</t>
  </si>
  <si>
    <t>cmtehygormoura@gmail.com</t>
  </si>
  <si>
    <t>181.929.206-15</t>
  </si>
  <si>
    <t>Marco Antonio Andrade Barbosa</t>
  </si>
  <si>
    <t>maab@maab.com.br</t>
  </si>
  <si>
    <t>182.730.099-04</t>
  </si>
  <si>
    <t>Dilmar Biazussi</t>
  </si>
  <si>
    <t>agroindustrial@grupoiracema.com.br</t>
  </si>
  <si>
    <t>183.815.964-91</t>
  </si>
  <si>
    <t>ALFREDO BANDEIRA DE MELO NETO</t>
  </si>
  <si>
    <t>ALFREDOBANDEIRA@GLOBO.COM</t>
  </si>
  <si>
    <t>184.099.948-95</t>
  </si>
  <si>
    <t>Juliana Mecenero</t>
  </si>
  <si>
    <t>184.286.578-15</t>
  </si>
  <si>
    <t>AGOSTINHO GALGANI DA SILVA</t>
  </si>
  <si>
    <t>AGOSTINHO@RADIOIMPERADOR.COM.BR</t>
  </si>
  <si>
    <t>186.086.716-20</t>
  </si>
  <si>
    <t>ANGELO NUIC</t>
  </si>
  <si>
    <t>ANGELONUIC@YAHOO.COM.BR</t>
  </si>
  <si>
    <t>186.097.670-00</t>
  </si>
  <si>
    <t>NADIR SUCOLOTTI</t>
  </si>
  <si>
    <t>186.282.148-87</t>
  </si>
  <si>
    <t>Paulo Roberto Franco Junqueira</t>
  </si>
  <si>
    <t>pfrjunqueira@terra.com.br</t>
  </si>
  <si>
    <t>186.506.787-34</t>
  </si>
  <si>
    <t>João Batista Fernandes</t>
  </si>
  <si>
    <t>186.934.408-10</t>
  </si>
  <si>
    <t>PAULINO DE OLIVEIRA NASCIMENTO FILHO</t>
  </si>
  <si>
    <t>PAULINONASCIMENTO@GLOBO.COM</t>
  </si>
  <si>
    <t>187.189.066-72</t>
  </si>
  <si>
    <t>Dilton Niquini Pinto</t>
  </si>
  <si>
    <t>187.458.736-15</t>
  </si>
  <si>
    <t>Virgílio Vilefort Martins</t>
  </si>
  <si>
    <t>187.666.448-79</t>
  </si>
  <si>
    <t>RODRIGO ROSSI ZANLUCHI</t>
  </si>
  <si>
    <t>RRZANLUCHI@HOTMAIL.COM</t>
  </si>
  <si>
    <t>188.373.442-87</t>
  </si>
  <si>
    <t>JOSE ILDERGLAN DE SOUZA BARBOSA</t>
  </si>
  <si>
    <t>ILDERGLAN@CONSTRUNORTE.SRV.BR</t>
  </si>
  <si>
    <t>189.048.232-34</t>
  </si>
  <si>
    <t>SERGIO FERNANDES OLIVEIRA</t>
  </si>
  <si>
    <t>FAZENDAMIMOSA@GMAIL.COM</t>
  </si>
  <si>
    <t>189.303.950-15</t>
  </si>
  <si>
    <t>Milton Fries</t>
  </si>
  <si>
    <t>fazendasmf@cultura.com.br</t>
  </si>
  <si>
    <t>189.511.206-00</t>
  </si>
  <si>
    <t>IRANY CARDOSO FILHO</t>
  </si>
  <si>
    <t>IRCA@INDUBRAS.VET.BR</t>
  </si>
  <si>
    <t>19.003.471/0001-81</t>
  </si>
  <si>
    <t>WMF EMPREENDIMENTO IMOBILIARIO SPE LTDA</t>
  </si>
  <si>
    <t>19.046.218/0001-05</t>
  </si>
  <si>
    <t>MACEDO &amp; SOUZA LTDA</t>
  </si>
  <si>
    <t>edm.macedo@hotmail.com</t>
  </si>
  <si>
    <t>19.053.206/0001-08</t>
  </si>
  <si>
    <t>Cia Agropecuária Monte Alegre</t>
  </si>
  <si>
    <t>montealegrecoffees@montealegrecoffees.com</t>
  </si>
  <si>
    <t>19.134.622/0001-30</t>
  </si>
  <si>
    <t>MGQ CONSTRUTORA E INCORPORADORA DE IMOVEIS LTDA</t>
  </si>
  <si>
    <t>19.138.469/0001-10</t>
  </si>
  <si>
    <t>Clip - Construções Logísticas e Incorporações da Paraíba Ltda.</t>
  </si>
  <si>
    <t>elinaldo@newlog.com</t>
  </si>
  <si>
    <t>19.215.415/0001-00</t>
  </si>
  <si>
    <t>Boa Esperança do Sul Empreendimentos Imobiliários S.A.</t>
  </si>
  <si>
    <t>19.219.399/0001-24</t>
  </si>
  <si>
    <t>MASTER ACO CONSTRUCOES LTDA - ME</t>
  </si>
  <si>
    <t>19.229.921/0001-59</t>
  </si>
  <si>
    <t>Município de Capelinha</t>
  </si>
  <si>
    <t>19.267.855/0001-01</t>
  </si>
  <si>
    <t>Morada Nova Agricultura e Pecuária Ltda ME</t>
  </si>
  <si>
    <t>wilder@agnet.com.br</t>
  </si>
  <si>
    <t>19.276.369/0013-93</t>
  </si>
  <si>
    <t>Ivagro Agropecuária Ltda</t>
  </si>
  <si>
    <t>romilda@villefort.com.br</t>
  </si>
  <si>
    <t>19.277.579/0001-62</t>
  </si>
  <si>
    <t>ATZ SOLUCOES AERONAUTICAS LTDA.</t>
  </si>
  <si>
    <t>19.323.922/0001-68</t>
  </si>
  <si>
    <t>Agropecuária São Gabriel Ltda</t>
  </si>
  <si>
    <t>fazendasaogabriel@gmail.com</t>
  </si>
  <si>
    <t>19.351.784/0001-20</t>
  </si>
  <si>
    <t>AGROPECUÁRIA COMIN LTDA</t>
  </si>
  <si>
    <t>angelo@construtorainobra.com.br</t>
  </si>
  <si>
    <t>19.429.108/0001-22</t>
  </si>
  <si>
    <t>GP Agropecuária Ltda</t>
  </si>
  <si>
    <t>giovani.polidodo@bepenergia.com.br</t>
  </si>
  <si>
    <t>19.510.573/0001-93</t>
  </si>
  <si>
    <t>Roberti Agropecuária Ltda</t>
  </si>
  <si>
    <t>fiscal@ibereagro.com.br</t>
  </si>
  <si>
    <t>19.534.485/0001-21</t>
  </si>
  <si>
    <t>AGRÍCOLA VONTOBEL LTDA</t>
  </si>
  <si>
    <t>ffazendavontobel@yahoo.com.br</t>
  </si>
  <si>
    <t>19.534.650/0001-45</t>
  </si>
  <si>
    <t>Bauminas Mineração LTDA</t>
  </si>
  <si>
    <t>soares.aviacao@bauminas.com.br</t>
  </si>
  <si>
    <t>19.634.288/0001-84</t>
  </si>
  <si>
    <t>LS Quatro Agropecuária Ltda.</t>
  </si>
  <si>
    <t>aureoaguapei@gmail.com</t>
  </si>
  <si>
    <t>19.646.412/0001-21</t>
  </si>
  <si>
    <t>FAZENDA YCATU AGRONEGOCIOS LTDA.</t>
  </si>
  <si>
    <t>19.647.923/0002-49</t>
  </si>
  <si>
    <t>AGROPECUARIA FRANCISCUS LTDA</t>
  </si>
  <si>
    <t>juciane@stara.com.br</t>
  </si>
  <si>
    <t>19.656.781/0001-03</t>
  </si>
  <si>
    <t>CML INCORPORADORA E PARTICIPACOES LTDA</t>
  </si>
  <si>
    <t>gabriel-mello@outlook.com</t>
  </si>
  <si>
    <t>19.671.349/0001-83</t>
  </si>
  <si>
    <t>Preá Empreendimentos Imobiliários Ltda</t>
  </si>
  <si>
    <t>19.724.141/0001-85</t>
  </si>
  <si>
    <t>AEROSIGMA CONSTRUTORA CIVIL TRANSPORTES E ASSESSORIA AERONAUTICA LTDA</t>
  </si>
  <si>
    <t>19.732.192/0001-59</t>
  </si>
  <si>
    <t>FIGHTER ASSESSORIA E CONSULTORIA AERONAUTICA EIRELI</t>
  </si>
  <si>
    <t>19.760.979/0001-24</t>
  </si>
  <si>
    <t>C A V REFLORESTADORA EIRELI</t>
  </si>
  <si>
    <t>lene@valleprime.com.br</t>
  </si>
  <si>
    <t>19.779.447/0001-39</t>
  </si>
  <si>
    <t>Fomentas Participações Ltda</t>
  </si>
  <si>
    <t>fomentasminingcompany@gmail.com</t>
  </si>
  <si>
    <t>19.794.130/0001-71</t>
  </si>
  <si>
    <t>CONDOMINIO RETIRO DO CHALE</t>
  </si>
  <si>
    <t>administracao1@retirodochale.com.br</t>
  </si>
  <si>
    <t>19.794.490/0001-73</t>
  </si>
  <si>
    <t>Marcos de Almeida Prado e Outros</t>
  </si>
  <si>
    <t>edugarp@gmail.com</t>
  </si>
  <si>
    <t>19.836.602/0001-01</t>
  </si>
  <si>
    <t>PARKLOG ADMINISTRADORA DE IMOVEIS LTDA</t>
  </si>
  <si>
    <t>heid@tripleaconstrutora.com.br</t>
  </si>
  <si>
    <t>19.878.404/0001-00</t>
  </si>
  <si>
    <t>Fundação São Francisco Xavier</t>
  </si>
  <si>
    <t>19.882.154/0001-82</t>
  </si>
  <si>
    <t>EUROMAQUINAS MINERACAO, LOCACAO E EQUIPAMENTOS LTDA - EPP</t>
  </si>
  <si>
    <t>gim@trimec.com.br</t>
  </si>
  <si>
    <t>19.911.298/0001-10</t>
  </si>
  <si>
    <t>REDEX AEROAGRICOLA LTDA. - EPP</t>
  </si>
  <si>
    <t>19.918.847/0001-88</t>
  </si>
  <si>
    <t>Fly Village Associação Aerodesportiva</t>
  </si>
  <si>
    <t>fly.village.pi@gmail.com; ricardo@tecdata.com.br</t>
  </si>
  <si>
    <t>19.929.074/0001-35</t>
  </si>
  <si>
    <t>ALGAR FARMING</t>
  </si>
  <si>
    <t>19.929.074/0006-40</t>
  </si>
  <si>
    <t>ABC Agricultura e Pecuária S/A - ABC AeP</t>
  </si>
  <si>
    <t>clever.silva@algarfarming.com.br</t>
  </si>
  <si>
    <t>19.949.307/0001-61</t>
  </si>
  <si>
    <t>VINICOLA DON GUERINO LTDA.</t>
  </si>
  <si>
    <t>donguerino@donguerino.com.br</t>
  </si>
  <si>
    <t>19.952.996/0001-63</t>
  </si>
  <si>
    <t>TRI TAXI AEREO LTDA</t>
  </si>
  <si>
    <t>tiago@voetri.com</t>
  </si>
  <si>
    <t>190.182.239-72</t>
  </si>
  <si>
    <t>Waldemir Ival Loto</t>
  </si>
  <si>
    <t>waldemir.loto@amaggi.com.br</t>
  </si>
  <si>
    <t>190.804.921-91</t>
  </si>
  <si>
    <t>JOSE CARLOS SALVIANO</t>
  </si>
  <si>
    <t>priscila.macieira@gruposalviano.com.br</t>
  </si>
  <si>
    <t>191.143.382-20</t>
  </si>
  <si>
    <t>EUFLAVIO ODILON RIBEIRO</t>
  </si>
  <si>
    <t>191.159.702-72</t>
  </si>
  <si>
    <t>Luizmar Batista de Souza</t>
  </si>
  <si>
    <t>osmar@grupomilla.com.br</t>
  </si>
  <si>
    <t>191.605.509-53</t>
  </si>
  <si>
    <t>JACOB LAUCK</t>
  </si>
  <si>
    <t>jlauck@uol.com.br / q.paraiso@uol.com,br</t>
  </si>
  <si>
    <t>191.994.028-66</t>
  </si>
  <si>
    <t>ANTONIO DE MEDEIROS BULLE</t>
  </si>
  <si>
    <t>tonico@bulle.com.br</t>
  </si>
  <si>
    <t>192.237.308-72</t>
  </si>
  <si>
    <t>DOROTHY QUAGLIATO CEZAR</t>
  </si>
  <si>
    <t>jack_oliv@hotmail.com</t>
  </si>
  <si>
    <t>193.092.875-00</t>
  </si>
  <si>
    <t>Wilson Ferreira Falcão</t>
  </si>
  <si>
    <t>193.555.560-04</t>
  </si>
  <si>
    <t>DIVANIR APARECIDO AUGUSTINHO</t>
  </si>
  <si>
    <t>nilbardan@gmail.com</t>
  </si>
  <si>
    <t>193.585.804-10</t>
  </si>
  <si>
    <t>FRANCISCO AUGUSTO SAMPAIO DE OLIVEIRA</t>
  </si>
  <si>
    <t>FASO2@ME.COM</t>
  </si>
  <si>
    <t>193.810.186-34</t>
  </si>
  <si>
    <t>CLÓVIS TICOM</t>
  </si>
  <si>
    <t>sucataco@sucataco.com.br</t>
  </si>
  <si>
    <t>194.095.320-00</t>
  </si>
  <si>
    <t>CORNELIO ADRIANO SANDERS</t>
  </si>
  <si>
    <t>byanca@grupoprogresso.agr.br</t>
  </si>
  <si>
    <t>194.353.041-68</t>
  </si>
  <si>
    <t>Roberto Resende Paulinelli</t>
  </si>
  <si>
    <t>carlo@frigorificoriomaria.com.br; crapltda@crapltda.com.br</t>
  </si>
  <si>
    <t>194.908.019-68</t>
  </si>
  <si>
    <t>CELSO JOSE MINOZZO</t>
  </si>
  <si>
    <t>eajunior@terra.com.br</t>
  </si>
  <si>
    <t>194.972.612-68</t>
  </si>
  <si>
    <t>PEDRO BALTAZAR SILVA OLIVEIRA</t>
  </si>
  <si>
    <t>PEDRO.BALTAZAR@HOTMAIL.COM</t>
  </si>
  <si>
    <t>195.123.628-99</t>
  </si>
  <si>
    <t>Damha Agronegócios Ltda</t>
  </si>
  <si>
    <t>sergio.bardella@damhaagro.com.br</t>
  </si>
  <si>
    <t>195.339.468-06</t>
  </si>
  <si>
    <t>Mauricio Aparecido Teodoro de Souza Filho</t>
  </si>
  <si>
    <t>mauricio.filho@eaoempreendimentos.com</t>
  </si>
  <si>
    <t>195.725.812-87</t>
  </si>
  <si>
    <t>MARLECY SOCORRO DA SILVA PAIVA</t>
  </si>
  <si>
    <t>edson.silva@piquiatuba.com.br</t>
  </si>
  <si>
    <t>195.972.669-20</t>
  </si>
  <si>
    <t>ARNI ALBERTO SPIERING</t>
  </si>
  <si>
    <t>helder7080@hotmail.com</t>
  </si>
  <si>
    <t>196.443.026-72</t>
  </si>
  <si>
    <t>CLAUDIO DE CASTRO CUNHA</t>
  </si>
  <si>
    <t>iran.carlos@3c.agr.br</t>
  </si>
  <si>
    <t>196.847.389-00</t>
  </si>
  <si>
    <t>Haroldo Pedro Gianezini</t>
  </si>
  <si>
    <t>acaciocmte@hotmail.com</t>
  </si>
  <si>
    <t>196.885.068-69</t>
  </si>
  <si>
    <t>PETER ALEXANDER SCHWEIZER</t>
  </si>
  <si>
    <t>FAZENDACALIFORNIA@FCALIFORNIA.COM.BR</t>
  </si>
  <si>
    <t>196.973.840-53</t>
  </si>
  <si>
    <t>EDEMAR ANTONIO STEDILE</t>
  </si>
  <si>
    <t>estedile@terra.com.br</t>
  </si>
  <si>
    <t>197.383.070-15</t>
  </si>
  <si>
    <t>ERCELINO MENEGON</t>
  </si>
  <si>
    <t>FILIPE@MENEGAMADEIRAS.COM.BR</t>
  </si>
  <si>
    <t>198.134.737-20</t>
  </si>
  <si>
    <t xml:space="preserve"> Ambrósio Francisco Viganó</t>
  </si>
  <si>
    <t>aveoficina@hotmail.com</t>
  </si>
  <si>
    <t>199.399.388-61</t>
  </si>
  <si>
    <t>KAREN CRISTINA FILATRO MUNDIN</t>
  </si>
  <si>
    <t>KAREN.MUNDIN@ADV.OABSP.ORG.BR</t>
  </si>
  <si>
    <t>199.545.908-97</t>
  </si>
  <si>
    <t>Roberto José Faé</t>
  </si>
  <si>
    <t>diretoria@corttex.com.br</t>
  </si>
  <si>
    <t>199.891.288-47</t>
  </si>
  <si>
    <t>RICARDO STOPPE JUNIOR</t>
  </si>
  <si>
    <t>20.001.426/0001-77</t>
  </si>
  <si>
    <t>BRASIL SILOS, AGRICULTURA E PECUARIA LIMITADA</t>
  </si>
  <si>
    <t>secretaria.gilberto@mednet.com.br</t>
  </si>
  <si>
    <t>20.006.219/0001-05</t>
  </si>
  <si>
    <t>MAMONEIRA AGROPASTORIL S.A.</t>
  </si>
  <si>
    <t>20.025.402/0001-58</t>
  </si>
  <si>
    <t>Associação de Pilotos e Proprietários de Aeronaves de Bom Despacho - APPABD</t>
  </si>
  <si>
    <t>martinellipro@gmail.com</t>
  </si>
  <si>
    <t>20.035.333/0001-63</t>
  </si>
  <si>
    <t>Agropecuária Rodrigues da Cunha Ltda</t>
  </si>
  <si>
    <t>ronaldo@rodriguesdacunha.com</t>
  </si>
  <si>
    <t>20.045.289/0001-72</t>
  </si>
  <si>
    <t>AVANTE AGRÍCOLA LTDA</t>
  </si>
  <si>
    <t>djeiffer.ruzin@bomjesus.com</t>
  </si>
  <si>
    <t>20.059.435/0001-19</t>
  </si>
  <si>
    <t>MUCUGE VILLAGE RESORT HOTEL S/A</t>
  </si>
  <si>
    <t>alexandrevieira@emive.com.br</t>
  </si>
  <si>
    <t>20.090.981/0001-12</t>
  </si>
  <si>
    <t>BARTIRA AGROPECUÁRIA S.A.</t>
  </si>
  <si>
    <t>20.090.981/0012-75</t>
  </si>
  <si>
    <t>BARTIRA AGROPECUÁRIA S/A - Filial Fazenda San José I</t>
  </si>
  <si>
    <t>20.090.981/0013-56</t>
  </si>
  <si>
    <t>cyas@bartiraga.com.br</t>
  </si>
  <si>
    <t>20.090.981/0014-37</t>
  </si>
  <si>
    <t>BARTIRA AGROPECUÁRIA SA - FILIAL USINA SAN JORGE</t>
  </si>
  <si>
    <t>20.113.466/0001-00</t>
  </si>
  <si>
    <t>GAC - GESTÃO DE CONDOMÍNIOS E PARTICIPAÇÕES LTDA</t>
  </si>
  <si>
    <t>victor@trimais.com.br</t>
  </si>
  <si>
    <t>20.122.367/0001-95</t>
  </si>
  <si>
    <t>OSW AGROPECUARIA E INCORPORACOES LTDA</t>
  </si>
  <si>
    <t>agropecuaria@agtlog.com.br</t>
  </si>
  <si>
    <t>20.144.085/0001-99</t>
  </si>
  <si>
    <t>SIDERÚRGICA VALINHOS S/A</t>
  </si>
  <si>
    <t>fernanda@valinhos.com.br</t>
  </si>
  <si>
    <t>20.150.090/0001-04</t>
  </si>
  <si>
    <t>FERROESTE INDUSTRIAL LTDA</t>
  </si>
  <si>
    <t>20.165.355/0001-48</t>
  </si>
  <si>
    <t>Majora Participações Ltda</t>
  </si>
  <si>
    <t>20.180.261/0001-48</t>
  </si>
  <si>
    <t>G5 Agropecuária Ltda.</t>
  </si>
  <si>
    <t>alencar.junior@ferroeste.com.br</t>
  </si>
  <si>
    <t>20.250.991/0001-78</t>
  </si>
  <si>
    <t>MATRIPAR AGRO INDUSTRIAL LTDA</t>
  </si>
  <si>
    <t>20.257.536/0001-02</t>
  </si>
  <si>
    <t>Condomínio Trio Ribeirão</t>
  </si>
  <si>
    <t>trioribeiraopreto@trioribeiraopreto.com.br</t>
  </si>
  <si>
    <t>20.265.833/0001-91</t>
  </si>
  <si>
    <t>ILOC LOCADORA DE BENS MOVEIS E IMOVEIS LTDA</t>
  </si>
  <si>
    <t>edison@verdeplanempreendimentos.com.br</t>
  </si>
  <si>
    <t>20.292.474/0001-61</t>
  </si>
  <si>
    <t>Investgroup e Participações Ltda</t>
  </si>
  <si>
    <t>20.294.088/0001-09</t>
  </si>
  <si>
    <t>Biocor Hospital de Doenças Cardiovasculares S/A</t>
  </si>
  <si>
    <t>biocor@biocor.com.br</t>
  </si>
  <si>
    <t>20.319.417/0001-29</t>
  </si>
  <si>
    <t>OESP Empreemdimentos e Participações S.A.</t>
  </si>
  <si>
    <t>20.327.092/0001-26</t>
  </si>
  <si>
    <t>HP PARTICIPACOES LTDA</t>
  </si>
  <si>
    <t>juridico@hpterraplenagem.com.br</t>
  </si>
  <si>
    <t>20.346.524/0001-46</t>
  </si>
  <si>
    <t>KINROSS BRASIL MINERACAO S/A</t>
  </si>
  <si>
    <t>gilberto.azevedo@kiross.com</t>
  </si>
  <si>
    <t>20.367.629/0001-81</t>
  </si>
  <si>
    <t>HELICOPTEROS DO BRASIL S/A</t>
  </si>
  <si>
    <t>eduardo.mauad@helibras.com.br</t>
  </si>
  <si>
    <t>20.393.944/0001-83</t>
  </si>
  <si>
    <t>CLUBE DE VOO AEROQUADRA</t>
  </si>
  <si>
    <t>cabenevides26@gmail.com</t>
  </si>
  <si>
    <t>20.472.864/0001-13</t>
  </si>
  <si>
    <t>Condomínio Complexo Iguatemi Ribeirão Preto</t>
  </si>
  <si>
    <t>20.505.495/0001-18</t>
  </si>
  <si>
    <t>Condomínio CEO Salvador Shopping</t>
  </si>
  <si>
    <t>20.520.862/0001-52</t>
  </si>
  <si>
    <t>A.R.G. S.A.</t>
  </si>
  <si>
    <t>20.542.256/0001-38</t>
  </si>
  <si>
    <t>CERRADO INVESTIMENTOS LTDA.</t>
  </si>
  <si>
    <t>obnlondrina@gmail.com</t>
  </si>
  <si>
    <t>20.544.304/0001-27</t>
  </si>
  <si>
    <t>CENTRO DA MATA - AGRICULTURA, PECUARIA E COMERCIO LTDA.</t>
  </si>
  <si>
    <t>matheusmorelli@ciamuller.com.br</t>
  </si>
  <si>
    <t>20.558.290/0003-62</t>
  </si>
  <si>
    <t>JBJ Barra do Tietê Agropecuária Ltda.</t>
  </si>
  <si>
    <t>reginaldocosta@jbjagropecuaria.com.br</t>
  </si>
  <si>
    <t>20.628.804/0001-47</t>
  </si>
  <si>
    <t>AGROPECUARIA VATICANO LTDA</t>
  </si>
  <si>
    <t>agropecuaria@valorms.com.br</t>
  </si>
  <si>
    <t>20.678.746/0001-66</t>
  </si>
  <si>
    <t>Consorcio Rural Simplificado para Exp. De Cereais das Culturas de Inverno e Verão (AGROCAM)</t>
  </si>
  <si>
    <t>ecleia@agrocam.com.br</t>
  </si>
  <si>
    <t>20.702.055/0001-50</t>
  </si>
  <si>
    <t>Spe - Reserva Mangabeiras 1 Club Ltda.</t>
  </si>
  <si>
    <t>20.722.575/0001-25</t>
  </si>
  <si>
    <t>ABC Agropecuária Brasil Norte S/A - Produção e Exportação</t>
  </si>
  <si>
    <t>fiscal@algarfarming.com.br</t>
  </si>
  <si>
    <t>20.764.106/0001-79</t>
  </si>
  <si>
    <t>Locamex Locação de Máquinas e Equipamentos Ltda.</t>
  </si>
  <si>
    <t>20.775.128/0096-03</t>
  </si>
  <si>
    <t>Mitra Diocesa de Guaxupé</t>
  </si>
  <si>
    <t>financeiro@guaxupe.org.br</t>
  </si>
  <si>
    <t>20.782.215/0001-19</t>
  </si>
  <si>
    <t>AGRO PECUARIA YKK LTDA</t>
  </si>
  <si>
    <t>20.856.823/0001-20</t>
  </si>
  <si>
    <t>AGROPECUÁRIA 3R LTDA</t>
  </si>
  <si>
    <t>20.947.310/0001-25</t>
  </si>
  <si>
    <t>Helibúzios Ltda.</t>
  </si>
  <si>
    <t>200.023.601-44</t>
  </si>
  <si>
    <t>NERY DA COSTA JUNIOR</t>
  </si>
  <si>
    <t>monica.adam@mwmflorestal.com.br</t>
  </si>
  <si>
    <t>200.404.740-20</t>
  </si>
  <si>
    <t>DIRCEU JULIO GATTO</t>
  </si>
  <si>
    <t>vinicius@fazendaburiti.com.br</t>
  </si>
  <si>
    <t>200.964.100-00</t>
  </si>
  <si>
    <t>ALDUINO DA SILVA ZAMO</t>
  </si>
  <si>
    <t>jucelino.boveda@agricolazamo.com.br</t>
  </si>
  <si>
    <t>201.044.801-49</t>
  </si>
  <si>
    <t>EMILIO CESAR MIRANDA DE BARROS</t>
  </si>
  <si>
    <t>201.140.101-10</t>
  </si>
  <si>
    <t>ANGELO CARLOS MARONEZZI</t>
  </si>
  <si>
    <t>contabilidade02@agronorte.com.br</t>
  </si>
  <si>
    <t>201.259.251-15</t>
  </si>
  <si>
    <t>LUIZ OTAVIO DE SABOYA</t>
  </si>
  <si>
    <t>LUIZOTAVIODESABOYA@YAHOO.COM.BR</t>
  </si>
  <si>
    <t>201.792.869-00</t>
  </si>
  <si>
    <t>CARLOS DIOGO MOTTA GARCIA</t>
  </si>
  <si>
    <t>escritoriogarcia.cnp@gmail.com</t>
  </si>
  <si>
    <t>202.117.161-20</t>
  </si>
  <si>
    <t>TIMOTHEO REIS PROENCA</t>
  </si>
  <si>
    <t>tinhoproenca@terra.com.br</t>
  </si>
  <si>
    <t>202.878.875-53</t>
  </si>
  <si>
    <t>JAUDEMIR FURLANETO</t>
  </si>
  <si>
    <t>JJAUDO@OUTLOOK.COM</t>
  </si>
  <si>
    <t>203.162.246-34</t>
  </si>
  <si>
    <t>ROGERIO LOPES FERREIRA</t>
  </si>
  <si>
    <t>HANGARHL@HOTMAIL.COM</t>
  </si>
  <si>
    <t>203.400.012-91</t>
  </si>
  <si>
    <t>JUAN ALEX TESTONI</t>
  </si>
  <si>
    <t>gustavo@dbnutricao.com.br</t>
  </si>
  <si>
    <t>203.443.090-53</t>
  </si>
  <si>
    <t>MAURA REGINA LEITÃO CHARÃO</t>
  </si>
  <si>
    <t>204.653.198-15</t>
  </si>
  <si>
    <t>ALFONSO ROSAFA RODRIGUES</t>
  </si>
  <si>
    <t>alfonsorossafa@hotmail.com</t>
  </si>
  <si>
    <t>205.549.438-40</t>
  </si>
  <si>
    <t>MARIA FERNANDA REZENDE PRINI</t>
  </si>
  <si>
    <t>206.372.048-75</t>
  </si>
  <si>
    <t>TIAGO JACINTHO DE TOLEDO CESAR</t>
  </si>
  <si>
    <t>TIAGOJACINTHO@UOL.COM.BR</t>
  </si>
  <si>
    <t>206.673.880-87</t>
  </si>
  <si>
    <t>IVANIR ANTONIO GOBBI</t>
  </si>
  <si>
    <t>GOBBI@FULLGAUGE.COM.BR</t>
  </si>
  <si>
    <t>206.987.399-49</t>
  </si>
  <si>
    <t>Antonio Simão Perazolo</t>
  </si>
  <si>
    <t>207.659.675-53</t>
  </si>
  <si>
    <t>JOAO CARLOS XAVIER PEREIRA</t>
  </si>
  <si>
    <t>JOAOCXAVIER.ANESTESIA@GMAIL.COM</t>
  </si>
  <si>
    <t>208.124.009-25</t>
  </si>
  <si>
    <t>Vanderlei Reck</t>
  </si>
  <si>
    <t>administrativo@gruporeck.com.br</t>
  </si>
  <si>
    <t>208.484.390-15</t>
  </si>
  <si>
    <t>NESTOR HERMES</t>
  </si>
  <si>
    <t>209.309.255-72</t>
  </si>
  <si>
    <t>APARICIO FREITAS MOREIRA</t>
  </si>
  <si>
    <t>sandra_apm@yahoo.com.br</t>
  </si>
  <si>
    <t>209.525.466-04</t>
  </si>
  <si>
    <t>Edgard de Oliveira Junior</t>
  </si>
  <si>
    <t>Edgard.oliveira@cconquistasp.com.br</t>
  </si>
  <si>
    <t>209.786.262-49</t>
  </si>
  <si>
    <t>ISAAC MENAHEM ALCOLUMBRE NETO</t>
  </si>
  <si>
    <t>ISAACALCOLUMBRE@HOTMAIL.COM</t>
  </si>
  <si>
    <t>21.009.749/0001-70</t>
  </si>
  <si>
    <t>EDUQUE SISTEMA DE ENSINO LTDA</t>
  </si>
  <si>
    <t>21.068.523/0001-40</t>
  </si>
  <si>
    <t>SMP EMPREENDIMENTOS E PARTICIPACOES LTDA</t>
  </si>
  <si>
    <t>alvaro.neto@tracbel.com.br</t>
  </si>
  <si>
    <t>21.073.653/0001-70</t>
  </si>
  <si>
    <t>F. Café Agrícola Ltda.</t>
  </si>
  <si>
    <t>cristhyanpaulino@bioaroeira.com.br</t>
  </si>
  <si>
    <t>21.085.863/0001-89</t>
  </si>
  <si>
    <t>EBT Fundo de Investimento Imobiliário</t>
  </si>
  <si>
    <t>eldorado.adm2@cbre.com.br</t>
  </si>
  <si>
    <t>21.109.731/0001-40</t>
  </si>
  <si>
    <t>BRASIF S/A ADMINISTRACAO E PARTICIPACOES</t>
  </si>
  <si>
    <t>21.117.686/0001-75</t>
  </si>
  <si>
    <t>AGROPECUARIA GUARITA LTDA</t>
  </si>
  <si>
    <t>fguarita@leiloboi.com</t>
  </si>
  <si>
    <t>21.153.573/0001-25</t>
  </si>
  <si>
    <t>Associação de Voo Asa Branca</t>
  </si>
  <si>
    <t>Mcochar@hotmail.com</t>
  </si>
  <si>
    <t>21.175.203/0001-99</t>
  </si>
  <si>
    <t>EMBRAURB EMPRESA BRASILEIRA DE URBANIZACAO LTDA</t>
  </si>
  <si>
    <t>MARIANA@MARIANACAPANEMA.COM.BR</t>
  </si>
  <si>
    <t>21.253.393/0001-15</t>
  </si>
  <si>
    <t>Condomínio Paulista 1230 - Subcondomínio Torre Matarazzo</t>
  </si>
  <si>
    <t>21.339.617/0001-06</t>
  </si>
  <si>
    <t>Condomínio de Voo Itaipu - CVI</t>
  </si>
  <si>
    <t>cvicondominiodevooitaipu@gmail.com</t>
  </si>
  <si>
    <t>21.345.439/0001-26</t>
  </si>
  <si>
    <t>CONDOMINIO EVOLUTION CORPORATE</t>
  </si>
  <si>
    <t>21.346.605/0001-09</t>
  </si>
  <si>
    <t>FLIGHT SERVICOS E COMERCIO LTDA</t>
  </si>
  <si>
    <t>21.350.645/0001-24</t>
  </si>
  <si>
    <t>Condomínio Sorocaba Business Park</t>
  </si>
  <si>
    <t>elaine.souza@sa.cushwake.com</t>
  </si>
  <si>
    <t>21.354.794/0001-61</t>
  </si>
  <si>
    <t>TERRAS GERAIS AGROPECUARIA LIMITADA</t>
  </si>
  <si>
    <t>ricardo_cecolin@hotmail.com</t>
  </si>
  <si>
    <t>21.489.635/0001-74</t>
  </si>
  <si>
    <t>Gabriel Locação de Veículos e Equipamentos de Som e Vídeo Ltda</t>
  </si>
  <si>
    <t>glocadora10@gmail.com</t>
  </si>
  <si>
    <t>21.501.028/0001-82</t>
  </si>
  <si>
    <t>Ical Energética Ltda</t>
  </si>
  <si>
    <t>pedro.caires@grupounitas.com</t>
  </si>
  <si>
    <t>21.503.106/0001-88</t>
  </si>
  <si>
    <t>Condomínio Novo Mundo Empresarial</t>
  </si>
  <si>
    <t>novomundo.gerente@innova.net.br</t>
  </si>
  <si>
    <t>21.520.090/0001-11</t>
  </si>
  <si>
    <t>EDIFICIO EMPRESARIAL TRIBUNA SQUARE</t>
  </si>
  <si>
    <t>21.612.822/0001-01</t>
  </si>
  <si>
    <t>AGROPECUARIA CENTENARIO LTDA</t>
  </si>
  <si>
    <t>21.635.347/0002-61</t>
  </si>
  <si>
    <t>Jen Administração e Participação</t>
  </si>
  <si>
    <t>jencristiane@gmail.com; secretaria@ellos.com.br</t>
  </si>
  <si>
    <t>21.728.384/0001-33</t>
  </si>
  <si>
    <t>MAPMA NEGOCIOS CORPORATIVOS LTDA</t>
  </si>
  <si>
    <t>gabriel.pommer@hotmail.com</t>
  </si>
  <si>
    <t>21.762.080/0001-92</t>
  </si>
  <si>
    <t>Condomínio Aeronáutico Fênix</t>
  </si>
  <si>
    <t>joapanambi@gmail.com</t>
  </si>
  <si>
    <t>21.784.552/0001-08</t>
  </si>
  <si>
    <t>Harmony Of The Seas Empreendimentos Imobiliários SPE LTDA</t>
  </si>
  <si>
    <t>compras@jarussi.com.br</t>
  </si>
  <si>
    <t>21.823.063/0001-18</t>
  </si>
  <si>
    <t>Pilar de Goiás Desenvolvimento Mineral Ltda.</t>
  </si>
  <si>
    <t>21.882.915/0001-48</t>
  </si>
  <si>
    <t>Fazenda Sequoia Minas LTDA</t>
  </si>
  <si>
    <t>thiago@fazendasequoia.com.br</t>
  </si>
  <si>
    <t>210.628.030-00</t>
  </si>
  <si>
    <t>OSCAR LUIZ CERVI</t>
  </si>
  <si>
    <t>cervi@cerviagro.com</t>
  </si>
  <si>
    <t>210.789.630-53</t>
  </si>
  <si>
    <t>IVANOR ALBA</t>
  </si>
  <si>
    <t>financeirofalba@hotmail.com</t>
  </si>
  <si>
    <t>211.112.510-53</t>
  </si>
  <si>
    <t>Tarcisio Pase</t>
  </si>
  <si>
    <t>evandropase@gmail.com</t>
  </si>
  <si>
    <t>212.588.508-50</t>
  </si>
  <si>
    <t>GUILHERME ANDRADE DEODATO</t>
  </si>
  <si>
    <t>guideodato@yahoo.com.br</t>
  </si>
  <si>
    <t>212.628.568-50</t>
  </si>
  <si>
    <t>JULIANO BOSCAINE SIMONATO</t>
  </si>
  <si>
    <t>JBSIMONATO@GMAIL.COM</t>
  </si>
  <si>
    <t>212.965.658-74</t>
  </si>
  <si>
    <t>Anderson Senhuk</t>
  </si>
  <si>
    <t>213.076.048-11</t>
  </si>
  <si>
    <t>Siria Dib Chehadi</t>
  </si>
  <si>
    <t>cmteformigão@hotmail.com</t>
  </si>
  <si>
    <t>213.169.728-79</t>
  </si>
  <si>
    <t>JULIANO CUNHA DE ASSUNCAO PINTO</t>
  </si>
  <si>
    <t>JULIANO_CUNHA@HOTMAIL.COM</t>
  </si>
  <si>
    <t>213.190.988-86</t>
  </si>
  <si>
    <t>PAOLO MASON</t>
  </si>
  <si>
    <t>cmtediego@live.com</t>
  </si>
  <si>
    <t>213.510.669-00</t>
  </si>
  <si>
    <t>VILSON BUSSOLARO</t>
  </si>
  <si>
    <t>vivianeadm@imobiliarianovacapital.com.br</t>
  </si>
  <si>
    <t>213.539.088-79</t>
  </si>
  <si>
    <t>Ivanete Faria Cadette</t>
  </si>
  <si>
    <t>mirian.nassif@granol.com.br</t>
  </si>
  <si>
    <t>213.990.218-18</t>
  </si>
  <si>
    <t>FABRIZZIO CAPUCI</t>
  </si>
  <si>
    <t>maciel.souza@naturafrig.com.br</t>
  </si>
  <si>
    <t>214.046.678-06</t>
  </si>
  <si>
    <t>Clóvis Cordeiro Rudge Ramos</t>
  </si>
  <si>
    <t>214.203.238-90</t>
  </si>
  <si>
    <t>MANOEL MESSIAS DA SILVA</t>
  </si>
  <si>
    <t>214.389.698-05</t>
  </si>
  <si>
    <t>Tábio Silva de Melo</t>
  </si>
  <si>
    <t>tabio.aeroeng@gmail.com</t>
  </si>
  <si>
    <t>214.497.908-10</t>
  </si>
  <si>
    <t>MARCELA FERNANDEZ DA CRUZ GONCALVES</t>
  </si>
  <si>
    <t>mararfo@uol.com.br</t>
  </si>
  <si>
    <t>214.808.888-26</t>
  </si>
  <si>
    <t>MARIA REGINA COSTA DE MORAESMORAES</t>
  </si>
  <si>
    <t>andre.macedo@votorantim.com</t>
  </si>
  <si>
    <t>214.890.258-04</t>
  </si>
  <si>
    <t>Osvaldo Pinto Fiuza</t>
  </si>
  <si>
    <t>osvaldofiuza@gmail.com</t>
  </si>
  <si>
    <t>215.706.508-37</t>
  </si>
  <si>
    <t>DANIEL DEVRAIGNES</t>
  </si>
  <si>
    <t>daniel.devraignes@aerogrips.com.br</t>
  </si>
  <si>
    <t>215.856.708-20</t>
  </si>
  <si>
    <t>LILLY ROOSLI</t>
  </si>
  <si>
    <t>lroosli@gmail.com</t>
  </si>
  <si>
    <t>215.875.908-91</t>
  </si>
  <si>
    <t>CLÁUDIO BENÍCIO DE CASTELLO BRANCO</t>
  </si>
  <si>
    <t>216.146.282-20</t>
  </si>
  <si>
    <t>Ocirodo Oliveira Junior</t>
  </si>
  <si>
    <t>gabinete.deracre@ac.gov.br</t>
  </si>
  <si>
    <t>216.187.395-49</t>
  </si>
  <si>
    <t>André Luiz Duarte Teixeira</t>
  </si>
  <si>
    <t>csparticipacoes@terra.com.br</t>
  </si>
  <si>
    <t>216.321.378-10</t>
  </si>
  <si>
    <t>ADRIANO CESAR DE ASSUNCAO</t>
  </si>
  <si>
    <t>acassuncao2008@gmail.com</t>
  </si>
  <si>
    <t>216.472.628-60</t>
  </si>
  <si>
    <t>CARLOS EDUARDO VILAS BOAS</t>
  </si>
  <si>
    <t>faz.saocarlos@hotmail.com</t>
  </si>
  <si>
    <t>216.548.080-91</t>
  </si>
  <si>
    <t>DARSI FRITZEN</t>
  </si>
  <si>
    <t>marciafritzen2009@hotmail.com</t>
  </si>
  <si>
    <t>216.869.358-70</t>
  </si>
  <si>
    <t>FREDERICO SANCHES DE OLIVEIRA</t>
  </si>
  <si>
    <t>FRED@MADINE.COM.BR</t>
  </si>
  <si>
    <t>217.694.430-53</t>
  </si>
  <si>
    <t>MIGUEL ANGELO TOMASETTO</t>
  </si>
  <si>
    <t>MIGUELTOMASETTO@HOTMAIL.COM</t>
  </si>
  <si>
    <t>217.962.380-15</t>
  </si>
  <si>
    <t>IVO LUIZ RUARO</t>
  </si>
  <si>
    <t>218.046.198-41</t>
  </si>
  <si>
    <t>Anderson Clayton de Albuquerque</t>
  </si>
  <si>
    <t>anderson@comandog8.com.br</t>
  </si>
  <si>
    <t>218.544.338-06</t>
  </si>
  <si>
    <t>ELIAS DOS SANTOS EUZEBIO</t>
  </si>
  <si>
    <t>219.220.128-15</t>
  </si>
  <si>
    <t>José Carlos Costa Marques Bumlai</t>
  </si>
  <si>
    <t>f7r@transppass.com.br</t>
  </si>
  <si>
    <t>219.828.306-97</t>
  </si>
  <si>
    <t>PAULO RODRIGUES DA CUNHA</t>
  </si>
  <si>
    <t>PAULAORCUNHA@HOTMAIL.COM</t>
  </si>
  <si>
    <t>219.955.080-04</t>
  </si>
  <si>
    <t>VALTER GATTO</t>
  </si>
  <si>
    <t>contabilidade@irmaosgatto.com.br</t>
  </si>
  <si>
    <t>22.012.907/0001-03</t>
  </si>
  <si>
    <t>Serviço Social Autônomo Hospital Metropolitano Dr. Célio de Castro</t>
  </si>
  <si>
    <t>maria.carmo@hmdcc.com.br</t>
  </si>
  <si>
    <t>22.094.538/0001-45</t>
  </si>
  <si>
    <t>Santa Apolonia Patrimonial Ltda</t>
  </si>
  <si>
    <t>22.103.965/0001-42</t>
  </si>
  <si>
    <t>SANTA LUZ DESENVOLVIMENTO MINERAL LTDA</t>
  </si>
  <si>
    <t>antonio.saback@equinoxgold.com</t>
  </si>
  <si>
    <t>22.104.045/0001-49</t>
  </si>
  <si>
    <t>FAZENDA BRASILEIRO DESENVOLVIMENTO MINERAL LTDA</t>
  </si>
  <si>
    <t>paulo.matos@leagold-ops.com</t>
  </si>
  <si>
    <t>22.112.021/0001-31</t>
  </si>
  <si>
    <t>Edifício Corporate Jardim Botânico</t>
  </si>
  <si>
    <t>cjb@cbre.com.br</t>
  </si>
  <si>
    <t>22.126.406/0001-58</t>
  </si>
  <si>
    <t>AGROPECUARIA ROVARIS LTDA</t>
  </si>
  <si>
    <t>grupo1@rovaris.com.br</t>
  </si>
  <si>
    <t>22.198.509/0001-23</t>
  </si>
  <si>
    <t>Bonanza Participações Ltda</t>
  </si>
  <si>
    <t>wagner@aichner.com.br</t>
  </si>
  <si>
    <t>22.223.749/0001-30</t>
  </si>
  <si>
    <t>TAPYRATYNGA PARTICIPACOES E EMPREENDIMENTOS - EIRELI</t>
  </si>
  <si>
    <t>virginiabadan@terra.com.br; crbarbeiro@yahoo.com.br</t>
  </si>
  <si>
    <t>22.260.645/0001-04</t>
  </si>
  <si>
    <t>ASSOCIAÇÃO DOS PRODUTORES DA GARGANTA</t>
  </si>
  <si>
    <t>associacaoapg@outlook.com</t>
  </si>
  <si>
    <t>22.274.768/0001-96</t>
  </si>
  <si>
    <t>SUBCONDOMINIO THERA CORPORATE</t>
  </si>
  <si>
    <t>gerencia@theracorporate.com.br</t>
  </si>
  <si>
    <t>22.288.507/0001-25</t>
  </si>
  <si>
    <t>Clube de Voo Fazenda Novo Horizonte Itu/SP</t>
  </si>
  <si>
    <t>cdcampos@uol.com.br</t>
  </si>
  <si>
    <t>22.482.228/0001-06</t>
  </si>
  <si>
    <t>Ferlig Ferro Liga Ltda</t>
  </si>
  <si>
    <t>ferlig@mastercabo.com.br</t>
  </si>
  <si>
    <t>22.521.011/0003-11</t>
  </si>
  <si>
    <t>ÁGUA LIMPA AGRONEGÓCIOS LTDA</t>
  </si>
  <si>
    <t>michelle@grupomartelli.com.br</t>
  </si>
  <si>
    <t>22.542.840/0001-19</t>
  </si>
  <si>
    <t>HORA LPF LTDA</t>
  </si>
  <si>
    <t>22.562.765/0001-58</t>
  </si>
  <si>
    <t>MAT SERVIÇOS DE CONSULTORIA E INFRAESTRUTURA AEROPORTUÁRIA LTDA</t>
  </si>
  <si>
    <t>22.578.756/0001-55</t>
  </si>
  <si>
    <t>Condomínio Helbor Concept Life Office e Corporate</t>
  </si>
  <si>
    <t>francillon.moraes@helbor.com.br</t>
  </si>
  <si>
    <t>22.646.334/0001-70</t>
  </si>
  <si>
    <t>Helicenter Alphaville</t>
  </si>
  <si>
    <t>janos@barna.com.br; daniel.devraignes@aerogrips.com.br; thalita.geraldo@aerogrip.com.br</t>
  </si>
  <si>
    <t>22.664.469/0001-68</t>
  </si>
  <si>
    <t>Edifício Palazzo Lumini</t>
  </si>
  <si>
    <t>rafael@providenciasindicos.com.br</t>
  </si>
  <si>
    <t>22.679.567/0001-79</t>
  </si>
  <si>
    <t>Agropecuária Varzelândia S.A.</t>
  </si>
  <si>
    <t>contato@agropeva.com.br</t>
  </si>
  <si>
    <t>22.681.381/0001-54</t>
  </si>
  <si>
    <t>Colonial Agropecuária LTDA</t>
  </si>
  <si>
    <t>financeiro@colonialagropecuaria.com</t>
  </si>
  <si>
    <t>22.703.695/0001-00</t>
  </si>
  <si>
    <t>Condomínio do Edifício JK Business Center</t>
  </si>
  <si>
    <t>22.763.120/0001-83</t>
  </si>
  <si>
    <t>Paladino Gestão de Instalações e Organizações de Eventos Esportivos LTDA.</t>
  </si>
  <si>
    <t>juridico.adm@grupoelizabeth.com.br</t>
  </si>
  <si>
    <t>22.767.330/0001-40</t>
  </si>
  <si>
    <t>BEEM Participações Ltda.</t>
  </si>
  <si>
    <t>everardofilho@gueiros.adv.br</t>
  </si>
  <si>
    <t>22.846.984/0001-69</t>
  </si>
  <si>
    <t>Ivyporã Agropecuária Ltda</t>
  </si>
  <si>
    <t>22.855.142/0001-73</t>
  </si>
  <si>
    <t>Prefeitura Municipal de Machadinho D´Oeste</t>
  </si>
  <si>
    <t>22.907.158/0002-63</t>
  </si>
  <si>
    <t>Acostumado Alimentos Ltda</t>
  </si>
  <si>
    <t>acostumadoalimentos@gmail.com</t>
  </si>
  <si>
    <t>22.930.782/0001-09</t>
  </si>
  <si>
    <t>GRANDI AVIACAO AGRICOLA LTDA - ME</t>
  </si>
  <si>
    <t>22.941.355/0001-18</t>
  </si>
  <si>
    <t>MUNICIPIO DE TAILANDIA</t>
  </si>
  <si>
    <t>ouvidoriageral.contato@gmail.com</t>
  </si>
  <si>
    <t>22.990.466/0001-14</t>
  </si>
  <si>
    <t>HELICOPTEROSS LTDA</t>
  </si>
  <si>
    <t>felipesimionineves@hotmail.com</t>
  </si>
  <si>
    <t>220.067.372-87</t>
  </si>
  <si>
    <t>NATANAEL VIEIRA DA SILVA</t>
  </si>
  <si>
    <t>planaltovidros@hotmail.com</t>
  </si>
  <si>
    <t>220.250.221-15</t>
  </si>
  <si>
    <t>Graciela Fuchi de Wu</t>
  </si>
  <si>
    <t>aerorural2000@uol.com.br</t>
  </si>
  <si>
    <t>220.325.841-15</t>
  </si>
  <si>
    <t>NILSON DE ANDRADE HILDEBRAND</t>
  </si>
  <si>
    <t>220.929.118-64</t>
  </si>
  <si>
    <t>FERNANDO HAYOSHI</t>
  </si>
  <si>
    <t>fh@grupoagra.com.br</t>
  </si>
  <si>
    <t>220.955.863-87</t>
  </si>
  <si>
    <t>Francisco Feitosa de Albuquerque Lima</t>
  </si>
  <si>
    <t>francisco@vegasa.com.br</t>
  </si>
  <si>
    <t>221.198.328-62</t>
  </si>
  <si>
    <t>LUCIANO MARCUSSI LARA</t>
  </si>
  <si>
    <t>LUCIANOLARA@HOTMAIL.COM</t>
  </si>
  <si>
    <t>221.238.142-53</t>
  </si>
  <si>
    <t>ADIEL ANDRADE</t>
  </si>
  <si>
    <t>222.027.731-34</t>
  </si>
  <si>
    <t>JOAO NOGUEIRA LIMA</t>
  </si>
  <si>
    <t>222.065.231-91</t>
  </si>
  <si>
    <t>CAIRO SARKIS SIMAO</t>
  </si>
  <si>
    <t>CAIROSARKIS@HOTMAIL.COM</t>
  </si>
  <si>
    <t>222.111.588-03</t>
  </si>
  <si>
    <t>Edson Santos de Souza</t>
  </si>
  <si>
    <t>Contato@rnv.com.br</t>
  </si>
  <si>
    <t>222.329.906-72</t>
  </si>
  <si>
    <t>ANGELA GUTIERREZ</t>
  </si>
  <si>
    <t>223.315.571-87</t>
  </si>
  <si>
    <t>Adail José Cabral</t>
  </si>
  <si>
    <t>adailjosecabral@hotmail.com</t>
  </si>
  <si>
    <t>224.065.118-04</t>
  </si>
  <si>
    <t>PAULO CONSTANTINO DE CARVALHO</t>
  </si>
  <si>
    <t>PCBAJUCA@GMAIL.COM</t>
  </si>
  <si>
    <t>224.104.068-15</t>
  </si>
  <si>
    <t>Nilton Valério Ramos</t>
  </si>
  <si>
    <t>vrniltom@cbmm.com.br</t>
  </si>
  <si>
    <t>224.606.912-20</t>
  </si>
  <si>
    <t>CLEVER ULISSES GOMES</t>
  </si>
  <si>
    <t>224.818.269-49</t>
  </si>
  <si>
    <t>HILARIO RENATO PICCINI</t>
  </si>
  <si>
    <t>contato@agneloavioes.com.br</t>
  </si>
  <si>
    <t>224.845.878-99</t>
  </si>
  <si>
    <t>JOAO VILLELA DE ANDRADE</t>
  </si>
  <si>
    <t>JOAO.VILLELA@AGROCHAPADA.COM.BR</t>
  </si>
  <si>
    <t>225.341.052-72</t>
  </si>
  <si>
    <t>WALACE PINTO PORTO</t>
  </si>
  <si>
    <t>PORTOTUR_TUR@HOTMAIL.COM</t>
  </si>
  <si>
    <t>225.694.309-78</t>
  </si>
  <si>
    <t>SEBASTIÃO DA SILVA FERREIRA</t>
  </si>
  <si>
    <t>AFTF1980@GMAIL.COM</t>
  </si>
  <si>
    <t>226.481.488-84</t>
  </si>
  <si>
    <t>HENRIQUE LEMOS DE MORAES</t>
  </si>
  <si>
    <t>moraesag@terra.com.br</t>
  </si>
  <si>
    <t>227.086.500-68</t>
  </si>
  <si>
    <t>Jaime Basso</t>
  </si>
  <si>
    <t>jaimebasso@terra.com.br</t>
  </si>
  <si>
    <t>227.927.768-97</t>
  </si>
  <si>
    <t>ADAM PERRONE SAMMOUR</t>
  </si>
  <si>
    <t>compras@agropecuaria3i.agr.br</t>
  </si>
  <si>
    <t>228.613.788-91</t>
  </si>
  <si>
    <t>Hélio Pereira Rosa</t>
  </si>
  <si>
    <t>hrdiretoria@uol.com.br</t>
  </si>
  <si>
    <t>229.522.258-34</t>
  </si>
  <si>
    <t>Wilson Kozo Koga</t>
  </si>
  <si>
    <t>diretoria@koga-koga.com.br</t>
  </si>
  <si>
    <t>229.834.306-34</t>
  </si>
  <si>
    <t>Sérgio Diniz Nogueira</t>
  </si>
  <si>
    <t>jmendes@jmendes.com.br</t>
  </si>
  <si>
    <t>229.847.438-90</t>
  </si>
  <si>
    <t>23.011.991/0001-03</t>
  </si>
  <si>
    <t>CICCOTTI AGROPECUÁRIA LTDA</t>
  </si>
  <si>
    <t>fazendalaranjal@uol.com.br</t>
  </si>
  <si>
    <t>23.158.933/0001-07</t>
  </si>
  <si>
    <t>PTR13 Investimentos Imobiliários Ltda</t>
  </si>
  <si>
    <t>alice@patrys.com.br</t>
  </si>
  <si>
    <t>23.159.463/0001-04</t>
  </si>
  <si>
    <t>PTR 11 Investimentos Imobiliários Ltda.</t>
  </si>
  <si>
    <t>23.192.680/0001-98</t>
  </si>
  <si>
    <t>Alessandro Tomazelli ‐ ME</t>
  </si>
  <si>
    <t>23.210.539/0001-70</t>
  </si>
  <si>
    <t>EDIFÍCIO RIVIERA BUSINESS E MALL</t>
  </si>
  <si>
    <t>adm.rivierabusiness@gmail.com</t>
  </si>
  <si>
    <t>23.263.111/0001-96</t>
  </si>
  <si>
    <t>ASSOCIAÇÃO CLUBE DE VOO ADOLPHO PEREIRA CARNEIRO</t>
  </si>
  <si>
    <t>karlosavelino@hotmail.com</t>
  </si>
  <si>
    <t>23.264.046/0001-13</t>
  </si>
  <si>
    <t>JOATAO EMPREENDIMENTOS IMOBILIARIOS E PARTICIPACOES S/A</t>
  </si>
  <si>
    <t>jose-pedrosa.paula@colorado.com.br</t>
  </si>
  <si>
    <t>23.274.194/0086-08</t>
  </si>
  <si>
    <t>Furnas Centrais Elétricas S/A</t>
  </si>
  <si>
    <t>jrabreu@furnas.com.br</t>
  </si>
  <si>
    <t>23.274.194/0089-50</t>
  </si>
  <si>
    <t>Furnas Centrais Elétrica S/A</t>
  </si>
  <si>
    <t>wcastro@furnas.com.br</t>
  </si>
  <si>
    <t>23.334.449/0001-91</t>
  </si>
  <si>
    <t>KAFE AGROPECUARIA E PARTICIPACOES LTDA</t>
  </si>
  <si>
    <t>joyce@kaferural.com.br</t>
  </si>
  <si>
    <t>23.347.949/0001-68</t>
  </si>
  <si>
    <t>FREC Agropecuária Ltda</t>
  </si>
  <si>
    <t>lucasjob484@hotmail.com</t>
  </si>
  <si>
    <t>23.505.902/0001-85</t>
  </si>
  <si>
    <t>Canel - Central Agrícola Nova Era LTDA</t>
  </si>
  <si>
    <t>sergio@canel.com.br</t>
  </si>
  <si>
    <t>23.547.219/0001-00</t>
  </si>
  <si>
    <t>CONTIL-CONSTRUÇÃO E INCORPORAÇÃO DE IMÓVEIS LTDA</t>
  </si>
  <si>
    <t>23.560.504/0001-61</t>
  </si>
  <si>
    <t>INCAPE - Indústria Catarinense de Papéis Especiais Ltda</t>
  </si>
  <si>
    <t>supervisao@incape.ind.br</t>
  </si>
  <si>
    <t>23.567.671/0001-34</t>
  </si>
  <si>
    <t>Agropecuária TUL LTDA</t>
  </si>
  <si>
    <t>tulipaagropecuarial@tulipaagropecuária.com.br</t>
  </si>
  <si>
    <t>23.601.579/0001-43</t>
  </si>
  <si>
    <t>REAL ESTATE 003 CAMPOS DO JORDÃO ADMINISTRAÇÃO DE BENS PROPRIOS S.A</t>
  </si>
  <si>
    <t>contato@atzaero.com.br</t>
  </si>
  <si>
    <t>23.637.093/0001-65</t>
  </si>
  <si>
    <t>TOGNI S/A MATERIAIS REFRATARIOS</t>
  </si>
  <si>
    <t>23.664.194/0002-06</t>
  </si>
  <si>
    <t>J&amp;F FLORESTA AGROPECUARIA ARAGUAIA LTDA</t>
  </si>
  <si>
    <t>23.679.290/0002-28</t>
  </si>
  <si>
    <t>SEVEN 77 ADMINISTRACAO DE BENS PROPRIOS E PUBLICIDADE LTDA</t>
  </si>
  <si>
    <t>fazendacampanholilem@terra.com.br</t>
  </si>
  <si>
    <t>23.706.317/0001-43</t>
  </si>
  <si>
    <t>ANTONINI AGROPECUARIA LTDA</t>
  </si>
  <si>
    <t>23.723.714/0001-23</t>
  </si>
  <si>
    <t>REAL ESTATE DUO 004 ANGRA DOS REIS ADMINISTRAÇÃO DE BENS PRÓPRIOS S/A</t>
  </si>
  <si>
    <t>23.750.968/0001-30</t>
  </si>
  <si>
    <t>AGROPECUARIA ELIANE LTDA</t>
  </si>
  <si>
    <t>ariel@grupoeliane.com.br</t>
  </si>
  <si>
    <t>23.766.682/0001-43</t>
  </si>
  <si>
    <t>IBR PAR III PARTICIPAÇÕES LTDA</t>
  </si>
  <si>
    <t>ideziorolim@hotmail.com</t>
  </si>
  <si>
    <t>23.783.044/0001-30</t>
  </si>
  <si>
    <t>PILOTO PADRAO ESCOLA DE AVIACAO CIVIL LTDA</t>
  </si>
  <si>
    <t>lumiaero@gmail.com; sergiomenezes.nasscaer@gmail.com</t>
  </si>
  <si>
    <t>23.802.548/0001-50</t>
  </si>
  <si>
    <t>Incorporadora Tarobá</t>
  </si>
  <si>
    <t>mgconstrutora98@gmail.com</t>
  </si>
  <si>
    <t>23.804.731/0001-95</t>
  </si>
  <si>
    <t>Adriprata Administração Patrimonial Ltda</t>
  </si>
  <si>
    <t>reinaldoagulhon@uol.com.br</t>
  </si>
  <si>
    <t>23.808.547/0001-13</t>
  </si>
  <si>
    <t>NOVAPEC AGROPECUARIA LTDA</t>
  </si>
  <si>
    <t>cleide.silva@novapec.agr.br</t>
  </si>
  <si>
    <t>23.808.547/0006-28</t>
  </si>
  <si>
    <t>NOVAPEC AGROPECUÁRIA LTDA - FILIAL FAZENDA NOVO MUNDO</t>
  </si>
  <si>
    <t>contabilidade@novapec.agr.br</t>
  </si>
  <si>
    <t>23.808.634/0001-70</t>
  </si>
  <si>
    <t>FERREIRA MAIA ADMINISTRAÇÃO  DE BENS LTDA ME</t>
  </si>
  <si>
    <t>PANTANALTRANSPORTES@HOTMAIL.COM</t>
  </si>
  <si>
    <t>23.814.940/0001-10</t>
  </si>
  <si>
    <t>UBERLÂNDIA REFRESCOS LTDA</t>
  </si>
  <si>
    <t>flyerassessoria@gmail.com</t>
  </si>
  <si>
    <t>23.851.796/0001-91</t>
  </si>
  <si>
    <t>REC SUCUPIRA PDC EMPREENDIMENTOS S.A.</t>
  </si>
  <si>
    <t>23.856.139/0001-37</t>
  </si>
  <si>
    <t>Metropolitan Business &amp; Lifestyle</t>
  </si>
  <si>
    <t>23.869.532/0001-65</t>
  </si>
  <si>
    <t>COOPERATIVA AGROPECUÁRIA SANTA FÉ</t>
  </si>
  <si>
    <t>cooperativasantafe.bahia@gmail.com</t>
  </si>
  <si>
    <t>23.891.971/0003-36</t>
  </si>
  <si>
    <t>Emmig - Goiás Agropecuária Ltda</t>
  </si>
  <si>
    <t>emmig@emmig.com.br</t>
  </si>
  <si>
    <t>23.894.294/0001-48</t>
  </si>
  <si>
    <t>NL AGRONEGÓCIOS LTDA</t>
  </si>
  <si>
    <t>romeu@nlagro.com.br</t>
  </si>
  <si>
    <t>23.962.719/0001-09</t>
  </si>
  <si>
    <t>AMD ESTACOES DE TELECOMUNICACOES E DE TRAFEGO AEREO LTDA</t>
  </si>
  <si>
    <t>23.964.204/0001-48</t>
  </si>
  <si>
    <t>ANE 1506 EMPREENDIMENTOS E PARTICIPAÇÕES LTDA</t>
  </si>
  <si>
    <t>jnitzan@omachen.com</t>
  </si>
  <si>
    <t>23.995.349/0001-06</t>
  </si>
  <si>
    <t>BOA SORTE AGROPECUÁRIA LTDA</t>
  </si>
  <si>
    <t>230.081.486-20</t>
  </si>
  <si>
    <t>RONOSALTO PEREIRA NEVES</t>
  </si>
  <si>
    <t>claudia@lmnempreendimentos.com.br</t>
  </si>
  <si>
    <t>230.308.447-49</t>
  </si>
  <si>
    <t>PAULO LIBERTE JASPER</t>
  </si>
  <si>
    <t>TARDELLE@GMAIL.COM</t>
  </si>
  <si>
    <t>230.350.801-00</t>
  </si>
  <si>
    <t>OLIMPIO STIEHLER JUNIOR</t>
  </si>
  <si>
    <t>230.645.101-00</t>
  </si>
  <si>
    <t>CARLA ROSANA DE FREITAS</t>
  </si>
  <si>
    <t>jackson.agrobelavista@gmail.com</t>
  </si>
  <si>
    <t>230.755.626-53</t>
  </si>
  <si>
    <t>JOAO BATISTA FERREIRA</t>
  </si>
  <si>
    <t>jbfcouros@bol.com.br</t>
  </si>
  <si>
    <t>230.830.398-08</t>
  </si>
  <si>
    <t>EDUARDO AFONSO PEREIRA</t>
  </si>
  <si>
    <t>230.831.901-15</t>
  </si>
  <si>
    <t>FRANCISCA EVANGELISTA TEODORO DA SILVA</t>
  </si>
  <si>
    <t>232.114.319-34</t>
  </si>
  <si>
    <t>André Gerak</t>
  </si>
  <si>
    <t>232.212.248-34</t>
  </si>
  <si>
    <t>Eurides Adorni</t>
  </si>
  <si>
    <t>ea@engelux.com.br</t>
  </si>
  <si>
    <t>232.348.491-53</t>
  </si>
  <si>
    <t>HELIO MOREIRA DA SILVA</t>
  </si>
  <si>
    <t>heliomoreiramba@outlook.com</t>
  </si>
  <si>
    <t>232.620.108-63</t>
  </si>
  <si>
    <t>GERALDO ALONSO FILHO</t>
  </si>
  <si>
    <t>232.877.308-78</t>
  </si>
  <si>
    <t>João de Castro Marques</t>
  </si>
  <si>
    <t>aeronaves.gerencia@grupocimed.com.br</t>
  </si>
  <si>
    <t>232.974.766-72</t>
  </si>
  <si>
    <t>EULER MIRANDA DA COSTA</t>
  </si>
  <si>
    <t>euler@grupoarg.com.br</t>
  </si>
  <si>
    <t>234.255.803-10</t>
  </si>
  <si>
    <t>PEDRO EDSON FERREIRA</t>
  </si>
  <si>
    <t>pedroedsonf@hotmail.com</t>
  </si>
  <si>
    <t>234.272.640-68</t>
  </si>
  <si>
    <t>LEONALDO FORMIGHIERI</t>
  </si>
  <si>
    <t>AGROLEONALDO@BOL.COM.BR</t>
  </si>
  <si>
    <t>235.662.308-63</t>
  </si>
  <si>
    <t>CARLOS ALBERTO DE OLIVEIRA</t>
  </si>
  <si>
    <t>tesouraria.cav@gmail.com</t>
  </si>
  <si>
    <t>235.899.653-04</t>
  </si>
  <si>
    <t>Maria Regina Saraiva Leão Dias Branco</t>
  </si>
  <si>
    <t>jose.leonardo@idibra.com.br</t>
  </si>
  <si>
    <t>237.223.553-20</t>
  </si>
  <si>
    <t>STENIO DOS SANTOS REZENDE</t>
  </si>
  <si>
    <t>237.227.621-20</t>
  </si>
  <si>
    <t>JOAO ROBERTO BAIRD</t>
  </si>
  <si>
    <t>escritoriofazendasjrb@gmail.com</t>
  </si>
  <si>
    <t>237.453.986-53</t>
  </si>
  <si>
    <t>Luiz Antonio Tonin</t>
  </si>
  <si>
    <t>237.483.348-85</t>
  </si>
  <si>
    <t>SEONG MIN LEE</t>
  </si>
  <si>
    <t>237.911.101-44</t>
  </si>
  <si>
    <t>AUGUSTO SILVIO PEREIRA</t>
  </si>
  <si>
    <t>PEMA@GRUPOPEMA.COM.BR</t>
  </si>
  <si>
    <t>24.030.384/0002-34</t>
  </si>
  <si>
    <t>Associação Onçafari</t>
  </si>
  <si>
    <t>mario@oncafari.org</t>
  </si>
  <si>
    <t>24.031.598/0001-44</t>
  </si>
  <si>
    <t>VITÓRIA AGRÍCOLA LTDA ME</t>
  </si>
  <si>
    <t>24.034.222/0002-74</t>
  </si>
  <si>
    <t>Fazenda Antonella Ltda.</t>
  </si>
  <si>
    <t>fazendaantonella@gmail.com</t>
  </si>
  <si>
    <t>24.042.913/0001-39</t>
  </si>
  <si>
    <t>Gransena Exportação e Comércio Ltda</t>
  </si>
  <si>
    <t>gransena@gransena.com.br</t>
  </si>
  <si>
    <t>24.134.777/0001-07</t>
  </si>
  <si>
    <t>FUNDACAO PEDRO PAES MENDONCA</t>
  </si>
  <si>
    <t>24.138.385/0001-16</t>
  </si>
  <si>
    <t>Arena de Aço Loteadora SPE Ltda.</t>
  </si>
  <si>
    <t>contato@fiscontare.com; jessica_polato@hotmail.com</t>
  </si>
  <si>
    <t>24.162.274/0001-45</t>
  </si>
  <si>
    <t>PHV SPE 4 VENTOS EMPREENDIMENTOS IMOBILIÁRIOS LTDA</t>
  </si>
  <si>
    <t>cinthia.machado@phvengenharia.com.br</t>
  </si>
  <si>
    <t>24.239.482/0001-03</t>
  </si>
  <si>
    <t>H&amp;A Consultoria Aeronáutica</t>
  </si>
  <si>
    <t>adm@consultoriaaeronautica.com</t>
  </si>
  <si>
    <t>24.263.860/0001-86</t>
  </si>
  <si>
    <t>Santa Rosa Agricultura e Pecuária Ltda</t>
  </si>
  <si>
    <t>24.302.343/0005-00</t>
  </si>
  <si>
    <t>Condomínio Parque da Cidade - Subcondomínio Torre A2 Jequitibá</t>
  </si>
  <si>
    <t>gerencia@torrejequetiba.com.br</t>
  </si>
  <si>
    <t>24.302.406/0001-97</t>
  </si>
  <si>
    <t>Condomínio WT Morumbi</t>
  </si>
  <si>
    <t>ronaldo.mazarotto@cushwake.com</t>
  </si>
  <si>
    <t>24.445.861/0001-41</t>
  </si>
  <si>
    <t>Clube de Voo Araguaína Tocantins - VOART</t>
  </si>
  <si>
    <t>ultraleves@hotmail.com</t>
  </si>
  <si>
    <t>24.464.406/0001-93</t>
  </si>
  <si>
    <t>AEROCLUBE DE ALAGOAS</t>
  </si>
  <si>
    <t>aeroclubedealagoas@hotmail.com</t>
  </si>
  <si>
    <t>24.637.019/0001-01</t>
  </si>
  <si>
    <t>INSUELA PEREIRA E CONTI INVESTIMENTOS E PARTICIPACOES S/A</t>
  </si>
  <si>
    <t>24.702.862/0001-24</t>
  </si>
  <si>
    <t>ABELHA TAXI AEREO E MANUTENCAO LTDA</t>
  </si>
  <si>
    <t>escola@voeabelha.com.br</t>
  </si>
  <si>
    <t>24.711.657/0001-25</t>
  </si>
  <si>
    <t>Agropecuária Selle S/A</t>
  </si>
  <si>
    <t>24.723.235/0001-70</t>
  </si>
  <si>
    <t>CONDOMÍNIO MIRITI INTERNACIONAL GOLFE MARINA</t>
  </si>
  <si>
    <t>condominiomiriti1golfemarina@gmail.com</t>
  </si>
  <si>
    <t>24.727.505/0001-10</t>
  </si>
  <si>
    <t>AGROPECUÁRIA CAVALCA MT LTDA</t>
  </si>
  <si>
    <t>24.772.253/0001-41</t>
  </si>
  <si>
    <t>Município de Tapurah - MT</t>
  </si>
  <si>
    <t>diego_menusi@yahoo.com.br</t>
  </si>
  <si>
    <t>24.798.100/0001-73</t>
  </si>
  <si>
    <t>ITABRASIL AGROPECUÁRIA LTDA.</t>
  </si>
  <si>
    <t>itabrasiladm@gmail.com</t>
  </si>
  <si>
    <t>24.813.802/0001-89</t>
  </si>
  <si>
    <t>Agroporto Agricultura e Pecuária Ltda</t>
  </si>
  <si>
    <t>marcoantonio@arcom.com.br</t>
  </si>
  <si>
    <t>24.899.395/0001-74</t>
  </si>
  <si>
    <t>Santa Casa de Misericórdia de São Sebastião do Paraíso</t>
  </si>
  <si>
    <t>diretoria@peneiraalta.com.br</t>
  </si>
  <si>
    <t>24.912.683/0002-00</t>
  </si>
  <si>
    <t>ROCA AGRONEGOCIO LTDA</t>
  </si>
  <si>
    <t>denilson@rocaagronegocio.com.br</t>
  </si>
  <si>
    <t>24.934.216/0001-92</t>
  </si>
  <si>
    <t>MARCO ANTONIO GUIMARAES</t>
  </si>
  <si>
    <t>24.950.495/0001-88</t>
  </si>
  <si>
    <t>Município de Campo Verde</t>
  </si>
  <si>
    <t>jaqueline@ej.com.br</t>
  </si>
  <si>
    <t>24.961.787/0001-16</t>
  </si>
  <si>
    <t>AERO SEPE AVIACAO AGRICOLA LTDA</t>
  </si>
  <si>
    <t>24.978.041/0001-15</t>
  </si>
  <si>
    <t>Fundação de Pesquisa e Desenvolvimento Tecnológico Rio Verde</t>
  </si>
  <si>
    <t>rmpasqualli@gmail.com</t>
  </si>
  <si>
    <t>240.486.746-68</t>
  </si>
  <si>
    <t>HELIO CARDOSO ALVES FILHO</t>
  </si>
  <si>
    <t>heliocardosoalvesfilho@gmail.com</t>
  </si>
  <si>
    <t>240.661.682-72</t>
  </si>
  <si>
    <t>DANIEL VICTORINO FERREIRA NETO</t>
  </si>
  <si>
    <t>danielvictorino@petrobras.com.br</t>
  </si>
  <si>
    <t>240.747.999-87</t>
  </si>
  <si>
    <t>NEODI CARLOS FRANCISCO DE OLIVEIRA</t>
  </si>
  <si>
    <t>SAMUELTRANSPORTE@GMAIL.COM</t>
  </si>
  <si>
    <t>241.664.486-68</t>
  </si>
  <si>
    <t>Geo Participações Ltda</t>
  </si>
  <si>
    <t>geo@geoparticipações.com.br</t>
  </si>
  <si>
    <t>241.995.752-00</t>
  </si>
  <si>
    <t>CLAUDIONOR DE ANDRADE</t>
  </si>
  <si>
    <t>RECOLCOMERCIO@HOTMAIL.COM</t>
  </si>
  <si>
    <t>242.350.759-34</t>
  </si>
  <si>
    <t>JOSÉ CARLOS ROVARIS</t>
  </si>
  <si>
    <t>rodolfo.czepak@gmail.com</t>
  </si>
  <si>
    <t>242.715.195-53</t>
  </si>
  <si>
    <t>Jucelio Ulisses Parente</t>
  </si>
  <si>
    <t>jucelio2763@hotmail.com</t>
  </si>
  <si>
    <t>243.524.039-20</t>
  </si>
  <si>
    <t>SIEGFRIED EPP</t>
  </si>
  <si>
    <t>contato@agriculturasepp.agr.br</t>
  </si>
  <si>
    <t>244.082.040-72</t>
  </si>
  <si>
    <t>ADIR PARIZZI</t>
  </si>
  <si>
    <t>naira.parizzi@hotmail.com</t>
  </si>
  <si>
    <t>244.391.690-15</t>
  </si>
  <si>
    <t>NELCI AFONSO ARENHART</t>
  </si>
  <si>
    <t>244.618.730-72</t>
  </si>
  <si>
    <t>José Edemir Guareschi</t>
  </si>
  <si>
    <t>mayze@grupocoloradomt.com</t>
  </si>
  <si>
    <t>244.957.193-00</t>
  </si>
  <si>
    <t>Fernando Antônio Sampaio Nepomuceno</t>
  </si>
  <si>
    <t>245.528.365-87</t>
  </si>
  <si>
    <t>José Wilson Dos Santos</t>
  </si>
  <si>
    <t>245.643.200-25</t>
  </si>
  <si>
    <t>Alceu Ademar Vicenzi</t>
  </si>
  <si>
    <t>livia@passofundoagro.com.br</t>
  </si>
  <si>
    <t>245.807.830-34</t>
  </si>
  <si>
    <t>Nelvo Fries</t>
  </si>
  <si>
    <t>agropecuarianfries@uol.com.br</t>
  </si>
  <si>
    <t>246.051.400-00</t>
  </si>
  <si>
    <t>Roberto José Morandini</t>
  </si>
  <si>
    <t>kate.dutra@mkc.eng.br</t>
  </si>
  <si>
    <t>246.662.460-53</t>
  </si>
  <si>
    <t>ANTÔNIO GALVAN</t>
  </si>
  <si>
    <t>enghernandorena@gmail.com</t>
  </si>
  <si>
    <t>247.583.459-53</t>
  </si>
  <si>
    <t>Mario Cezar de Aguiar</t>
  </si>
  <si>
    <t>247.739.800-87</t>
  </si>
  <si>
    <t>DALIRIO GROSS</t>
  </si>
  <si>
    <t>FAZVERDE@HOTMAIL.COM</t>
  </si>
  <si>
    <t>247.812.820-91</t>
  </si>
  <si>
    <t>PEDRO DA LUZ DINIZ</t>
  </si>
  <si>
    <t>eddumachado@gmail.com</t>
  </si>
  <si>
    <t>247.941.639-91</t>
  </si>
  <si>
    <t>ALBERTO BORNSCHEIN</t>
  </si>
  <si>
    <t>mcfeltrin@yahoo.com.br</t>
  </si>
  <si>
    <t>248.743.375-20</t>
  </si>
  <si>
    <t>Túlio Cícero de Coelho Vieira</t>
  </si>
  <si>
    <t>249.320.199-04</t>
  </si>
  <si>
    <t>JOAO BOSCO DI DOMENICO</t>
  </si>
  <si>
    <t>maracai@terra.com.br</t>
  </si>
  <si>
    <t>249.711.032-87</t>
  </si>
  <si>
    <t>Pedro Elias de Souza</t>
  </si>
  <si>
    <t>engenharia@saude.am.gov.br</t>
  </si>
  <si>
    <t>249.741.148-40</t>
  </si>
  <si>
    <t>SERGIO RHEIN SCHIRATO</t>
  </si>
  <si>
    <t>SERGIO.SCHIRATO@TERRA.COM.BR</t>
  </si>
  <si>
    <t>249.984.808-12</t>
  </si>
  <si>
    <t>RUBEM MELO DE FREITAS</t>
  </si>
  <si>
    <t>therubem@hotmail.com</t>
  </si>
  <si>
    <t>25.060.699/0001-06</t>
  </si>
  <si>
    <t>Clube Estância Ouro Verde - Ceov</t>
  </si>
  <si>
    <t>clubeestanciaouroverde@gmail.com</t>
  </si>
  <si>
    <t>25.064.594/0001-25</t>
  </si>
  <si>
    <t>MARCIA CZERMAINSKI VINHOLES</t>
  </si>
  <si>
    <t>MCV.ARQUITETA@TERRA.COM.BR</t>
  </si>
  <si>
    <t>25.089.194/0001-74</t>
  </si>
  <si>
    <t>SEMENTES VALE DO JAVAES LTDA</t>
  </si>
  <si>
    <t>25.120.593/0001-50</t>
  </si>
  <si>
    <t>MODAZA AGROPECUARIA LTDA</t>
  </si>
  <si>
    <t>deboramotta@cp3par.com.br</t>
  </si>
  <si>
    <t>25.175.634/0001-06</t>
  </si>
  <si>
    <t>NOVA SANTA RITA AGROPECUARIA LTDA.</t>
  </si>
  <si>
    <t>25.175.643/0002-88</t>
  </si>
  <si>
    <t>JAGUARIBE AGRONEGOCIOS LTDA</t>
  </si>
  <si>
    <t>25.318.257/0001-17</t>
  </si>
  <si>
    <t>FAZENDAS REUNIDAS AGROPECUARIAS TRES MONTES LTDA</t>
  </si>
  <si>
    <t>airclub@sinalbusiness.com.br</t>
  </si>
  <si>
    <t>25.353.745/0001-65</t>
  </si>
  <si>
    <t>Agropecuária Nova América LTDA</t>
  </si>
  <si>
    <t>im@novaamerica.agr.br</t>
  </si>
  <si>
    <t>25.415.993/0001-93</t>
  </si>
  <si>
    <t>Instituto de Clínicas e Cirurgia de Juiz de Fora Ltda</t>
  </si>
  <si>
    <t>campello@hospitalmontesinai.com.br</t>
  </si>
  <si>
    <t>25.648.387/0001-18</t>
  </si>
  <si>
    <t>Universidade Federal Uberlândia</t>
  </si>
  <si>
    <t>RENANZAMPIROLI@UFU.BR</t>
  </si>
  <si>
    <t>25.654.708/0001-97</t>
  </si>
  <si>
    <t>CIF - COMPANHIA DE INTEGRAÇÃO FLORESTAL LTDA</t>
  </si>
  <si>
    <t>legons@gmail.com</t>
  </si>
  <si>
    <t>25.717.364/0001-18</t>
  </si>
  <si>
    <t>Ageo Agropecuária Ltda</t>
  </si>
  <si>
    <t>pl.contabil@ig.com.br</t>
  </si>
  <si>
    <t>25.903.352/0001-88</t>
  </si>
  <si>
    <t>IPL INHAÚMA AGRO-PECUÁRIA LTDA</t>
  </si>
  <si>
    <t>250.023.410-04</t>
  </si>
  <si>
    <t>Marcelino Flores de Oliveira</t>
  </si>
  <si>
    <t>antonivaldo@setepovos.com.br</t>
  </si>
  <si>
    <t>250.725.366-53</t>
  </si>
  <si>
    <t>CARLOS ROBERTO DE ALCANTARA</t>
  </si>
  <si>
    <t>rodrigoalcantara@hotmail.com</t>
  </si>
  <si>
    <t>250.756.328-15</t>
  </si>
  <si>
    <t>Bruno Giano Martignani</t>
  </si>
  <si>
    <t>brunogm@hotmail.com</t>
  </si>
  <si>
    <t>251.085.708-80</t>
  </si>
  <si>
    <t>ANGELO MORISHIGUE STRIOLI</t>
  </si>
  <si>
    <t>ANGELOSTRIOLI@UOL.COM.BR</t>
  </si>
  <si>
    <t>251.466.228-17</t>
  </si>
  <si>
    <t>Mercedes Suarez Garcia Brandão</t>
  </si>
  <si>
    <t>mercedesgarcia@aerogriffe.com.br</t>
  </si>
  <si>
    <t>251.526.298-87</t>
  </si>
  <si>
    <t>Sérgio Motta Mello</t>
  </si>
  <si>
    <t>252.299.747-53</t>
  </si>
  <si>
    <t>Espólio de Davi Resende Soares</t>
  </si>
  <si>
    <t>cordeirorena@hotmail.com</t>
  </si>
  <si>
    <t>252.466.398-19</t>
  </si>
  <si>
    <t>Cleber Donaire</t>
  </si>
  <si>
    <t>252.826.467-49</t>
  </si>
  <si>
    <t>SEBASTIAO FERNANDES DE SOUZA FILHO</t>
  </si>
  <si>
    <t>faaltda@gmail.com</t>
  </si>
  <si>
    <t>252.914.688-82</t>
  </si>
  <si>
    <t>Maria do Carmo Varandas Sotto</t>
  </si>
  <si>
    <t>nortesulconsult@gmail.com</t>
  </si>
  <si>
    <t>253.032.938-90</t>
  </si>
  <si>
    <t>Valmir José Costa</t>
  </si>
  <si>
    <t>moura_fabricio@hotmail.com</t>
  </si>
  <si>
    <t>253.338.378-30</t>
  </si>
  <si>
    <t>MARCELO PEREIRA RIBEIRO</t>
  </si>
  <si>
    <t>MPRTAMBURI@HOTMAIL.COM</t>
  </si>
  <si>
    <t>253.444.200-72</t>
  </si>
  <si>
    <t>ROLAND TRENTINI</t>
  </si>
  <si>
    <t>helliobrandao@hotmail.com</t>
  </si>
  <si>
    <t>253.780.638-76</t>
  </si>
  <si>
    <t>Tiago Maximiano Junqueira</t>
  </si>
  <si>
    <t>254.100.599-72</t>
  </si>
  <si>
    <t>Eliseo José Pasquali Filho</t>
  </si>
  <si>
    <t>agropecuaria@dispec.com.br</t>
  </si>
  <si>
    <t>254.284.408-99</t>
  </si>
  <si>
    <t>ANTONIO JOAO COIMBRA JACINTHO</t>
  </si>
  <si>
    <t>255.016.238-20</t>
  </si>
  <si>
    <t>YOSHIMI MORIZONO</t>
  </si>
  <si>
    <t>cabarros@gmail.com</t>
  </si>
  <si>
    <t>256.317.098-21</t>
  </si>
  <si>
    <t>EMERSON DIVAN LOPES</t>
  </si>
  <si>
    <t>256.323.961-34</t>
  </si>
  <si>
    <t>ROMERO FREIRE DE BARROS</t>
  </si>
  <si>
    <t>257.166.971-00</t>
  </si>
  <si>
    <t>WALTER GARGIONE ADAMES</t>
  </si>
  <si>
    <t>WALTER@ADAMES.COM.BR</t>
  </si>
  <si>
    <t>258.534.658-72</t>
  </si>
  <si>
    <t>OBERDAN JORDAO</t>
  </si>
  <si>
    <t>OBERDAN.J@HOTMAIL.COM</t>
  </si>
  <si>
    <t>26.052.931/0001-27</t>
  </si>
  <si>
    <t>BR - Parceria Agropecuária Ltda</t>
  </si>
  <si>
    <t>ricardo.filho@oslog.com.br</t>
  </si>
  <si>
    <t>26.104.640/0001-35</t>
  </si>
  <si>
    <t>L J Agropecuária Ltda. EPP</t>
  </si>
  <si>
    <t>bomfimt@hotmail.com</t>
  </si>
  <si>
    <t>26.136.901/0001-07</t>
  </si>
  <si>
    <t>PITANGUEIRAS EMPREENDIMENTOS IMOBILIÁRIOS LTDA</t>
  </si>
  <si>
    <t>pitangueiras.imobiliaria@outlook.com</t>
  </si>
  <si>
    <t>26.184.223/0001-40</t>
  </si>
  <si>
    <t>Mariju Empreendimentos e Participações Ltda.</t>
  </si>
  <si>
    <t>26.219.184/0001-79</t>
  </si>
  <si>
    <t>BDN GESTAO E EMPREENDIMENTOS IMOBILIARIOS LTDA</t>
  </si>
  <si>
    <t>evaldo@esbheliponto.com.br</t>
  </si>
  <si>
    <t>26.336.724/0001-02</t>
  </si>
  <si>
    <t>ILHA BONITA PARTICIPAÇÕES LTDA</t>
  </si>
  <si>
    <t>mqcrv@hotmail.com</t>
  </si>
  <si>
    <t>26.426.097/0001-92</t>
  </si>
  <si>
    <t>RUARO AGRONEGOCIOS LTDA</t>
  </si>
  <si>
    <t>26.569.705/0001-18</t>
  </si>
  <si>
    <t>W. L. R. COSTA</t>
  </si>
  <si>
    <t>contato@pousadarioroosevelt.com.br</t>
  </si>
  <si>
    <t>26.577.964/0001-90</t>
  </si>
  <si>
    <t>AMAZONIA FISHING LODGE LTDA</t>
  </si>
  <si>
    <t>26.578.054/0001-22</t>
  </si>
  <si>
    <t>Agropecuária Água Fina Ltda</t>
  </si>
  <si>
    <t>marcosdomingues1@hotmail.com</t>
  </si>
  <si>
    <t>26.583.844/0001-04</t>
  </si>
  <si>
    <t>BEIRE ADMINISTRAÇÃO DE BENS LTDA.</t>
  </si>
  <si>
    <t>sp@demarchibrasil.com.br</t>
  </si>
  <si>
    <t>26.595.181/0001-30</t>
  </si>
  <si>
    <t>AGROPECUARIA MASUTTI LTDA</t>
  </si>
  <si>
    <t>glaucia@grupomasutti.com.br</t>
  </si>
  <si>
    <t>26.740.598/0001-49</t>
  </si>
  <si>
    <t>Alves e Moura Incorporadora Ltda.</t>
  </si>
  <si>
    <t>comercial@alvesemoura.com</t>
  </si>
  <si>
    <t>26.776.898/0001-88</t>
  </si>
  <si>
    <t>AGROPECUÁRIA MATA LINDA LTDA</t>
  </si>
  <si>
    <t>samoilivanoff@gmail.com</t>
  </si>
  <si>
    <t>26.807.057/0001-90</t>
  </si>
  <si>
    <t>AGRIFOR AVIAÇÃO AGRÍCOLA FORMEHL LTDA</t>
  </si>
  <si>
    <t>26.833.473/0001-63</t>
  </si>
  <si>
    <t>DORO PARTICIPAÇÕES S.A.</t>
  </si>
  <si>
    <t>klenyo@tecmon.com</t>
  </si>
  <si>
    <t>26.845.236/0001-12</t>
  </si>
  <si>
    <t>AGROPECUÁRIA HAIDAR LTDA</t>
  </si>
  <si>
    <t>oftalmolani@gmail.com</t>
  </si>
  <si>
    <t>26.878.090/0001-01</t>
  </si>
  <si>
    <t>PRODUTIVA AGROPECUÁRIA LTDA</t>
  </si>
  <si>
    <t>luksfilardi@gmail.com</t>
  </si>
  <si>
    <t>26.925.097/0001-37</t>
  </si>
  <si>
    <t>RRMV SERVIÇOS EIRELI</t>
  </si>
  <si>
    <t>26.959.786/0001-62</t>
  </si>
  <si>
    <t>BL Independência Agrícola Ltda</t>
  </si>
  <si>
    <t>franciele@fazendaindependencia.com</t>
  </si>
  <si>
    <t>260.353.597-87</t>
  </si>
  <si>
    <t>SANDRA GOMES DA SILVA GOULART PEREIRA</t>
  </si>
  <si>
    <t>261.345.781-34</t>
  </si>
  <si>
    <t>UBIRATAN MACHADO RESENDE</t>
  </si>
  <si>
    <t>ubiratanres@gmail.com</t>
  </si>
  <si>
    <t>262.329.013-04</t>
  </si>
  <si>
    <t>Francisco Claudio Saraiva Leão Dias Branco</t>
  </si>
  <si>
    <t>CLAUDIO@MDIASBRANCO.COM.BR</t>
  </si>
  <si>
    <t>262.393.105-49</t>
  </si>
  <si>
    <t>MOISES SILVA AZEVEDO</t>
  </si>
  <si>
    <t>MOISES@POLPAUNIAO.COM.BR</t>
  </si>
  <si>
    <t>262.456.748-83</t>
  </si>
  <si>
    <t>André Luis Zanini Sverzut</t>
  </si>
  <si>
    <t>cmte.mirabelli@gmail.com</t>
  </si>
  <si>
    <t>262.502.418-68</t>
  </si>
  <si>
    <t>William Branco Peres</t>
  </si>
  <si>
    <t>wbperes@brancoperes.com.br</t>
  </si>
  <si>
    <t>263.483.188-93</t>
  </si>
  <si>
    <t>WAGNER LUIS GROPELO</t>
  </si>
  <si>
    <t>wagnergropelo@hotmail.com</t>
  </si>
  <si>
    <t>263.521.501-44</t>
  </si>
  <si>
    <t>Antônio Carlos da Costa</t>
  </si>
  <si>
    <t>fazenda@tropiccalurbanismo.com.br</t>
  </si>
  <si>
    <t>263.539.008-80</t>
  </si>
  <si>
    <t>Sonia Marques Samaja</t>
  </si>
  <si>
    <t>claudio.samaia@gmail.com</t>
  </si>
  <si>
    <t>264.885.158-53</t>
  </si>
  <si>
    <t>Carmen Celia Costa Cassiano</t>
  </si>
  <si>
    <t>eduardoccassiano@hotmail.com</t>
  </si>
  <si>
    <t>265.452.298-93</t>
  </si>
  <si>
    <t>MARIZA ALMEIDA RAMOS MORAIS</t>
  </si>
  <si>
    <t>265.578.918-04</t>
  </si>
  <si>
    <t>ELAINE REGINA MARTINS LOLLI</t>
  </si>
  <si>
    <t>JOMMA_AERO@HOTMAIL.COM</t>
  </si>
  <si>
    <t>265.825.698-13</t>
  </si>
  <si>
    <t>JOAO CARLONI NETO</t>
  </si>
  <si>
    <t>NCARLONI@INPARTSAUDE.COM.BR</t>
  </si>
  <si>
    <t>266.116.001-91</t>
  </si>
  <si>
    <t>CARLOS ALBERTO POLATO</t>
  </si>
  <si>
    <t>rafaelpolato@hotmail.com</t>
  </si>
  <si>
    <t>266.326.750-34</t>
  </si>
  <si>
    <t>CLAUDIMIR CAPITANIO</t>
  </si>
  <si>
    <t>capitanio@capitanio.agr.br</t>
  </si>
  <si>
    <t>266.430.905-63</t>
  </si>
  <si>
    <t>Antonio Manoel de Carvalho Neto</t>
  </si>
  <si>
    <t>evertonalvesribeiro77@gmail.com</t>
  </si>
  <si>
    <t>267.283.988-30</t>
  </si>
  <si>
    <t>Marcio Luiz Souza dos Santos</t>
  </si>
  <si>
    <t>marcio.souza@helibras.com.br</t>
  </si>
  <si>
    <t>267.455.528-92</t>
  </si>
  <si>
    <t>FLAVIO ERBAS DE AQUINO</t>
  </si>
  <si>
    <t>FLAVIOERBAS1@GMAIL.COM</t>
  </si>
  <si>
    <t>267.553.038-79</t>
  </si>
  <si>
    <t>Alexandre Ferreira Bossi</t>
  </si>
  <si>
    <t>267.706.873-72</t>
  </si>
  <si>
    <t>Ricardo Augusto Dantas</t>
  </si>
  <si>
    <t>ricardo.tecdata@gmail.com</t>
  </si>
  <si>
    <t>Representante do Operador</t>
  </si>
  <si>
    <t>267.954.347-53</t>
  </si>
  <si>
    <t>LUIZ CARLOS DE SA</t>
  </si>
  <si>
    <t>LUIZCARLOS@NEVER.COM.BR</t>
  </si>
  <si>
    <t>268.353.448-57</t>
  </si>
  <si>
    <t>ROGERIO SPERETA GIOVANINI</t>
  </si>
  <si>
    <t>ROGERIOGIOVANINI@YAHOO.COM.BR</t>
  </si>
  <si>
    <t>268.450.675-20</t>
  </si>
  <si>
    <t>Carlete de Oliveira Carletto</t>
  </si>
  <si>
    <t>bordado31@hotmail.com</t>
  </si>
  <si>
    <t>268.682.615-00</t>
  </si>
  <si>
    <t>José Antônio Rodrigues Alves</t>
  </si>
  <si>
    <t>269.298.548-67</t>
  </si>
  <si>
    <t>Maria Lucia Iudice</t>
  </si>
  <si>
    <t>269.857.212-49</t>
  </si>
  <si>
    <t>Luiza Lopes da Silva</t>
  </si>
  <si>
    <t>27.053.643/0001-50</t>
  </si>
  <si>
    <t>VILA NOVA AGROINDUSTRIAL LTDA</t>
  </si>
  <si>
    <t>karine.sousa@vilanova.agr.br</t>
  </si>
  <si>
    <t>27.056.282/0001-03</t>
  </si>
  <si>
    <t>Clube Desportivo de Ultraleves</t>
  </si>
  <si>
    <t>27.060.458/0001-92</t>
  </si>
  <si>
    <t>Construtora Sá Cavalcante Ltda</t>
  </si>
  <si>
    <t>27.080.530/0003-05</t>
  </si>
  <si>
    <t>ESTADO DO ESPIRITO SANTO</t>
  </si>
  <si>
    <t>27.080.605/0001-96</t>
  </si>
  <si>
    <t>Secretaria de Estado da Saúde do Espírito Santo - SESA-ES</t>
  </si>
  <si>
    <t>gabinete@saude.es.gov.br</t>
  </si>
  <si>
    <t>27.092.773/0001-00</t>
  </si>
  <si>
    <t>SANTA RITA MADEIRA E FLORESTA LTDA</t>
  </si>
  <si>
    <t>27.092.793/0001-72</t>
  </si>
  <si>
    <t>SANTA MARTA FLORESTA BRASIL LTDA</t>
  </si>
  <si>
    <t>rhonans@teakrc.com</t>
  </si>
  <si>
    <t>27.113.054/0001-10</t>
  </si>
  <si>
    <t>BEATRIZ AGRONEGOCIOS LTDA</t>
  </si>
  <si>
    <t>flavio.buchalla@premix</t>
  </si>
  <si>
    <t>27.121.672/0001-01</t>
  </si>
  <si>
    <t>MINERACAO BURITIRAMA S.A</t>
  </si>
  <si>
    <t>flavia@buritirama.com</t>
  </si>
  <si>
    <t>27.128.142/0001-95</t>
  </si>
  <si>
    <t>ASSOCIACAO DOS PROPRIETARIOS DE LOTES DO LOTEAMENTO RESERVA PETRUS</t>
  </si>
  <si>
    <t>27.134.263/0001-40</t>
  </si>
  <si>
    <t>Ouro Branco Agronegócios LTDA</t>
  </si>
  <si>
    <t>rubensprudente@uol.com.br</t>
  </si>
  <si>
    <t>27.158.350/0001-37</t>
  </si>
  <si>
    <t>JM EMPREENDIMENTOS IMOBILIÁRIOS EIRELI</t>
  </si>
  <si>
    <t>marcos@jmepremium.com.br</t>
  </si>
  <si>
    <t>27.160.995/0002-95</t>
  </si>
  <si>
    <t>AGROPECUARIA MAIA CINTRA LTDA</t>
  </si>
  <si>
    <t>flavio.escritorio@hotmail.com</t>
  </si>
  <si>
    <t>27.209.145/0001-53</t>
  </si>
  <si>
    <t>J.SA ADMINISTRACAO E EMPREENDIMENTOS EIRELI</t>
  </si>
  <si>
    <t>27.317.546/0004-70</t>
  </si>
  <si>
    <t>ÂNCORA SIDERÚRGICA NORTE LTDA</t>
  </si>
  <si>
    <t>king.praro@gmail.com</t>
  </si>
  <si>
    <t>27.352.797/0001-42</t>
  </si>
  <si>
    <t>AGROPECUARIA PLENITUDE LTDA</t>
  </si>
  <si>
    <t>fazendanortao@holdinggs.com</t>
  </si>
  <si>
    <t>27.537.389/0001-65</t>
  </si>
  <si>
    <t>Condomínio Miss Silvia Morizono</t>
  </si>
  <si>
    <t>camilac@ccpsa.com.br</t>
  </si>
  <si>
    <t>27.547.209/0001-26</t>
  </si>
  <si>
    <t>JAMBEIRO ADMINISTRAÇÃO E PARTICIPAÇÃO LTDA</t>
  </si>
  <si>
    <t>jambeiroagropecuaria@gmail.com</t>
  </si>
  <si>
    <t>27.550.005/0001-44</t>
  </si>
  <si>
    <t>ALPG Agropecuária Ltda</t>
  </si>
  <si>
    <t>edinho@usinasantaisabel.com.br</t>
  </si>
  <si>
    <t>27.565.076/0001-10</t>
  </si>
  <si>
    <t>AEROCLUBE DO ESPIRITO SANTO</t>
  </si>
  <si>
    <t>aeroclube@aeroclube-es.com.br</t>
  </si>
  <si>
    <t>27.643.130/0001-07</t>
  </si>
  <si>
    <t>COORDENADORIA DO PROGRAMA DE INFRAESTRUTURA AEROPORTUARIA</t>
  </si>
  <si>
    <t>27.708.448/0001-10</t>
  </si>
  <si>
    <t>CARMEL TAIBA CONSTRUTORA LTDA</t>
  </si>
  <si>
    <t>27.842.246/0001-67</t>
  </si>
  <si>
    <t>EDECONSIL EMPREENDIMENTOS, CONSULTORIA E PLANEJAMENTO LTDA</t>
  </si>
  <si>
    <t>recepcao@edeconsil.com.br</t>
  </si>
  <si>
    <t>27.865.757/0001-02</t>
  </si>
  <si>
    <t>GLOBO COMUNICACAO E PARTICIPACOES S/A</t>
  </si>
  <si>
    <t>FELIPE.COSTA@TVGLOBO.COM.BR</t>
  </si>
  <si>
    <t>27.865.757/0021-48</t>
  </si>
  <si>
    <t>GLOBO COMUNICAÇÃO E PARTICIPAÇÕES S/A</t>
  </si>
  <si>
    <t>27.877.435/0001-75</t>
  </si>
  <si>
    <t>DILCEU DAL BOSCO HOLDING S/A</t>
  </si>
  <si>
    <t>financeiro@dilceudalbosco.com.br</t>
  </si>
  <si>
    <t>27.916.077/0001-62</t>
  </si>
  <si>
    <t>São José Agrícola Operacional Ltda</t>
  </si>
  <si>
    <t>27.928.493/0001-80</t>
  </si>
  <si>
    <t>TAF Brasil Ltda. ME</t>
  </si>
  <si>
    <t>comercial@tafbrasil.com</t>
  </si>
  <si>
    <t>27.934.777/0001-80</t>
  </si>
  <si>
    <t>Indústria e Comércio de Pedras Jundiá Ltda</t>
  </si>
  <si>
    <t>27.946.278/0001-02</t>
  </si>
  <si>
    <t>Ferreira SPE 1 Barbosa Incorporação e Construção LTDA</t>
  </si>
  <si>
    <t>projetos@ferreiraengenharia.com.br</t>
  </si>
  <si>
    <t>27.990.054/0002-89</t>
  </si>
  <si>
    <t>Recomeço Agropecuária Ltda</t>
  </si>
  <si>
    <t>270.511.568-45</t>
  </si>
  <si>
    <t>WALDOMIRO CAMPOS CORRÊA</t>
  </si>
  <si>
    <t>rede@valoragregados.com.br</t>
  </si>
  <si>
    <t>270.948.048-49</t>
  </si>
  <si>
    <t>GUILHERME JOSE REHDER</t>
  </si>
  <si>
    <t>grehder@me.com</t>
  </si>
  <si>
    <t>271.440.878-86</t>
  </si>
  <si>
    <t>EVANDRO BUZATO</t>
  </si>
  <si>
    <t>CMTE.BUZATO@ICLOUD.COM</t>
  </si>
  <si>
    <t>271.721.608-19</t>
  </si>
  <si>
    <t>José Rodrigues Torres Junior</t>
  </si>
  <si>
    <t>rodrigues@officeplanejamentos.com.br</t>
  </si>
  <si>
    <t>271.836.448-39</t>
  </si>
  <si>
    <t>ANA MARIA SORIANO ARTILHA FERREIRA</t>
  </si>
  <si>
    <t>afanamaria@icloud.com</t>
  </si>
  <si>
    <t>272.039.178-60</t>
  </si>
  <si>
    <t>Rafael de Castro Balizardo</t>
  </si>
  <si>
    <t>aeronave.lrv@gmail.com</t>
  </si>
  <si>
    <t>272.535.700-49</t>
  </si>
  <si>
    <t>Rudolf Thomas Maria Aernoudts</t>
  </si>
  <si>
    <t>saojeronimo.stephan@terra.com.br</t>
  </si>
  <si>
    <t>273.007.848-79</t>
  </si>
  <si>
    <t>GUSTAVO ALONSO DE OLIVEIRA</t>
  </si>
  <si>
    <t>GUGALONSO@YAHOO.COM.BR</t>
  </si>
  <si>
    <t>273.032.921-87</t>
  </si>
  <si>
    <t>Sidnei Escudero Pereira</t>
  </si>
  <si>
    <t>laiongaspar@gmail.com</t>
  </si>
  <si>
    <t>273.208.098-50</t>
  </si>
  <si>
    <t>Flávia Carlos Oliveira Gomes</t>
  </si>
  <si>
    <t>joao.ximenes@frigoestrela.com.br</t>
  </si>
  <si>
    <t>273.603.088-52</t>
  </si>
  <si>
    <t>Marcia Volpon de Moraes Terra</t>
  </si>
  <si>
    <t>fazendasalgueiro2023@gmail.com</t>
  </si>
  <si>
    <t>273.611.363-20</t>
  </si>
  <si>
    <t>Antonio José de Moraes Souza Filho</t>
  </si>
  <si>
    <t>zefilhomsouza@gmail.com</t>
  </si>
  <si>
    <t>273.675.680-00</t>
  </si>
  <si>
    <t>Sérgio D'Agostin</t>
  </si>
  <si>
    <t>274.749.528-07</t>
  </si>
  <si>
    <t>ALBERTO DO AMARAL OSORIO BUENO</t>
  </si>
  <si>
    <t>tais@cpaeng.com.br</t>
  </si>
  <si>
    <t>274.794.308-92</t>
  </si>
  <si>
    <t>FABIO SEIJI TAMURA</t>
  </si>
  <si>
    <t>tamura.fst@pf.gov.br</t>
  </si>
  <si>
    <t>275.264.368-39</t>
  </si>
  <si>
    <t>RODRIGO GUSTINELLI DANELON</t>
  </si>
  <si>
    <t>rodrigo.danelon@realbeef.com.br</t>
  </si>
  <si>
    <t>275.361.028-28</t>
  </si>
  <si>
    <t>Danilo Nalle Bertoli</t>
  </si>
  <si>
    <t>danilo.bertoli@atvos.com</t>
  </si>
  <si>
    <t>275.703.348-41</t>
  </si>
  <si>
    <t>MARCELO BARBOSA NEGRAO</t>
  </si>
  <si>
    <t>FAZSTARITA@HOTMAIL.COM</t>
  </si>
  <si>
    <t>276.247.498-15</t>
  </si>
  <si>
    <t>Oswaldo Pitol</t>
  </si>
  <si>
    <t>277.117.066-34</t>
  </si>
  <si>
    <t>José Francisco de Fátima Santos</t>
  </si>
  <si>
    <t>mrsantos@jfcitrus.com.br</t>
  </si>
  <si>
    <t>277.625.560-87</t>
  </si>
  <si>
    <t>CLACIR COLASSIOL</t>
  </si>
  <si>
    <t>CLACIR@COUROSPREMIUM.COM.BR</t>
  </si>
  <si>
    <t>278.051.909-68</t>
  </si>
  <si>
    <t>Mauro Doniseti Silverio Rodrigues</t>
  </si>
  <si>
    <t>bocalonm@uol.com.br</t>
  </si>
  <si>
    <t>278.413.249-87</t>
  </si>
  <si>
    <t>JOSE CARLOS RAMPELOTTI</t>
  </si>
  <si>
    <t>cmtecleciocintra@gmail.com</t>
  </si>
  <si>
    <t>278.993.398-71</t>
  </si>
  <si>
    <t>Emílio David Celini</t>
  </si>
  <si>
    <t>ricardo.celini@loboguara.emp.br</t>
  </si>
  <si>
    <t>279.351.468-37</t>
  </si>
  <si>
    <t>Renata Reche Dallo</t>
  </si>
  <si>
    <t>28.002.699/0001-48</t>
  </si>
  <si>
    <t>Fazenda São Fernando S/C Ltda</t>
  </si>
  <si>
    <t>fazsaofernando1800@gmail.com</t>
  </si>
  <si>
    <t>28.003.291/0001-90</t>
  </si>
  <si>
    <t>Ibitiguaia Agropecuária Ltda</t>
  </si>
  <si>
    <t>estanciamiranda@terra.com.br</t>
  </si>
  <si>
    <t>28.128.791/0001-59</t>
  </si>
  <si>
    <t>Condominio do Ed.Rio Sul Center</t>
  </si>
  <si>
    <t>murillo@mapcubas.com.br</t>
  </si>
  <si>
    <t>28.158.783/0001-55</t>
  </si>
  <si>
    <t>BRASIL LUZ DO SOL EMPREENDIMENTOS IMOBILIARIOS S A</t>
  </si>
  <si>
    <t>28.168.732/0002-95</t>
  </si>
  <si>
    <t>CACCIARI &amp; CACCIARI AGROPECUÁRIA E PARTICIPAÇÕES LTDA</t>
  </si>
  <si>
    <t>cristalink@financeiro.com.br</t>
  </si>
  <si>
    <t>28.337.848/0001-20</t>
  </si>
  <si>
    <t>Damaro Comercial Agropecuária Ltda</t>
  </si>
  <si>
    <t>fazendaamaro@terra.com.br</t>
  </si>
  <si>
    <t>28.339.349/0001-71</t>
  </si>
  <si>
    <t>GRACA ARTES GRAFICAS E EDITORA LTDA</t>
  </si>
  <si>
    <t>ga@ongrace.com</t>
  </si>
  <si>
    <t>28.359.032/0001-05</t>
  </si>
  <si>
    <t>Pingo D'Água Agrícola e Pesqueira S/A</t>
  </si>
  <si>
    <t>mariana.monjardim@brasif.com.br</t>
  </si>
  <si>
    <t>28.396.260/0001-47</t>
  </si>
  <si>
    <t>Pietá Administração de Bens Ltda</t>
  </si>
  <si>
    <t>marcia.foletto@durliagro.com.br</t>
  </si>
  <si>
    <t>28.452.269/0001-28</t>
  </si>
  <si>
    <t>ERNEST MILLA AGRICOLA LTDA</t>
  </si>
  <si>
    <t>karl@condominiomilla.com</t>
  </si>
  <si>
    <t>28.482.230/0011-25</t>
  </si>
  <si>
    <t>Comercial Scardua Ltda.</t>
  </si>
  <si>
    <t>acs@marinecenter.com.br</t>
  </si>
  <si>
    <t>28.538.734/0001-48</t>
  </si>
  <si>
    <t>TRIBUNAL DE JUSTICA DO ESTADO DO RIO DE JANEIRO</t>
  </si>
  <si>
    <t>28.566.933/0001-60</t>
  </si>
  <si>
    <t>MBP - Metalurgica Barra do Pirai</t>
  </si>
  <si>
    <t>28.610.005/0001-55</t>
  </si>
  <si>
    <t>Corpo de Bombeiros Militar do Estado do Rio Grande do Sul</t>
  </si>
  <si>
    <t>da-dlp@cbm.rs.gov.br</t>
  </si>
  <si>
    <t>28.650.070/0001-04</t>
  </si>
  <si>
    <t>Agropecuária Rios Ltda</t>
  </si>
  <si>
    <t>agropecuariariosltda@gmail.com</t>
  </si>
  <si>
    <t>28.682.388/0001-77</t>
  </si>
  <si>
    <t>CONDOMINIO DO EDIFICIO METROPOLITAN BUSINESS CENTER</t>
  </si>
  <si>
    <t>engenharia@metropolitancriciuma.com.br / financeiro@metropolitancriciuma.com.br / condominio@contasulsc.com.br</t>
  </si>
  <si>
    <t>28.684.692/0001-53</t>
  </si>
  <si>
    <t>SAC-IMPORTACAO E EXPORTACAO-EQUIPAMENTOS DE PRECISAO LTDA</t>
  </si>
  <si>
    <t>juliana@fjaschin.com</t>
  </si>
  <si>
    <t>28.703.478/0001-05</t>
  </si>
  <si>
    <t>Hotel Portobello S/A</t>
  </si>
  <si>
    <t>marise@portobelloresort.com.br</t>
  </si>
  <si>
    <t>28.716.348/0001-07</t>
  </si>
  <si>
    <t>Condominio do Edificio Cidade do Rio de Janeiro</t>
  </si>
  <si>
    <t>28.718.823/0001-76</t>
  </si>
  <si>
    <t>Condomínio do Ed. Cândido Mendes</t>
  </si>
  <si>
    <t>prsequeira@gmail.com</t>
  </si>
  <si>
    <t>28.836.088/0001-03</t>
  </si>
  <si>
    <t>Mima Agropecuária Ltda.</t>
  </si>
  <si>
    <t>acaciaamado@yahoo.com.br</t>
  </si>
  <si>
    <t>28.843.928/0001-57</t>
  </si>
  <si>
    <t>TOSANA AGROPECUÁRIA LTDA</t>
  </si>
  <si>
    <t>tosana@tosana.com.br</t>
  </si>
  <si>
    <t>280.062.759-04</t>
  </si>
  <si>
    <t>JOSE LUIZ FORNAGIERI</t>
  </si>
  <si>
    <t>FORNAGIERIADVOGADO@HOTMAIL.COM</t>
  </si>
  <si>
    <t>280.101.398-66</t>
  </si>
  <si>
    <t>FERNANDO ZANETTI DE SOUZA</t>
  </si>
  <si>
    <t>fernando@soufer.com.br</t>
  </si>
  <si>
    <t>280.541.468-33</t>
  </si>
  <si>
    <t>Frederico Braun D'Ávila</t>
  </si>
  <si>
    <t>financeiro@fda.agr.br</t>
  </si>
  <si>
    <t>280.995.919-68</t>
  </si>
  <si>
    <t>Aparecido Caputi</t>
  </si>
  <si>
    <t>caputivilhena@gmail.com</t>
  </si>
  <si>
    <t>280.997.018-10</t>
  </si>
  <si>
    <t>RAFAEL PINHEIRO DO CARMO</t>
  </si>
  <si>
    <t>RAFAELPINHEIRODOCARMO@HOTMAIL.COM</t>
  </si>
  <si>
    <t>281.090.998-90</t>
  </si>
  <si>
    <t>Ana Luiza Junqueira Vilela</t>
  </si>
  <si>
    <t>heladio@ajjunqueira.com.br</t>
  </si>
  <si>
    <t>281.315.828-33</t>
  </si>
  <si>
    <t>Giovani Rodrigo Chiari Vicentini</t>
  </si>
  <si>
    <t>giovani.chiari@viterra.com</t>
  </si>
  <si>
    <t>281.676.945-34</t>
  </si>
  <si>
    <t>José Almir Gorgen</t>
  </si>
  <si>
    <t>danielgorgen@yahoo.com.br</t>
  </si>
  <si>
    <t>281.989.468-29</t>
  </si>
  <si>
    <t>DANIEL BUTTERFIELD</t>
  </si>
  <si>
    <t>DANIELB@DANCO.COM.BR</t>
  </si>
  <si>
    <t>282.003.698-89</t>
  </si>
  <si>
    <t>FERNANDO HENRIQUE VALVERDE FERREIRA DA SILVA</t>
  </si>
  <si>
    <t>fhvalverde@yahoo.com.br</t>
  </si>
  <si>
    <t>282.688.298-85</t>
  </si>
  <si>
    <t>Frederico Mellão Alves de Lima</t>
  </si>
  <si>
    <t>283.547.029-87</t>
  </si>
  <si>
    <t>José Carlos Capelari</t>
  </si>
  <si>
    <t>contato@rotaconstucoes.com.br</t>
  </si>
  <si>
    <t>283.774.432-87</t>
  </si>
  <si>
    <t>RENATO GOMES PEREIRA</t>
  </si>
  <si>
    <t>nativaconsultoria@gmail.com</t>
  </si>
  <si>
    <t>283.825.529-00</t>
  </si>
  <si>
    <t>ARI WALDIR ZANCCHETIN</t>
  </si>
  <si>
    <t>283.865.909-04</t>
  </si>
  <si>
    <t>Valdocir Paulo Rovaris</t>
  </si>
  <si>
    <t>fazendas@rovaris.com.br</t>
  </si>
  <si>
    <t>284.022.609-00</t>
  </si>
  <si>
    <t>WILSON FRANCISCO ROTTA</t>
  </si>
  <si>
    <t>aviacao@gruporotta.com</t>
  </si>
  <si>
    <t>284.066.995-15</t>
  </si>
  <si>
    <t>UBALDO JOSÉ BRITO</t>
  </si>
  <si>
    <t>284.422.539-04</t>
  </si>
  <si>
    <t>ROMEU FROELICH</t>
  </si>
  <si>
    <t>david.verao@gruponativa.com.br</t>
  </si>
  <si>
    <t>284.644.738-18</t>
  </si>
  <si>
    <t>LUIS HENRIQUE DOS SANTOS MOREIRA</t>
  </si>
  <si>
    <t>luishenrique@jales.sp.gov.br</t>
  </si>
  <si>
    <t>285.348.834-91</t>
  </si>
  <si>
    <t>ANA HELENA THÉ BONIFÁCIO</t>
  </si>
  <si>
    <t>anahelenathe@gmail.com</t>
  </si>
  <si>
    <t>285.375.139-20</t>
  </si>
  <si>
    <t>Valdir Antonio de Vargas</t>
  </si>
  <si>
    <t>aeroderondonia@gmail.com</t>
  </si>
  <si>
    <t>285.427.891-72</t>
  </si>
  <si>
    <t>PAULO HENRIQUE ANTELLO E SILVA</t>
  </si>
  <si>
    <t>PAULOANTELLO@COMBOI.COM.BR</t>
  </si>
  <si>
    <t>286.149.091-87</t>
  </si>
  <si>
    <t>MONIQUE GIORDANETTI DE SOUZA FIRMO</t>
  </si>
  <si>
    <t>escritorioprimavera@hotmail.com</t>
  </si>
  <si>
    <t>286.215.731-72</t>
  </si>
  <si>
    <t>LUCIANO COELHO BARBOSA</t>
  </si>
  <si>
    <t>LUCIANOBARBOSAMT@HOTMAIL.COM</t>
  </si>
  <si>
    <t>286.294.770-91</t>
  </si>
  <si>
    <t>PAULO ROBERTO BONOTO TRAMONTINI</t>
  </si>
  <si>
    <t>PAULOTRAMONTINI@HOTMAIL.COM</t>
  </si>
  <si>
    <t>286.602.009-00</t>
  </si>
  <si>
    <t>ILISA IVANOFF</t>
  </si>
  <si>
    <t>escritorio.rv@gmail.com</t>
  </si>
  <si>
    <t>286.746.501-04</t>
  </si>
  <si>
    <t>Mário Valério</t>
  </si>
  <si>
    <t>mariovalerio.caarapo.ms@gmail.com</t>
  </si>
  <si>
    <t>286.836.411-04</t>
  </si>
  <si>
    <t>JOSE OTILIO MOTTA ALBUQUERQUE</t>
  </si>
  <si>
    <t>287.015.269-87</t>
  </si>
  <si>
    <t>Pedro Damião Cosmoski</t>
  </si>
  <si>
    <t>cosmoskiaviacao@gmail.com</t>
  </si>
  <si>
    <t>287.393.588-01</t>
  </si>
  <si>
    <t>Ilonka Marga Eijsink</t>
  </si>
  <si>
    <t>ilonka@baarahinvestments.com</t>
  </si>
  <si>
    <t>287.640.990-91</t>
  </si>
  <si>
    <t>CARLOS ERNESTO AUGUSTIN</t>
  </si>
  <si>
    <t>bruna.kerber@petrovina.com.br</t>
  </si>
  <si>
    <t>288.307.658-80</t>
  </si>
  <si>
    <t>DENER MURARO</t>
  </si>
  <si>
    <t>anstotelesgreff@qmail.com</t>
  </si>
  <si>
    <t>288.441.858-06</t>
  </si>
  <si>
    <t>Marcus Vinicius Vaz Moreno</t>
  </si>
  <si>
    <t>marcus.moreno.mm3@cba.com.br</t>
  </si>
  <si>
    <t>289.059.030-53</t>
  </si>
  <si>
    <t>Elton Ramanauskas</t>
  </si>
  <si>
    <t>felipeferreiraseco@hotmail.com</t>
  </si>
  <si>
    <t>289.251.147-04</t>
  </si>
  <si>
    <t>Daniel dos Santos Filho</t>
  </si>
  <si>
    <t>fernanda.santos@sicpa.com</t>
  </si>
  <si>
    <t>289.372.951-72</t>
  </si>
  <si>
    <t>MARCIA VALENTE CUSTODIO SANDERS</t>
  </si>
  <si>
    <t>mvcs2@hotmail.com</t>
  </si>
  <si>
    <t>289.743.360-49</t>
  </si>
  <si>
    <t>MARCOS DIEFENTHALER</t>
  </si>
  <si>
    <t>marcos@longlife.com.br</t>
  </si>
  <si>
    <t>289.748.672-49</t>
  </si>
  <si>
    <t>GILBERTO DOS SANTOS SCHEFFER</t>
  </si>
  <si>
    <t>DIRETORIA@VOERIMA.COM.BR</t>
  </si>
  <si>
    <t>29.022.151/0001-22</t>
  </si>
  <si>
    <t>Delfire Arms Ltda.</t>
  </si>
  <si>
    <t>augusto@delfirearms.com</t>
  </si>
  <si>
    <t>29.058.638/0001-65</t>
  </si>
  <si>
    <t>PONTAL DO BRACUHY EMPREENDIMENTOS IMOBILIARIOS LTDA</t>
  </si>
  <si>
    <t>29.170.776/0001-31</t>
  </si>
  <si>
    <t>Condomínio do Edifício de Serviços do BNDES no Rio de Janeiro - CEDSERJ</t>
  </si>
  <si>
    <t>marip@bndes.gov.br</t>
  </si>
  <si>
    <t>29.196.911/0001-18</t>
  </si>
  <si>
    <t>NOGUEIRAS AGROPASTORIL LTDA</t>
  </si>
  <si>
    <t>29.225.976/0001-44</t>
  </si>
  <si>
    <t>Convem Mineração Ltda</t>
  </si>
  <si>
    <t>29.292.502/0001-15</t>
  </si>
  <si>
    <t>CHÁCARAS VILLA DO LAGO LTDA</t>
  </si>
  <si>
    <t>ronaldomcjrr@gmail.com</t>
  </si>
  <si>
    <t>29.302.601/0001-30</t>
  </si>
  <si>
    <t>Lobo Agropecuária e Empreendimentos Ltda.</t>
  </si>
  <si>
    <t>duduurquiza@yahoo.com.br</t>
  </si>
  <si>
    <t>29.304.957/0001-03</t>
  </si>
  <si>
    <t>DROP ZONE 47 LOCACAO DE EQUIPAMENTOS ESPORTIVOS LTDA</t>
  </si>
  <si>
    <t>dudualmeida1@hotmail.com</t>
  </si>
  <si>
    <t>29.325.476/0001-84</t>
  </si>
  <si>
    <t>GLF Táxi Aéreo e Serviços Agrícolas Eireli</t>
  </si>
  <si>
    <t>diretoria@frisonfly.com.br</t>
  </si>
  <si>
    <t>29.363.658/0001-40</t>
  </si>
  <si>
    <t>MORANDI E MORANDI AVIAÇÃO AGRÍCOLA LTDA</t>
  </si>
  <si>
    <t>29.363.658/0002-20</t>
  </si>
  <si>
    <t>financeiro.gaivota@hotmail.com</t>
  </si>
  <si>
    <t>29.364.847/0001-37</t>
  </si>
  <si>
    <t>Enseada das Estrelas Imobiliaria LTDA</t>
  </si>
  <si>
    <t>29.435.005/0099-32</t>
  </si>
  <si>
    <t>ESHO EMPRESA DE SERVICOS HOSPITALARES S.A.</t>
  </si>
  <si>
    <t>regvieira@uhgbrasil.com.br</t>
  </si>
  <si>
    <t>29.446.458/0001-50</t>
  </si>
  <si>
    <t>AQUINO INVESTIMENTOS E PARTICIPACOES LTDA</t>
  </si>
  <si>
    <t>regina.campos@ciarama.com.br</t>
  </si>
  <si>
    <t>29.517.170/0001-20</t>
  </si>
  <si>
    <t>ELDOURADO ADMINISTRACAO E PARTICIPACAO S/A</t>
  </si>
  <si>
    <t>29.531.438/0001-88</t>
  </si>
  <si>
    <t>Ruana Agropecuária Ltda.</t>
  </si>
  <si>
    <t>ruanaagropastoril@gmail.com</t>
  </si>
  <si>
    <t>29.744.778/0001-97</t>
  </si>
  <si>
    <t>Igreja Universal do Reino de Deus</t>
  </si>
  <si>
    <t>cbarbieri@universal.org.br</t>
  </si>
  <si>
    <t>29.744.778/0068-02</t>
  </si>
  <si>
    <t>29.744.778/0535-50</t>
  </si>
  <si>
    <t>igoliveira@universal.org</t>
  </si>
  <si>
    <t>29.744.778/2252-70</t>
  </si>
  <si>
    <t>leaalves@pr.universal.org.br</t>
  </si>
  <si>
    <t>29.744.778/3972-16</t>
  </si>
  <si>
    <t>29.744.778/6064-00</t>
  </si>
  <si>
    <t>29.773.140/0002-65</t>
  </si>
  <si>
    <t>ADMINISTRADORA DALLARI AGRONEGÓCIOS LTDA.</t>
  </si>
  <si>
    <t>mdallari@dallari.com.br</t>
  </si>
  <si>
    <t>29.780.061/0001-09</t>
  </si>
  <si>
    <t>SÃO CARLOS EMPREENDIMENTOS E PARTICIPAÇÕES S.A.</t>
  </si>
  <si>
    <t>ceb@cbre.com</t>
  </si>
  <si>
    <t>29.820.189/0001-40</t>
  </si>
  <si>
    <t>ASSOCIAÇÃO AERODESPORTIVA DE GETULIO VARGAS</t>
  </si>
  <si>
    <t>mauricio@contapi.com.br</t>
  </si>
  <si>
    <t>29.821.824/0001-04</t>
  </si>
  <si>
    <t>Resort Portobello Ltda.</t>
  </si>
  <si>
    <t>fernando.reda@portobelloresort.com.br</t>
  </si>
  <si>
    <t>29.830.054/0001-66</t>
  </si>
  <si>
    <t>Air Service Comercio e Consultoria Ltda.</t>
  </si>
  <si>
    <t>29.907.174/0001-14</t>
  </si>
  <si>
    <t>GAPS AGRONEGÓCIOS LTDA</t>
  </si>
  <si>
    <t>nayana@maqcampo.com.br</t>
  </si>
  <si>
    <t>29.979.820/0001-59</t>
  </si>
  <si>
    <t>Tansa Comércio e Participações S/A</t>
  </si>
  <si>
    <t>290.400.001-15</t>
  </si>
  <si>
    <t>MARIA DE FÁTIMA JOSÉ DE ALMEIDA VIEIRA</t>
  </si>
  <si>
    <t>290.995.109-00</t>
  </si>
  <si>
    <t>Nivaldo Pinheiro</t>
  </si>
  <si>
    <t>juridico@procave.com.br</t>
  </si>
  <si>
    <t>291.165.890-68</t>
  </si>
  <si>
    <t>Alessio Martelli</t>
  </si>
  <si>
    <t>alam@somaagricultura.com.br</t>
  </si>
  <si>
    <t>291.838.206-04</t>
  </si>
  <si>
    <t>Rodrigo Pinto Canabrava</t>
  </si>
  <si>
    <t>albertomaia@rcagropecuaria.com.br</t>
  </si>
  <si>
    <t>291.927.918-16</t>
  </si>
  <si>
    <t>GIOVANI POLIDORO</t>
  </si>
  <si>
    <t>GIOVANI.POLIDORO@BEPENERGIA.COM.BR</t>
  </si>
  <si>
    <t>291.969.659-91</t>
  </si>
  <si>
    <t>Raul de Oliveira</t>
  </si>
  <si>
    <t>293.223.750-00</t>
  </si>
  <si>
    <t>Nestor de Moura Jardim Neto</t>
  </si>
  <si>
    <t>itapororo@cabanhaitapororo.com.br;</t>
  </si>
  <si>
    <t>293.372.590-87</t>
  </si>
  <si>
    <t>VANDERLI DE OLIVEIRA MACHADO</t>
  </si>
  <si>
    <t>projetos@aeroplan.com.br</t>
  </si>
  <si>
    <t>293.422.521-68</t>
  </si>
  <si>
    <t>Beatriz Rosália Gomes Xavier Flandoli</t>
  </si>
  <si>
    <t>bxavier@terra.com.br</t>
  </si>
  <si>
    <t>294.344.084-15</t>
  </si>
  <si>
    <t>RAIMUNDO NONATO COSTA EVANGELISTA</t>
  </si>
  <si>
    <t>evangelista@ittnet.com.br</t>
  </si>
  <si>
    <t>294.361.728-85</t>
  </si>
  <si>
    <t>RICARDO CAVINA TAVARES</t>
  </si>
  <si>
    <t>ricardo@valeaviacao.com.br</t>
  </si>
  <si>
    <t>294.904.801-34</t>
  </si>
  <si>
    <t>SEBASTIAO ALVES RIBEIRO FILHO</t>
  </si>
  <si>
    <t>NOBELCLINICA@GMAIL.COM</t>
  </si>
  <si>
    <t>295.768.088-20</t>
  </si>
  <si>
    <t>Gisele Mollés e Silva</t>
  </si>
  <si>
    <t>295.845.404-59</t>
  </si>
  <si>
    <t>Adriano Francisco Neri</t>
  </si>
  <si>
    <t>296.130.271-49</t>
  </si>
  <si>
    <t>DAIR PEREIRA DA SILVEIRA</t>
  </si>
  <si>
    <t>DAIRPEREIRA@GMAIL.COM</t>
  </si>
  <si>
    <t>296.358.372-91</t>
  </si>
  <si>
    <t>DARCILEIDE FONSECA DE MENDONÇA</t>
  </si>
  <si>
    <t>297.070.608-32</t>
  </si>
  <si>
    <t>Paulo Erick Estevão de Morais</t>
  </si>
  <si>
    <t>pauloerick@yahoo.com.br</t>
  </si>
  <si>
    <t>297.245.618-10</t>
  </si>
  <si>
    <t>DANIELA RODRIGUES GRACIANO</t>
  </si>
  <si>
    <t>DANIRODRIGUES@EMBRAER.COM.BR</t>
  </si>
  <si>
    <t>297.503.208-08</t>
  </si>
  <si>
    <t>ADRIANO DE SIQUEIRA SEDDON</t>
  </si>
  <si>
    <t>ADRIANO.SEDDON@UOL.COM.BR</t>
  </si>
  <si>
    <t>297.943.232-68</t>
  </si>
  <si>
    <t>OSMAR FAVALESSA</t>
  </si>
  <si>
    <t>osmar.itaporanga@ciclocairu.com.br</t>
  </si>
  <si>
    <t>298.053.068-95</t>
  </si>
  <si>
    <t>DIEGO CHOAIRY PRETER ANGELIS</t>
  </si>
  <si>
    <t>298.138.321-34</t>
  </si>
  <si>
    <t>EMERSON BELAUS DE CARVALHO PEREIRA</t>
  </si>
  <si>
    <t>EMERSON_BELAUS@HOTMAIL.COM</t>
  </si>
  <si>
    <t>298.435.027-87</t>
  </si>
  <si>
    <t>MARIO ROBERTO CANDIA DE FIGUEIREDO</t>
  </si>
  <si>
    <t>fabiopiloto81@gmail.com</t>
  </si>
  <si>
    <t>30.061.296/0001-11</t>
  </si>
  <si>
    <t>Fource Participações Ltda</t>
  </si>
  <si>
    <t>heraldo.reis@fource.com.br</t>
  </si>
  <si>
    <t>30.092.431/0001-96</t>
  </si>
  <si>
    <t>Condor S/A Indústria Química</t>
  </si>
  <si>
    <t>30.128.520/0001-45</t>
  </si>
  <si>
    <t>AGROPECUARIA AGROAPPELT LTDA.</t>
  </si>
  <si>
    <t>30.223.263/0001-20</t>
  </si>
  <si>
    <t>Vokkan Portobelo Urbanismo Ltda.</t>
  </si>
  <si>
    <t>vokkanvivapark@gmail.com</t>
  </si>
  <si>
    <t>30.309.733/0001-73</t>
  </si>
  <si>
    <t>ANDROMEDA PARTICIPACOES SOCIETARIAS LTDA</t>
  </si>
  <si>
    <t>clovisgreca@gmail.com</t>
  </si>
  <si>
    <t>30.315.206/0001-71</t>
  </si>
  <si>
    <t>NOVA GUAPORE AGRICOLA LTDA</t>
  </si>
  <si>
    <t>30.322.150/0001-82</t>
  </si>
  <si>
    <t>Condomínio Laranjeiras</t>
  </si>
  <si>
    <t>30.475.180/0001-29</t>
  </si>
  <si>
    <t>Helimar Helicópteros Ltda</t>
  </si>
  <si>
    <t>helirio@helirio.com.br</t>
  </si>
  <si>
    <t>30.487.489/0001-39</t>
  </si>
  <si>
    <t>Condomínio New York Tower</t>
  </si>
  <si>
    <t>30.684.018/0001-10</t>
  </si>
  <si>
    <t>Gold  Agropecuária e Participações Ltda</t>
  </si>
  <si>
    <t>hebertribeiro6329@gmail.com</t>
  </si>
  <si>
    <t>30.691.563/0001-34</t>
  </si>
  <si>
    <t>Consorcio Construtor do Setor B do Parque da Cidade</t>
  </si>
  <si>
    <t>jeferson.tagliapietra@hsinvest.com</t>
  </si>
  <si>
    <t>30.696.147/0001-29</t>
  </si>
  <si>
    <t>AGROPECUÁRIA SANTA TERRA EIRELI</t>
  </si>
  <si>
    <t>lucafredo@uol.com.br</t>
  </si>
  <si>
    <t>30.720.420/0001-03</t>
  </si>
  <si>
    <t>Villa Santa Maria Restaurante Ltda</t>
  </si>
  <si>
    <t>mcarbonari@ima.com.br</t>
  </si>
  <si>
    <t>30.740.917/0001-93</t>
  </si>
  <si>
    <t>CEDRO PARTICIPACOES S.A.</t>
  </si>
  <si>
    <t>marcotulio@procafe.com.br</t>
  </si>
  <si>
    <t>30.836.833/0001-58</t>
  </si>
  <si>
    <t>ASAMALTO EMPREENDIMENTOS IMOBILIARIOS SPE LTDA</t>
  </si>
  <si>
    <t>ric-mansur@hotmail.com</t>
  </si>
  <si>
    <t>30.939.434/0001-12</t>
  </si>
  <si>
    <t>MV PROJETOS E CONSULTORIAS LTDA</t>
  </si>
  <si>
    <t>30.942.270/0001-82</t>
  </si>
  <si>
    <t>HOTEL TURISMO AGULHAS NEGRAS LTDA</t>
  </si>
  <si>
    <t>30.983.631/0001-39</t>
  </si>
  <si>
    <t>OVOS NATURAVES LTDA</t>
  </si>
  <si>
    <t>administrativo@naturaves.com.br</t>
  </si>
  <si>
    <t>300.299.026-49</t>
  </si>
  <si>
    <t>Vicente Bretz da Silva</t>
  </si>
  <si>
    <t>jr@airsoft.com.br/stefania@airsoft.com.br</t>
  </si>
  <si>
    <t>301.141.258-80</t>
  </si>
  <si>
    <t>Mônica Marcondes de Castilho</t>
  </si>
  <si>
    <t>monica_castilho@gpc-assessoria.com.br</t>
  </si>
  <si>
    <t>301.494.078-07</t>
  </si>
  <si>
    <t>José Geraldo Coimbra Jacintho</t>
  </si>
  <si>
    <t>dijacintho@gmail.com</t>
  </si>
  <si>
    <t>301.710.917-87</t>
  </si>
  <si>
    <t>Luiz Eduardo Tarquinio Monteiro da Costa</t>
  </si>
  <si>
    <t>contato@fazendasantavitoria.com.br</t>
  </si>
  <si>
    <t>302.949.088-20</t>
  </si>
  <si>
    <t>ANTONIO FERNANDO ANDRADE PRADO</t>
  </si>
  <si>
    <t>afaprado@hotmail.com</t>
  </si>
  <si>
    <t>303.268.850-72</t>
  </si>
  <si>
    <t>JOSE CELESTINO MONTAGNER ANTONIAZZI</t>
  </si>
  <si>
    <t>TINO01@TERRA.COM.BR</t>
  </si>
  <si>
    <t>304.121.531-49</t>
  </si>
  <si>
    <t>Donato Cechinel</t>
  </si>
  <si>
    <t>vefago@bomfuturo.com.br</t>
  </si>
  <si>
    <t>304.666.363-34</t>
  </si>
  <si>
    <t>WILKER LEÃO PEREIRA</t>
  </si>
  <si>
    <t>gestor@agroaltovr.com.br</t>
  </si>
  <si>
    <t>304.766.409-97</t>
  </si>
  <si>
    <t>Ivo Narciso Cassol</t>
  </si>
  <si>
    <t>305.060.261-91</t>
  </si>
  <si>
    <t>MARCIO FARIA DE FREITAS</t>
  </si>
  <si>
    <t>agroreunidas@live.com</t>
  </si>
  <si>
    <t>305.656.818-85</t>
  </si>
  <si>
    <t>JOÃO LUIZ SERESUELA</t>
  </si>
  <si>
    <t>gregory.aviation@gmail.com</t>
  </si>
  <si>
    <t>306.401.486-20</t>
  </si>
  <si>
    <t>GILBERTO GERLACO LEMOS</t>
  </si>
  <si>
    <t>GILBERTO@SEMENTESANTAFE.COM.BR</t>
  </si>
  <si>
    <t>306.775.569-34</t>
  </si>
  <si>
    <t>WILSON ROBERTO DA COSTA</t>
  </si>
  <si>
    <t>furnas@grupocosta.agr.br</t>
  </si>
  <si>
    <t>307.273.240-04</t>
  </si>
  <si>
    <t>Reonildo Daniel Prante</t>
  </si>
  <si>
    <t>daniel@floraagronegocio.com.br</t>
  </si>
  <si>
    <t>307.339.010-34</t>
  </si>
  <si>
    <t>MAURICIO CARDOSO MALLMANN</t>
  </si>
  <si>
    <t>307.570.961-15</t>
  </si>
  <si>
    <t>EDSON ALVES DOS REIS</t>
  </si>
  <si>
    <t>EDSONREIHEJ@HOTMAIL.COM</t>
  </si>
  <si>
    <t>308.025.479-15</t>
  </si>
  <si>
    <t>NELSON VALDEMAR KOZEN</t>
  </si>
  <si>
    <t>cesarkonzen26@gmail.com</t>
  </si>
  <si>
    <t>308.181.259-34</t>
  </si>
  <si>
    <t>ELIZEU ZULMAR MAGGI SCHEFFER</t>
  </si>
  <si>
    <t>308.284.739-00</t>
  </si>
  <si>
    <t>DEJALMO FEDRIZZE</t>
  </si>
  <si>
    <t>adm.fedrizze@carvalima.com.br</t>
  </si>
  <si>
    <t>309.256.490-15</t>
  </si>
  <si>
    <t>Oscar Stroschon</t>
  </si>
  <si>
    <t>caneo@sementesprodutiva.com.br</t>
  </si>
  <si>
    <t>309.617.850-04</t>
  </si>
  <si>
    <t>Carlos Henrique Schroder</t>
  </si>
  <si>
    <t>klingerconsultoria@uol.com.br</t>
  </si>
  <si>
    <t>309.803.658-30</t>
  </si>
  <si>
    <t>Elisa de Carvalho Affonso</t>
  </si>
  <si>
    <t>julio.mj@uol.com.br</t>
  </si>
  <si>
    <t>31.037.550/0001-09</t>
  </si>
  <si>
    <t>DENARDIN HOLDING PATRIMONIAL LTDA</t>
  </si>
  <si>
    <t>financeiro@grupodenardin.com.br</t>
  </si>
  <si>
    <t>31.042.361/0001-24</t>
  </si>
  <si>
    <t>JPC AGROPECUARIA LTDA.</t>
  </si>
  <si>
    <t>mac@agrojpc.com.br</t>
  </si>
  <si>
    <t>31.066.178/0001-69</t>
  </si>
  <si>
    <t>Prefeitura Municipal do Rio de Janeiro/Companhia Botafogo S.A.</t>
  </si>
  <si>
    <t>31.123.034/0001-05</t>
  </si>
  <si>
    <t>PICCADILLY ADMINISTRACAO LTDA</t>
  </si>
  <si>
    <t>31.164.358/0001-83</t>
  </si>
  <si>
    <t>FALCAO AEREO AGRICOLA LTDA</t>
  </si>
  <si>
    <t>fornagieriagricola@hotmail.com</t>
  </si>
  <si>
    <t>31.228.003/0001-00</t>
  </si>
  <si>
    <t>Cervejaria Cidade Imperial</t>
  </si>
  <si>
    <t>31.309.774/0001-22</t>
  </si>
  <si>
    <t>HARAS E AGROPECUARIA NOVA ALIANCA</t>
  </si>
  <si>
    <t>31.361.992/0001-06</t>
  </si>
  <si>
    <t>GMT HOLDING FARM S/A</t>
  </si>
  <si>
    <t>31.545.376/0001-05</t>
  </si>
  <si>
    <t>CONDOMÍNIO DO EDIFÍCIO DELMAN EMPRESARIAL</t>
  </si>
  <si>
    <t>31.611.446/0001-86</t>
  </si>
  <si>
    <t>Associação dos Usuários do Aeródromo de Águas Claras</t>
  </si>
  <si>
    <t>ONDINODUTRA@GMAIL.COM</t>
  </si>
  <si>
    <t>31.676.266/0001-82</t>
  </si>
  <si>
    <t>FAZENDA PONTAL M LTDA</t>
  </si>
  <si>
    <t>31.698.662/0001-00</t>
  </si>
  <si>
    <t>Agropecuária Orro S/A</t>
  </si>
  <si>
    <t>31.889.771/0002-96</t>
  </si>
  <si>
    <t>Jumari Agropecuária Ltda.</t>
  </si>
  <si>
    <t>31.895.683/0001-16</t>
  </si>
  <si>
    <t>Banco Industrial do Brasil S/A</t>
  </si>
  <si>
    <t>31.971.180/0001-82</t>
  </si>
  <si>
    <t>SATURN LOCAÇÃO E PARTICIPAÇÕES LTDA</t>
  </si>
  <si>
    <t>carloshsrambo@gmail.com</t>
  </si>
  <si>
    <t>310.085.931-68</t>
  </si>
  <si>
    <t>Hilda Araújo Azevedo</t>
  </si>
  <si>
    <t>hilda.azevedo@funai.gov.br</t>
  </si>
  <si>
    <t>310.829.768-65</t>
  </si>
  <si>
    <t>CHELBER VICENTIN LILISCHKIES</t>
  </si>
  <si>
    <t>CHELBERL@MSN.COM</t>
  </si>
  <si>
    <t>311.213.388-95</t>
  </si>
  <si>
    <t>LEANDRO PINHEIRO GONÇALVES</t>
  </si>
  <si>
    <t>aviacao.atuante@hotmail.com</t>
  </si>
  <si>
    <t>311.666.328-90</t>
  </si>
  <si>
    <t>SYLVIO ALARCON ESTRADA JÚNIOR</t>
  </si>
  <si>
    <t>312.127.648-46</t>
  </si>
  <si>
    <t>Bruno Silva de Azevedo</t>
  </si>
  <si>
    <t>bsacorporat@gmail.com</t>
  </si>
  <si>
    <t>312.661.002-10</t>
  </si>
  <si>
    <t>Robson Guimaraes</t>
  </si>
  <si>
    <t>luizhenrique@aeroaviacao.com.br</t>
  </si>
  <si>
    <t>312.697.708-10</t>
  </si>
  <si>
    <t>Izair dos Santos Teixeira</t>
  </si>
  <si>
    <t>67 3341-1798</t>
  </si>
  <si>
    <t>312.770.208-68</t>
  </si>
  <si>
    <t>ALUISIO CINTRA LEMOS</t>
  </si>
  <si>
    <t>acintralemos@gmail.com</t>
  </si>
  <si>
    <t>312.779.858-04</t>
  </si>
  <si>
    <t>EDUARDO APARECIDO ROCHA</t>
  </si>
  <si>
    <t>312.826.010-91</t>
  </si>
  <si>
    <t>Edson Luiz Cunha da Rocha</t>
  </si>
  <si>
    <t>edson.rocha@icaoagricola.com.br</t>
  </si>
  <si>
    <t>312.843.618-53</t>
  </si>
  <si>
    <t>NAUR CELESTINO TEDESCHI</t>
  </si>
  <si>
    <t>NCTEDESC@TERRA.COM.BR</t>
  </si>
  <si>
    <t>313.040.956-49</t>
  </si>
  <si>
    <t>Nelson Barbosa Tavares</t>
  </si>
  <si>
    <t>313.068.371-20</t>
  </si>
  <si>
    <t>Carlos Theodoro Andrade e Jurgielewicz</t>
  </si>
  <si>
    <t>baiadaspedras@baiadaspedras.com.br</t>
  </si>
  <si>
    <t>313.257.501-15</t>
  </si>
  <si>
    <t>LUIZ CARLOS MACHADO DA SILVA</t>
  </si>
  <si>
    <t>MACHADUS-M@HOTMAIL.COM</t>
  </si>
  <si>
    <t>313.334.781-00</t>
  </si>
  <si>
    <t>Marcos Antônio Assis Tozzati</t>
  </si>
  <si>
    <t>mtozzatti@gmail.com</t>
  </si>
  <si>
    <t>313.500.598-46</t>
  </si>
  <si>
    <t>Alessandro Salomão</t>
  </si>
  <si>
    <t>salomaoas82@gmail.com</t>
  </si>
  <si>
    <t>313.787.140-91</t>
  </si>
  <si>
    <t>Irineu Jose Busatto</t>
  </si>
  <si>
    <t>315.273.528-62</t>
  </si>
  <si>
    <t>CYRO PIRES XAVIER</t>
  </si>
  <si>
    <t>315.546.877-72</t>
  </si>
  <si>
    <t>WILIBALDO RANGEL DE SA</t>
  </si>
  <si>
    <t>assessoria.cavok@globo.com</t>
  </si>
  <si>
    <t>316.010.650-00</t>
  </si>
  <si>
    <t>ROSALINA RIBAS GONZALES</t>
  </si>
  <si>
    <t>ROSALINA@CPOVO.NET</t>
  </si>
  <si>
    <t>316.059.748-20</t>
  </si>
  <si>
    <t>JOÃO RABESCHINI</t>
  </si>
  <si>
    <t>316.163.058-00</t>
  </si>
  <si>
    <t>Irineu Martins</t>
  </si>
  <si>
    <t>aeromoreno@gmail.com</t>
  </si>
  <si>
    <t>316.606.900-30</t>
  </si>
  <si>
    <t>MIGUEL ANGELO FURLAN</t>
  </si>
  <si>
    <t>MIGUEL.FURLAN@EMBRAER.COM.BR</t>
  </si>
  <si>
    <t>316.913.232-68</t>
  </si>
  <si>
    <t>Alexandro Elias Benedetti</t>
  </si>
  <si>
    <t>316.920.602-87</t>
  </si>
  <si>
    <t>VALDENILSON CORDEIRO MENDES</t>
  </si>
  <si>
    <t>CONTATO@FLYDOC.CM.BR</t>
  </si>
  <si>
    <t>317.447.448-58</t>
  </si>
  <si>
    <t>THIAGO DOS SANTOS RODRIGUES</t>
  </si>
  <si>
    <t>TSRODRIGUES@POLICIAMILITAR.SP.GOV.BR</t>
  </si>
  <si>
    <t>317.530.270-04</t>
  </si>
  <si>
    <t>VALDIR JOSE FEDERHEN</t>
  </si>
  <si>
    <t>valdir@fasa.ind.br</t>
  </si>
  <si>
    <t>317.541.397-87</t>
  </si>
  <si>
    <t>JOSE NIVALDO PIANIZOLI</t>
  </si>
  <si>
    <t>NIVALDOPIANIZOLI@GMAIL.COM</t>
  </si>
  <si>
    <t>317.657.936-53</t>
  </si>
  <si>
    <t>CARLOS GEO QUICK</t>
  </si>
  <si>
    <t>317.719.308-88</t>
  </si>
  <si>
    <t>RICARDO RAMOS PEREIRA DE SOUZA</t>
  </si>
  <si>
    <t>robinson@athenabanco.com.br</t>
  </si>
  <si>
    <t>317.733.389-00</t>
  </si>
  <si>
    <t>João Telmo Pozzobon</t>
  </si>
  <si>
    <t>jpozzobom@gmail.com</t>
  </si>
  <si>
    <t>318.240.486-53</t>
  </si>
  <si>
    <t>PAULO ROBERTO ALVES</t>
  </si>
  <si>
    <t>paulo@villefort.com.br</t>
  </si>
  <si>
    <t>318.681.501-00</t>
  </si>
  <si>
    <t>MARCELO SOUZA DE BARROS</t>
  </si>
  <si>
    <t>MARCELOSOUZADEBARROS@YAHOO.COM.BR</t>
  </si>
  <si>
    <t>318.704.813-72</t>
  </si>
  <si>
    <t>Maria Josilda Botelho Belchior</t>
  </si>
  <si>
    <t>ab@alessandrobelchior.com.br</t>
  </si>
  <si>
    <t>319.083.816-04</t>
  </si>
  <si>
    <t>ANTONIO CARLOS MACIEL PINA</t>
  </si>
  <si>
    <t>rafael.ita09@gmail.com</t>
  </si>
  <si>
    <t>319.237.478-00</t>
  </si>
  <si>
    <t>Adi Bordignon</t>
  </si>
  <si>
    <t>319.261.189-87</t>
  </si>
  <si>
    <t>JOAO EDUARDO GODZIKOWSKI</t>
  </si>
  <si>
    <t>edugodi@gmail.com</t>
  </si>
  <si>
    <t>319.270.208-75</t>
  </si>
  <si>
    <t>ALUIZIO DE PAULA GALVÃO</t>
  </si>
  <si>
    <t>aluizio_curua@hotmail.com</t>
  </si>
  <si>
    <t>319.284.126-53</t>
  </si>
  <si>
    <t>Eduardo Pinto de Souza</t>
  </si>
  <si>
    <t>aduardoserracipo@hotmail.com</t>
  </si>
  <si>
    <t>32.087.360/0001-69</t>
  </si>
  <si>
    <t>LINCOLN JUNQUEIRA AGRO  S.A</t>
  </si>
  <si>
    <t>daniel.belluun@altoalegre.com.br</t>
  </si>
  <si>
    <t>32.087.965/0001-50</t>
  </si>
  <si>
    <t>AGROPECUARIA OURO VERDE</t>
  </si>
  <si>
    <t>gerencia@agriouroverde.com.br</t>
  </si>
  <si>
    <t>32.103.556/0001-08</t>
  </si>
  <si>
    <t>TERRA VIVA AGROPECUÁRIA LTDA</t>
  </si>
  <si>
    <t>adm@terravivaagro.com</t>
  </si>
  <si>
    <t>32.118.011/0001-67</t>
  </si>
  <si>
    <t>Fazenda Mangabas - Administração de Bens Próprios Ltda.</t>
  </si>
  <si>
    <t>fernanda@ewinvestimentos.com</t>
  </si>
  <si>
    <t>32.172.921/0001-28</t>
  </si>
  <si>
    <t>POUSADA DE PESCA ESPORTIVA SUCUNDURI LTDA</t>
  </si>
  <si>
    <t>contato@pousadasucunduri.com.br</t>
  </si>
  <si>
    <t>32.192.714/0001-35</t>
  </si>
  <si>
    <t>ATR ADMINISTRAÇÃO E PARTICIPAÇÕES LTDA</t>
  </si>
  <si>
    <t>renato_sribeiro@hotmail.com</t>
  </si>
  <si>
    <t>32.222.218/0001-87</t>
  </si>
  <si>
    <t>ZI BLUE S.A</t>
  </si>
  <si>
    <t>marcelo.spinola@cariocaengenharia.com.br</t>
  </si>
  <si>
    <t>32.254.960/0002-55</t>
  </si>
  <si>
    <t>OVCAG Participações Agropecuária Ltda</t>
  </si>
  <si>
    <t>32.324.435/0003-40</t>
  </si>
  <si>
    <t>AGROPECUÁRIA GUAXUMA LTDA</t>
  </si>
  <si>
    <t>32.325.423/0001-78</t>
  </si>
  <si>
    <t>FAZENDA ARAGUAIA AGROPECUARIA LTDA</t>
  </si>
  <si>
    <t>fabiofajioli@hotmail.com</t>
  </si>
  <si>
    <t>32.394.082/0001-92</t>
  </si>
  <si>
    <t>DBPAR Agropecuária Ltda</t>
  </si>
  <si>
    <t>dbparagropecuaria@bol.com.br</t>
  </si>
  <si>
    <t>32.398.111/0001-94</t>
  </si>
  <si>
    <t>CONDOMINIO EMPRESARIAL NAVEGANTES SPE</t>
  </si>
  <si>
    <t>thiago.cabral@abcempreendimentos.com.br</t>
  </si>
  <si>
    <t>32.411.089/0001-75</t>
  </si>
  <si>
    <t>FAP ADMINISTRADORA DE BENS E PARTICIPAÇÕES LTDA.</t>
  </si>
  <si>
    <t>fagnerpelarini@hotmail.com</t>
  </si>
  <si>
    <t>32.461.283/0001-65</t>
  </si>
  <si>
    <t>Oikos Participações Ltda</t>
  </si>
  <si>
    <t>familyoffice@ype.ind.br</t>
  </si>
  <si>
    <t>32.470.787/0001-41</t>
  </si>
  <si>
    <t>Aeroclube Cearense</t>
  </si>
  <si>
    <t>aeroescola@hotmail.com</t>
  </si>
  <si>
    <t>32.680.423/0001-96</t>
  </si>
  <si>
    <t>Piana Campelo Agropecuária Ltda.</t>
  </si>
  <si>
    <t>financeiro@tecnoseeds.com.br</t>
  </si>
  <si>
    <t>32.690.668/0001-02</t>
  </si>
  <si>
    <t>SECRETARIA DE ESTADO DE POLICIA MILITAR - SEPM</t>
  </si>
  <si>
    <t>32.876.258/0001-42</t>
  </si>
  <si>
    <t>CD Agropecuaria e Participações Ltda</t>
  </si>
  <si>
    <t>32.965.326/0001-40</t>
  </si>
  <si>
    <t>MJ Agropecuária Ltda</t>
  </si>
  <si>
    <t>riodourado@terra.com.br</t>
  </si>
  <si>
    <t>320.878.539-91</t>
  </si>
  <si>
    <t>WALTER DUCH</t>
  </si>
  <si>
    <t>eversonkerber@hotmail.com</t>
  </si>
  <si>
    <t>321.208.184-87</t>
  </si>
  <si>
    <t>Francisco Ferreira de Lacerda</t>
  </si>
  <si>
    <t>lacerda.nasscaer@gmail.com</t>
  </si>
  <si>
    <t>321.558.328-34</t>
  </si>
  <si>
    <t>AUGUSTO DOMINGOS VIEIRA CARVALHAIS</t>
  </si>
  <si>
    <t>AUGUSTO.CARVALHAIS@GMAIL.COM</t>
  </si>
  <si>
    <t>321.997.831-20</t>
  </si>
  <si>
    <t>MARLEI ROQUE SPONCHIADO</t>
  </si>
  <si>
    <t>irmaossponchiado@hotmail.com</t>
  </si>
  <si>
    <t>322.270.439-20</t>
  </si>
  <si>
    <t>Lenoir José Bogo</t>
  </si>
  <si>
    <t>postobogo@netuno.com.br</t>
  </si>
  <si>
    <t>322.362.711-15</t>
  </si>
  <si>
    <t>ARTHUR COELHO BARBOSA</t>
  </si>
  <si>
    <t>neloretotonho@hotmail.com</t>
  </si>
  <si>
    <t>323.384.788-27</t>
  </si>
  <si>
    <t>OTAVIO AUGUSTO GIANTOMASSI GOMES</t>
  </si>
  <si>
    <t>ENG.OTAVIOGOMES@GMAIL.COM</t>
  </si>
  <si>
    <t>323.533.326-68</t>
  </si>
  <si>
    <t>Fausto da Silveira</t>
  </si>
  <si>
    <t>324.032.916-68</t>
  </si>
  <si>
    <t>Nilton Ferreira da Silva</t>
  </si>
  <si>
    <t>324.909.330-00</t>
  </si>
  <si>
    <t>Marisa Lizolete Rietjens</t>
  </si>
  <si>
    <t>compras.ribeiraowsa@gmail.com</t>
  </si>
  <si>
    <t>325.758.558-61</t>
  </si>
  <si>
    <t>IRENE MARTINS RIBEIRO</t>
  </si>
  <si>
    <t>326.560.762-34</t>
  </si>
  <si>
    <t>RENILDO EVANGELISTA LIMA</t>
  </si>
  <si>
    <t>voe@voaretaxiaereo.com.br</t>
  </si>
  <si>
    <t>326.591.725-87</t>
  </si>
  <si>
    <t>Eliana Nascimento Guimarães</t>
  </si>
  <si>
    <t>326.839.957-68</t>
  </si>
  <si>
    <t>LUIZ ROCHA PEREIRA DA SILVA</t>
  </si>
  <si>
    <t>DR.LUIZROCHA@YAHOO.COM.BR</t>
  </si>
  <si>
    <t>327.017.562-00</t>
  </si>
  <si>
    <t>Roberto Teixeira da Silva</t>
  </si>
  <si>
    <t>327.294.213-00</t>
  </si>
  <si>
    <t>MARCOS ANTONIO RODRIGUES</t>
  </si>
  <si>
    <t>327.750.908-77</t>
  </si>
  <si>
    <t>Samir Jubran Junior</t>
  </si>
  <si>
    <t>samir@msjubran.com.br</t>
  </si>
  <si>
    <t>327.864.088-81</t>
  </si>
  <si>
    <t>TÚLIO DOS SANTOS PATTO</t>
  </si>
  <si>
    <t>TUPATTO@GMAIL.COM</t>
  </si>
  <si>
    <t>327.922.557-49</t>
  </si>
  <si>
    <t>Osny Alvarenga</t>
  </si>
  <si>
    <t>fazendaalegria@globo.com</t>
  </si>
  <si>
    <t>328.573.819-72</t>
  </si>
  <si>
    <t>Paulo Montagner Lopes</t>
  </si>
  <si>
    <t>feclopes@feclopes.com.br</t>
  </si>
  <si>
    <t>329.728.909-06</t>
  </si>
  <si>
    <t>VALDEMAR MOZENA CAVALCANTE</t>
  </si>
  <si>
    <t>demagestoranac@gmail.com</t>
  </si>
  <si>
    <t>33.000.167/0001-01</t>
  </si>
  <si>
    <t>PETROLEO BRASILEIRO S A PETROBRAS</t>
  </si>
  <si>
    <t>INSPECAODRONE@YAHOO.COM.BR</t>
  </si>
  <si>
    <t>33.000.167/0143-23</t>
  </si>
  <si>
    <t>Petrobras</t>
  </si>
  <si>
    <t>alexcelem@petrobras.com.br</t>
  </si>
  <si>
    <t>33.000.167/0822-48</t>
  </si>
  <si>
    <t>WILLYANSC@PETROBRAS.COM.BR</t>
  </si>
  <si>
    <t>33.000.167/1044-03</t>
  </si>
  <si>
    <t>p.foltran@petrobras.com.br</t>
  </si>
  <si>
    <t>33.000.167/1090-30</t>
  </si>
  <si>
    <t>crbortolon@petrobras.com.br</t>
  </si>
  <si>
    <t>33.000.167/1131-43</t>
  </si>
  <si>
    <t>GEODESIA_AM@PETROBRAS.COM.BR</t>
  </si>
  <si>
    <t>33.010.786/0001-87</t>
  </si>
  <si>
    <t>CITROSUCO S/A AGROINDUSTRIA</t>
  </si>
  <si>
    <t>luciana.rizzi@citrosuco.com.br</t>
  </si>
  <si>
    <t>33.010.786/0014-00</t>
  </si>
  <si>
    <t>33.040.122/0001-60</t>
  </si>
  <si>
    <t>Indústria de Produtos Alimentícios Piraquê S.A.</t>
  </si>
  <si>
    <t>33.042.730/0017-71</t>
  </si>
  <si>
    <t>COMPANHIA SIDERURGICA NACIONAL</t>
  </si>
  <si>
    <t>CLAUDIO.CLERIO@CSN.COM.BR</t>
  </si>
  <si>
    <t>33.042.953/0001-71</t>
  </si>
  <si>
    <t>Citibank N.A.</t>
  </si>
  <si>
    <t>33.050.196/0001-88</t>
  </si>
  <si>
    <t>COMPANHIA PAULISTA DE FORCA E LUZ</t>
  </si>
  <si>
    <t>TELHADOS-SOLARES@CPFL.COM.BR</t>
  </si>
  <si>
    <t>33.061.201/0001-58</t>
  </si>
  <si>
    <t>Agropecuária Itaguaia Ltda</t>
  </si>
  <si>
    <t>sergiocardosorp@yahoo.com.br</t>
  </si>
  <si>
    <t>33.117.361/0001-71</t>
  </si>
  <si>
    <t>BRAZILIAN FORESTRY EMPREENDIMENTOS FLORESTAIS LTDA</t>
  </si>
  <si>
    <t>jscmarcos@gmail.com</t>
  </si>
  <si>
    <t>33.117.990/0001-00</t>
  </si>
  <si>
    <t>CHAPADÃO DOS GERAIS PARTICIPAÇÕES LTDA</t>
  </si>
  <si>
    <t>mario@grmagricola.com.br</t>
  </si>
  <si>
    <t>33.209.732/0001-45</t>
  </si>
  <si>
    <t>BESS PARTICIPAÇÕES E SERVIÇOS S/S LTDA</t>
  </si>
  <si>
    <t>prljs1797@hotmail.com</t>
  </si>
  <si>
    <t>33.237.827/0001-72</t>
  </si>
  <si>
    <t>A Rural e Colonização S.A</t>
  </si>
  <si>
    <t>diretoria@modiano.com.br</t>
  </si>
  <si>
    <t>33.249.347/0001-21</t>
  </si>
  <si>
    <t>PIRAMIDE ATIVIDADES IMOBILIARIAS LTDA</t>
  </si>
  <si>
    <t>ruan@jrterraplanagem.com.br</t>
  </si>
  <si>
    <t>33.265.171/0001-00</t>
  </si>
  <si>
    <t>Praia de Santo Andre Development Patrimonial Ltda</t>
  </si>
  <si>
    <t>adm@acquamarina.imb.br</t>
  </si>
  <si>
    <t>33.302.019/0001-41</t>
  </si>
  <si>
    <t>Pivot Equipamentos Agrícolas e Irrigação S.A</t>
  </si>
  <si>
    <t>piloto@pivot.com.br</t>
  </si>
  <si>
    <t>33.302.474/0001-47</t>
  </si>
  <si>
    <t>GSJ Participações Eireli</t>
  </si>
  <si>
    <t>gestao@gsjholding.com.br</t>
  </si>
  <si>
    <t>33.438.843/0001-23</t>
  </si>
  <si>
    <t>FW5 Participações Ltda</t>
  </si>
  <si>
    <t>guilherme@gpc-assessoria.com.br</t>
  </si>
  <si>
    <t>33.469.164/0001-11</t>
  </si>
  <si>
    <t>Serviço Social do Comércio - SESC</t>
  </si>
  <si>
    <t>msardinha@sesc.com.br</t>
  </si>
  <si>
    <t>33.469.164/0330-44</t>
  </si>
  <si>
    <t>contato@sescmatogrosso.com.br</t>
  </si>
  <si>
    <t>33.564.543/0001-90</t>
  </si>
  <si>
    <t>SERVICO NACIONAL DE APRENDIZAGEM INDUSTRIAL SENAI</t>
  </si>
  <si>
    <t>dreis@cni.org.br</t>
  </si>
  <si>
    <t>33.592.510/0001-54</t>
  </si>
  <si>
    <t>VALE S.A.</t>
  </si>
  <si>
    <t>BRUNO.VELOSO@VALE.COM</t>
  </si>
  <si>
    <t>33.592.510/0044-94</t>
  </si>
  <si>
    <t>VALE SA</t>
  </si>
  <si>
    <t>MIRENE.COSTA@VALE.COM</t>
  </si>
  <si>
    <t>33.641.663/0001-44</t>
  </si>
  <si>
    <t>Fundação Getúlio Vargas</t>
  </si>
  <si>
    <t>33.645.466/0001-01</t>
  </si>
  <si>
    <t>Itanhanga Golf Club</t>
  </si>
  <si>
    <t>33.655.721/0001-99</t>
  </si>
  <si>
    <t>CONFEDERACAO BRASILEIRA DE FUTEBOL</t>
  </si>
  <si>
    <t>33.660.648/0001-43</t>
  </si>
  <si>
    <t>Condomínio do Edifício Bolsa do Rio</t>
  </si>
  <si>
    <t>33.683.822/0001-73</t>
  </si>
  <si>
    <t>MUNICÍPIO DE NOVA BANDEIRANTES</t>
  </si>
  <si>
    <t>gabinete@novabandeirantes.mt.gov.br</t>
  </si>
  <si>
    <t>33.690.401/0001-70</t>
  </si>
  <si>
    <t>CAMARGOS PARTICIPACOES LTDA</t>
  </si>
  <si>
    <t>33.746.022/0001-54</t>
  </si>
  <si>
    <t>Agropecuária Varanda Ltda</t>
  </si>
  <si>
    <t>marcelo@cerealistaparati.com.br</t>
  </si>
  <si>
    <t>33.746.138/0001-93</t>
  </si>
  <si>
    <t>Candua Properties Empreendimentos Imobiliários Ltda</t>
  </si>
  <si>
    <t>roxoneto@uol.com.br</t>
  </si>
  <si>
    <t>33.754.482/0001-24</t>
  </si>
  <si>
    <t>Caixa Previdência dos Funcionários do Bco. do Brasil - PREVI</t>
  </si>
  <si>
    <t>33.781.055/0001-35</t>
  </si>
  <si>
    <t>Fundação Oswaldo Cruz</t>
  </si>
  <si>
    <t>33.890.910/0001-46</t>
  </si>
  <si>
    <t>AGROPECUARIA SÃO PEDRO LTDA.</t>
  </si>
  <si>
    <t>nj_a4@hotmail.com</t>
  </si>
  <si>
    <t>330.143.408-80</t>
  </si>
  <si>
    <t>Fábia Barbosa Maranhão Cerqueira</t>
  </si>
  <si>
    <t>330.803.640-15</t>
  </si>
  <si>
    <t>JOSE ALTAIR LAZAROTTO</t>
  </si>
  <si>
    <t>330.866.658-82</t>
  </si>
  <si>
    <t>ELIEZER DE BRITO SOARES</t>
  </si>
  <si>
    <t>eliezer.soares@hospitalsaocamilosp.org.br</t>
  </si>
  <si>
    <t>330.926.999-04</t>
  </si>
  <si>
    <t>ERNESTO ZAFALAO</t>
  </si>
  <si>
    <t>ueltonzafalon@hotmail.com</t>
  </si>
  <si>
    <t>331.843.729-87</t>
  </si>
  <si>
    <t>João Aurélio Damião</t>
  </si>
  <si>
    <t>jjrural@douranet.com.br</t>
  </si>
  <si>
    <t>331.959.430-34</t>
  </si>
  <si>
    <t>HARALD KUDIESS</t>
  </si>
  <si>
    <t>felipe@jhsementes.com.br</t>
  </si>
  <si>
    <t>332.047.640-87</t>
  </si>
  <si>
    <t>Renato Schneider</t>
  </si>
  <si>
    <t>332.215.709-10</t>
  </si>
  <si>
    <t>ONDANIR BORTOLINI</t>
  </si>
  <si>
    <t>pedrobarbosa66@gmail.com</t>
  </si>
  <si>
    <t>332.420.469-00</t>
  </si>
  <si>
    <t>JUAREZ ANTONIO DE SOUZA</t>
  </si>
  <si>
    <t>agropecuariajasouza@hotmail.com</t>
  </si>
  <si>
    <t>332.784.079-20</t>
  </si>
  <si>
    <t>Valdir Daroit</t>
  </si>
  <si>
    <t>grupodaroit1@gmail.com</t>
  </si>
  <si>
    <t>332.872.793-00</t>
  </si>
  <si>
    <t>EDNEI VIEGAS REIS</t>
  </si>
  <si>
    <t>CMTALFREDOBARBOSA@GMAIL.COM</t>
  </si>
  <si>
    <t>333.492.231-68</t>
  </si>
  <si>
    <t>JERONIMO BRAZ GARCIA</t>
  </si>
  <si>
    <t>bgalmeidamaquinas@hotmail.com</t>
  </si>
  <si>
    <t>333.763.109-63</t>
  </si>
  <si>
    <t>Oli Baltazar Lermen</t>
  </si>
  <si>
    <t>alexandro@grupolermen.com</t>
  </si>
  <si>
    <t>334.011.529-04</t>
  </si>
  <si>
    <t>JOAO DARCI GIUSTI</t>
  </si>
  <si>
    <t>marcio@fazendaconquista.com.br</t>
  </si>
  <si>
    <t>334.585.960-20</t>
  </si>
  <si>
    <t>Cláudia Hunsche Pinto Ribeiro</t>
  </si>
  <si>
    <t>334.839.739-15</t>
  </si>
  <si>
    <t>Hilário Schulz</t>
  </si>
  <si>
    <t>fazendaperola@bol.com.br</t>
  </si>
  <si>
    <t>335.103.189-00</t>
  </si>
  <si>
    <t>Antonio Cesara Silveira</t>
  </si>
  <si>
    <t>cesar.silgran@uol.com.br</t>
  </si>
  <si>
    <t>335.259.368-00</t>
  </si>
  <si>
    <t>HOMERO PINELLI SEVERO LINS</t>
  </si>
  <si>
    <t>HOMEROLINS@GMAIL.COM</t>
  </si>
  <si>
    <t>335.683.759-15</t>
  </si>
  <si>
    <t>Valdécio Antonio Bombonatto</t>
  </si>
  <si>
    <t>valdecio@fortesolo.com.br</t>
  </si>
  <si>
    <t>335.815.841-15</t>
  </si>
  <si>
    <t>Paulo Egidio da Silva Abreu</t>
  </si>
  <si>
    <t>336.087.410-20</t>
  </si>
  <si>
    <t>JULIO CEZAR BUSATO</t>
  </si>
  <si>
    <t>wagnerlencina@yahoo.com.br</t>
  </si>
  <si>
    <t>336.365.320-49</t>
  </si>
  <si>
    <t>Paulo Luiz Alves Magnus</t>
  </si>
  <si>
    <t>paulo.magnus@me.com</t>
  </si>
  <si>
    <t>336.377.419-20</t>
  </si>
  <si>
    <t>Nilson Lira</t>
  </si>
  <si>
    <t>nilson-lira@hotmail.com</t>
  </si>
  <si>
    <t>337.241.721-68</t>
  </si>
  <si>
    <t>SERGIO AZEVEDO INTROVINI</t>
  </si>
  <si>
    <t>financeiro.introvini@gmail.com</t>
  </si>
  <si>
    <t>337.720.701-59</t>
  </si>
  <si>
    <t>ANDRE COELHO BARBOSA</t>
  </si>
  <si>
    <t>ANDRECOELHOBARBOSA@HOTMAIL.COM</t>
  </si>
  <si>
    <t>338.714.772-49</t>
  </si>
  <si>
    <t>Erivan de Souza Nogueira</t>
  </si>
  <si>
    <t>nogueirasaojorge@gmail.com</t>
  </si>
  <si>
    <t>339.004.501-53</t>
  </si>
  <si>
    <t>PAULO DE MORAES NUNES</t>
  </si>
  <si>
    <t>paulo.moraes@gmail.com</t>
  </si>
  <si>
    <t>339.491.151-53</t>
  </si>
  <si>
    <t>Edilson Luiz Gonçalves de Brito</t>
  </si>
  <si>
    <t>edilson.brasil@hotmail.com</t>
  </si>
  <si>
    <t>339.919.048-45</t>
  </si>
  <si>
    <t>ALAIR BARBOSA DA SILVA</t>
  </si>
  <si>
    <t>aclerario@gmail.com</t>
  </si>
  <si>
    <t>34.019.992/0001-10</t>
  </si>
  <si>
    <t>Mineração Taboca S/A</t>
  </si>
  <si>
    <t>34.053.942/0001-50</t>
  </si>
  <si>
    <t>Fundação Petrobras de Seguridade Social - Petros</t>
  </si>
  <si>
    <t>bbotelho@petros.com.br</t>
  </si>
  <si>
    <t>34.054.254/0001-04</t>
  </si>
  <si>
    <t>Clube de Aeronáutica</t>
  </si>
  <si>
    <t>34.058.305/0001-76</t>
  </si>
  <si>
    <t>Fazenda do Frade S.A. Agro Industrial Pecuária</t>
  </si>
  <si>
    <t>34.140.434/0001-09</t>
  </si>
  <si>
    <t>Catedral das Assembléias de Deus em Santa Cruz - CADESC</t>
  </si>
  <si>
    <t>34.273.538/0002-72</t>
  </si>
  <si>
    <t>AGRÍCOLA SÃO LUIZ LTDA</t>
  </si>
  <si>
    <t>lamartelli@saoluiz.agr.br</t>
  </si>
  <si>
    <t>34.560.393/0001-00</t>
  </si>
  <si>
    <t>GABINETE DE SEGURANCA INSTITUCIONAL - GSI</t>
  </si>
  <si>
    <t>adm2014.saoa@gmail.com</t>
  </si>
  <si>
    <t>34.632.893/0001-00</t>
  </si>
  <si>
    <t>Fazenda Santo Ambrósio S/A</t>
  </si>
  <si>
    <t>guzzo@gruporeicon.com.br</t>
  </si>
  <si>
    <t>34.705.593/0001-03</t>
  </si>
  <si>
    <t>MANGABAS AGROPECUARIA LTDA</t>
  </si>
  <si>
    <t>34.789.292/0001-05</t>
  </si>
  <si>
    <t>Associação Clube Aeronáutico Avaré</t>
  </si>
  <si>
    <t>gefonseca7@hotmail.com</t>
  </si>
  <si>
    <t>34.928.452/0001-50</t>
  </si>
  <si>
    <t>CLOVIS CEOLIN EIRELI</t>
  </si>
  <si>
    <t>clovis@ceolingraosefibra.com.br</t>
  </si>
  <si>
    <t>34.999.378/0001-62</t>
  </si>
  <si>
    <t>ASPEN ENGENHARIA E PARTICIPAÇÕES LTDA</t>
  </si>
  <si>
    <t>340.520.248-50</t>
  </si>
  <si>
    <t>José Abílio de Azevedo</t>
  </si>
  <si>
    <t>340.712.459-72</t>
  </si>
  <si>
    <t>LUIZ CARLOS TIRLONI</t>
  </si>
  <si>
    <t>tirloniefilhos@hotmail.com</t>
  </si>
  <si>
    <t>340.850.926-34</t>
  </si>
  <si>
    <t>MARCO TULIO ANDRADE BARBOSA</t>
  </si>
  <si>
    <t>mbarbosa@mercantildecredito.com.br</t>
  </si>
  <si>
    <t>341.625.006-06</t>
  </si>
  <si>
    <t>Francisco Luiz da Mota</t>
  </si>
  <si>
    <t>lauro@furnas.com.br</t>
  </si>
  <si>
    <t>341.990.980-20</t>
  </si>
  <si>
    <t>ALDINO ROQUE ROSSO</t>
  </si>
  <si>
    <t>financeiro@agrorosso.com.br</t>
  </si>
  <si>
    <t>342.015.438-03</t>
  </si>
  <si>
    <t>LUCAS TROMBETA DE OLIVEIRA BUENO</t>
  </si>
  <si>
    <t>LUCASTROMBETA@GMAIL.COM</t>
  </si>
  <si>
    <t>342.064.770-00</t>
  </si>
  <si>
    <t>GILBERTO VENDRUSCOLO</t>
  </si>
  <si>
    <t>angelo@portadoceuagro.com.br</t>
  </si>
  <si>
    <t>342.454.481-72</t>
  </si>
  <si>
    <t>BERTIER DA SILVA FILHO</t>
  </si>
  <si>
    <t>rural@redetigrao.com</t>
  </si>
  <si>
    <t>343.608.835-87</t>
  </si>
  <si>
    <t>Maurício Vasconcelos de Carvalho</t>
  </si>
  <si>
    <t>mcarvalho@cni.org.br</t>
  </si>
  <si>
    <t>344.314.113-72</t>
  </si>
  <si>
    <t>José Ardson Firmino da Silva</t>
  </si>
  <si>
    <t>postoitinga@gmail.com</t>
  </si>
  <si>
    <t>344.884.217-68</t>
  </si>
  <si>
    <t>Philippe Ghislain Meeus</t>
  </si>
  <si>
    <t>345.261.109-49</t>
  </si>
  <si>
    <t>Sérgio Pitt</t>
  </si>
  <si>
    <t>mgamborgi@hotmail.com</t>
  </si>
  <si>
    <t>345.493.401-00</t>
  </si>
  <si>
    <t>NELSON JOSE VIGOLO</t>
  </si>
  <si>
    <t>elizete.gerino@bomjesus.com</t>
  </si>
  <si>
    <t>346.360.306-30</t>
  </si>
  <si>
    <t>Silvio de Castro Cunha Júnior</t>
  </si>
  <si>
    <t>eduardo.rodrigues@agroexport.agr.br</t>
  </si>
  <si>
    <t>346.463.531-72</t>
  </si>
  <si>
    <t>GUSTAVO VIGANO PICCOLI</t>
  </si>
  <si>
    <t>346.480.958-71</t>
  </si>
  <si>
    <t>Hélio Alcides Barbosa</t>
  </si>
  <si>
    <t>hbconsultoriaaeronautica@gmail.com</t>
  </si>
  <si>
    <t>347.068.609-20</t>
  </si>
  <si>
    <t>CELSO ANTÔNIO VEDANA</t>
  </si>
  <si>
    <t>alexandre.vedana@hotmail.com</t>
  </si>
  <si>
    <t>347.174.631-53</t>
  </si>
  <si>
    <t>Aderbal Ramos Caiado</t>
  </si>
  <si>
    <t>347.481.999-20</t>
  </si>
  <si>
    <t>Hugo Deiss</t>
  </si>
  <si>
    <t>348.164.537-68</t>
  </si>
  <si>
    <t>Francisco Bremenkamp</t>
  </si>
  <si>
    <t>35.080.058/0001-77</t>
  </si>
  <si>
    <t>AGROPECUARIA RS LTDA</t>
  </si>
  <si>
    <t>marcosafernandes@gmail.com</t>
  </si>
  <si>
    <t>35.251.229/0001-83</t>
  </si>
  <si>
    <t>Josefa Administração de Bens Próprios EIRELI</t>
  </si>
  <si>
    <t>ROMERO@ROMERORODRIGUES.COM</t>
  </si>
  <si>
    <t>35.281.127/0002-91</t>
  </si>
  <si>
    <t>Anhangaí Agropecuária Ltda.</t>
  </si>
  <si>
    <t>agropecuaria@anhangai.com.br</t>
  </si>
  <si>
    <t>35.336.176/0001-01</t>
  </si>
  <si>
    <t>ASSOCIAÇÃO DE DESENVOLVIMENTO SUSTENTÁVEL DA COMUNIDADE SÃO SEBASTIÃO</t>
  </si>
  <si>
    <t>mauro@hadex.com.br</t>
  </si>
  <si>
    <t>35.371.321/0001-87</t>
  </si>
  <si>
    <t>VJ Fruticultura Limitada</t>
  </si>
  <si>
    <t>35.385.716/0001-39</t>
  </si>
  <si>
    <t>MAIRAHU EMPREENDIMENTOS LTDA.</t>
  </si>
  <si>
    <t>ferro@kiaroa.com.br</t>
  </si>
  <si>
    <t>35.478.533/0001-68</t>
  </si>
  <si>
    <t>BZ Agropecuária Eireli</t>
  </si>
  <si>
    <t>35.588.563/0001-27</t>
  </si>
  <si>
    <t>VERDE VALE PARTICIPAÇÕES LTDA.</t>
  </si>
  <si>
    <t>sergio.filho@fazendascamargo.com.br</t>
  </si>
  <si>
    <t>35.742.218/0001-04</t>
  </si>
  <si>
    <t>F.D.A. Geração de Energia Elétrica S.A.</t>
  </si>
  <si>
    <t>joilze.brasil@copel.com</t>
  </si>
  <si>
    <t>35.808.259/0001-48</t>
  </si>
  <si>
    <t>M2W HOLDING PROPERTIES LTDA</t>
  </si>
  <si>
    <t>diretoria@multifazendas.com</t>
  </si>
  <si>
    <t>35.917.970/0001-30</t>
  </si>
  <si>
    <t>Unimed Volta Redonda - Cooperativa de Trabalho Médico</t>
  </si>
  <si>
    <t>paulo.santos@unimedvr.com.br</t>
  </si>
  <si>
    <t>351.334.220-91</t>
  </si>
  <si>
    <t>VICENTE LUIZ COSTA BEBER</t>
  </si>
  <si>
    <t>andrey.beber@hotmail.com</t>
  </si>
  <si>
    <t>351.337.914-53</t>
  </si>
  <si>
    <t>GERALDO DA CUNHA ARAUJO FILHO</t>
  </si>
  <si>
    <t>GERALDO@AEROSAE.COM.BR</t>
  </si>
  <si>
    <t>351.558.898-12</t>
  </si>
  <si>
    <t>Pamela Oliveira Pedroso</t>
  </si>
  <si>
    <t>352.552.898-17</t>
  </si>
  <si>
    <t>DANIELA PERES LIMA</t>
  </si>
  <si>
    <t>DANIELA@ACI.COM.BR</t>
  </si>
  <si>
    <t>353.455.601-10</t>
  </si>
  <si>
    <t>FERNANDO MAGGI SCHEFFER</t>
  </si>
  <si>
    <t>353.928.431-15</t>
  </si>
  <si>
    <t>Marilene Auxiliadora Campos de Miranda</t>
  </si>
  <si>
    <t>paulolemes@concremax.com.br / jorgepires@concremax.com.br / freefly.andrade@gmail.com</t>
  </si>
  <si>
    <t>354.139.489-72</t>
  </si>
  <si>
    <t>Rosangela Grossi Baron</t>
  </si>
  <si>
    <t>jairo@voehelicon.com.br</t>
  </si>
  <si>
    <t>355.513.723-91</t>
  </si>
  <si>
    <t>Antônio Aristeu Mendes</t>
  </si>
  <si>
    <t>comercial.fazendasossegohotel@gmail.com</t>
  </si>
  <si>
    <t>355.651.606-34</t>
  </si>
  <si>
    <t>PAULO DE SOUSA LIMA LOBATO</t>
  </si>
  <si>
    <t>PAULOLOBATO@ACASABRANCA.COM.BR</t>
  </si>
  <si>
    <t>357.712.162-91</t>
  </si>
  <si>
    <t>DORINALDO MOURA DA SILVA</t>
  </si>
  <si>
    <t>358.126.993-72</t>
  </si>
  <si>
    <t>JEOVA GOMES DE SOUSA</t>
  </si>
  <si>
    <t>JEOVA.VEICULO@HOTMAIL.COM</t>
  </si>
  <si>
    <t>358.411.765-87</t>
  </si>
  <si>
    <t>MANOEL XAVIER DE SOUZA FILHO</t>
  </si>
  <si>
    <t>manoelxavier@gmail.com</t>
  </si>
  <si>
    <t>359.295.102-53</t>
  </si>
  <si>
    <t>Gerson Botelho de Frias</t>
  </si>
  <si>
    <t>fazendaesteios@gmail.com</t>
  </si>
  <si>
    <t>359.683.469-49</t>
  </si>
  <si>
    <t>NELSON ARRUDA FIALHO</t>
  </si>
  <si>
    <t>359.882.311-87</t>
  </si>
  <si>
    <t>Aroldo de Oliveira Andrade Junior</t>
  </si>
  <si>
    <t>36.131.060/0001-90</t>
  </si>
  <si>
    <t>PCSP Administradora de Imóveis Ltda</t>
  </si>
  <si>
    <t>breno.monteiro@grandbrasil.com.br</t>
  </si>
  <si>
    <t>36.312.056/0010-10</t>
  </si>
  <si>
    <t>CBF Indústria de Gusa S/A</t>
  </si>
  <si>
    <t>36.442.576/0001-56</t>
  </si>
  <si>
    <t>CARAÍVA PATRIMONIAL LTDA</t>
  </si>
  <si>
    <t>jeronymo.lizardo@hotmail.com</t>
  </si>
  <si>
    <t>36.501.034/0001-07</t>
  </si>
  <si>
    <t>NBF MINERAÇÃO SA</t>
  </si>
  <si>
    <t>cmte.marlon@hotmail.com</t>
  </si>
  <si>
    <t>36.657.404/0001-08</t>
  </si>
  <si>
    <t>WEM AGROPECUARIA LTDA</t>
  </si>
  <si>
    <t>wladmorgatto@sanmarinourbanismo.com.br</t>
  </si>
  <si>
    <t>36.662.433/0001-50</t>
  </si>
  <si>
    <t>H SOARES OLIVEIRA EIRELI</t>
  </si>
  <si>
    <t>valedoouro20@gmail.com</t>
  </si>
  <si>
    <t>36.697.505/0001-02</t>
  </si>
  <si>
    <t>Érico Veríssimo Gestão de Aeroporto Ltda.</t>
  </si>
  <si>
    <t>tiago@terraboaagricola.com</t>
  </si>
  <si>
    <t>36.775.922/0001-18</t>
  </si>
  <si>
    <t>LARANGEIRA MENDES S/A</t>
  </si>
  <si>
    <t>contabilidade@santavirginia.com.br</t>
  </si>
  <si>
    <t>36.946.143/0002-19</t>
  </si>
  <si>
    <t>Sopave Norte S.A. Mercantil Rural</t>
  </si>
  <si>
    <t>rebeca.silva@riobravoagro.com.br</t>
  </si>
  <si>
    <t>36.978.525/0001-43</t>
  </si>
  <si>
    <t>Mercado e Eventos Ltda.</t>
  </si>
  <si>
    <t>avramesco1@gmail.com</t>
  </si>
  <si>
    <t>360.774.029-15</t>
  </si>
  <si>
    <t>CARLOS DE CASTRO NETO</t>
  </si>
  <si>
    <t>CASTRO99NETO@GMAIL.COM</t>
  </si>
  <si>
    <t>360.882.178-39</t>
  </si>
  <si>
    <t>Leandro Bertolin do Nascimento</t>
  </si>
  <si>
    <t>leandrobertolin@live.com</t>
  </si>
  <si>
    <t>361.775.206-34</t>
  </si>
  <si>
    <t>LINDON CARLOS RESENDE DA CRUZ</t>
  </si>
  <si>
    <t>novaponte@novaponte.mg.org.br</t>
  </si>
  <si>
    <t>361.871.196-49</t>
  </si>
  <si>
    <t>RONALDO VENCESLAU RODRIGUES DA CUNHA</t>
  </si>
  <si>
    <t>363.244.850-72</t>
  </si>
  <si>
    <t>ELVIO RODRIGUES</t>
  </si>
  <si>
    <t>363.772.010-87</t>
  </si>
  <si>
    <t>Amilton Jose de Oliveira</t>
  </si>
  <si>
    <t>fabiane@gfoliveira.com.br</t>
  </si>
  <si>
    <t>364.070.891-15</t>
  </si>
  <si>
    <t>Divino da Silva Rosa</t>
  </si>
  <si>
    <t>divinosrosa@hotmail.com</t>
  </si>
  <si>
    <t>364.322.371-49</t>
  </si>
  <si>
    <t>VALMIR JOSE BORDIGNON</t>
  </si>
  <si>
    <t>364.718.609-00</t>
  </si>
  <si>
    <t>Marcos Morandi</t>
  </si>
  <si>
    <t>marcosmorandi63@hotmail.com</t>
  </si>
  <si>
    <t>365.269.401-53</t>
  </si>
  <si>
    <t>Carlos Frutuoso de Figueiredo Junior</t>
  </si>
  <si>
    <t>fabio@civiltec.eng.br</t>
  </si>
  <si>
    <t>365.484.999-72</t>
  </si>
  <si>
    <t>JUNIOR MASANOBU UTIDA</t>
  </si>
  <si>
    <t>jmaviacao@hotmail.com</t>
  </si>
  <si>
    <t>365.723.301-68</t>
  </si>
  <si>
    <t>EDIMAR MARQUES DA SILVA</t>
  </si>
  <si>
    <t>matheusvaidemanmarq@gmail.com</t>
  </si>
  <si>
    <t>365.884.901-00</t>
  </si>
  <si>
    <t>JAIME DE OLIVEIRA LOGRADO</t>
  </si>
  <si>
    <t>366.866.461-72</t>
  </si>
  <si>
    <t>NAIM DIBO NETO</t>
  </si>
  <si>
    <t>naimdibo@hotmail.com</t>
  </si>
  <si>
    <t>366.955.801-20</t>
  </si>
  <si>
    <t>Júlio Nelvo Zeviani</t>
  </si>
  <si>
    <t>juliozeviani@hotmal.com</t>
  </si>
  <si>
    <t>367.012.389-04</t>
  </si>
  <si>
    <t>WANDERLEI ANTONIO MARTINS</t>
  </si>
  <si>
    <t>367.121.928-97</t>
  </si>
  <si>
    <t>Fernando Cocito Alves de Freitas</t>
  </si>
  <si>
    <t>leandro_battiston@7ilhas.com.br</t>
  </si>
  <si>
    <t>367.379.848-00</t>
  </si>
  <si>
    <t>JAIME FRANCISCO MACANS</t>
  </si>
  <si>
    <t>JAIME@OMEGAGRUPO.COM.BR</t>
  </si>
  <si>
    <t>367.715.628-91</t>
  </si>
  <si>
    <t>Carlos de Oliveira Dias</t>
  </si>
  <si>
    <t>financeiro40@hotmail.com</t>
  </si>
  <si>
    <t>368.174.141-72</t>
  </si>
  <si>
    <t>CARLOS ALBERTO MORIN</t>
  </si>
  <si>
    <t>JPS.ETA@HOTMAIL.COM</t>
  </si>
  <si>
    <t>368.185.691-53</t>
  </si>
  <si>
    <t>IVAN MELLO GUERRA</t>
  </si>
  <si>
    <t>IVANMGUERRA@GMAIL.COM</t>
  </si>
  <si>
    <t>368.367.238-27</t>
  </si>
  <si>
    <t>VINICIUS DE SOUZA LOPES MALDANER</t>
  </si>
  <si>
    <t>VINICIUSMALDANER@HOTMAIL.COM</t>
  </si>
  <si>
    <t>368.402.383-34</t>
  </si>
  <si>
    <t>Vicente Magalhães de Souza</t>
  </si>
  <si>
    <t>araujothiago95@gmail.com</t>
  </si>
  <si>
    <t>368.418.979-00</t>
  </si>
  <si>
    <t>Pedro Jacyr Bongiolo / Waldemir Ival Loto</t>
  </si>
  <si>
    <t>controlegeral.bongiolo@gmail.com; freefly.andrade@gmail.com</t>
  </si>
  <si>
    <t>368.595.919-00</t>
  </si>
  <si>
    <t>ITACIR JOSE PICININ</t>
  </si>
  <si>
    <t>andre@ijp.net.br</t>
  </si>
  <si>
    <t>368.805.076-20</t>
  </si>
  <si>
    <t>Nelvair Tolentino dos Santos</t>
  </si>
  <si>
    <t>speedaviacao@gmail.com</t>
  </si>
  <si>
    <t>369.018.149-68</t>
  </si>
  <si>
    <t>DOMINGOS MOCELIN</t>
  </si>
  <si>
    <t>IMOBILIARIAMOCELIN@HOTMAIL.COM</t>
  </si>
  <si>
    <t>369.261.329-68</t>
  </si>
  <si>
    <t>Nestor Viane Poletto</t>
  </si>
  <si>
    <t>fazendanovamorada@hotmail.com</t>
  </si>
  <si>
    <t>369.367.079-04</t>
  </si>
  <si>
    <t>CESAR JOSÉ MASON</t>
  </si>
  <si>
    <t>rafaelsmfloors@terra.com.br</t>
  </si>
  <si>
    <t>369.614.269-72</t>
  </si>
  <si>
    <t>GILMAR TEIXEIRA</t>
  </si>
  <si>
    <t>TEIXEIRAGILMAR@UOL.COM.BR</t>
  </si>
  <si>
    <t>369.732.382-20</t>
  </si>
  <si>
    <t>José de Ribamar Leitão de Souza</t>
  </si>
  <si>
    <t>37.027.294/0003-17</t>
  </si>
  <si>
    <t>SANTA AGRO AGRÍCOLA E INSUMOS LTDA</t>
  </si>
  <si>
    <t>leandro@frimazo.com.br</t>
  </si>
  <si>
    <t>37.062.146/0002-52</t>
  </si>
  <si>
    <t>AGROPECUARIA ROCHEMBACH LTDA</t>
  </si>
  <si>
    <t>37.087.169/0001-30</t>
  </si>
  <si>
    <t>AERO AGRÍCOLA RONDÔNIA - SERVIÇO DE AVIAÇÃO AGRÍCOLA LTDA</t>
  </si>
  <si>
    <t>carolina@conesulaero.com</t>
  </si>
  <si>
    <t>37.108.388/0001-59</t>
  </si>
  <si>
    <t>HOME - HOSPITAL ORTOPEDICO E MEDICINA ESPECIALIZADA LTDA.</t>
  </si>
  <si>
    <t>sec.diretoria@homehospital.com.br</t>
  </si>
  <si>
    <t>37.115.482/0001-35</t>
  </si>
  <si>
    <t>Polícia Civil do Distrito Federal</t>
  </si>
  <si>
    <t>dgpc@pcdf.df.gov.br</t>
  </si>
  <si>
    <t>37.176.287/0001-15</t>
  </si>
  <si>
    <t>KATAYAMA AGRONEGOCIOS LTDA</t>
  </si>
  <si>
    <t>renato.azzi@katayama.com.br</t>
  </si>
  <si>
    <t>37.216.363/0002-50</t>
  </si>
  <si>
    <t>ENERGETICA SANTA HELENA S/A - EM RECUPERACAO JUDICIAL</t>
  </si>
  <si>
    <t>37.261.757/0001-49</t>
  </si>
  <si>
    <t>SECRETARIA DE ESTADO DA CASA MILITAR</t>
  </si>
  <si>
    <t>37.265.254/0001-41</t>
  </si>
  <si>
    <t>AGROPECUÁRIA CAMPO NOVO LTDA</t>
  </si>
  <si>
    <t>agro.camponovo@hotmail.com</t>
  </si>
  <si>
    <t>37.268.448/0001-09</t>
  </si>
  <si>
    <t>CEL ENGENHARIA LTDA</t>
  </si>
  <si>
    <t>helen@cel.eng.br</t>
  </si>
  <si>
    <t>37.383.830/0001-55</t>
  </si>
  <si>
    <t>BOM FUTURO CANARANA AGROPECUÁRIA LTDA</t>
  </si>
  <si>
    <t>37.408.514/0001-90</t>
  </si>
  <si>
    <t>VM MARINA LTDA</t>
  </si>
  <si>
    <t>debora.santos@theimagem.com</t>
  </si>
  <si>
    <t>37.441.714/0001-45</t>
  </si>
  <si>
    <t>Morro do Chapéu Empreendimentos e Participações.Ltda</t>
  </si>
  <si>
    <t>morrochapeu@uol.com.br</t>
  </si>
  <si>
    <t>37.464.716/0001-50</t>
  </si>
  <si>
    <t>PREFEITURA MUNICIPAL DE CONFRESA</t>
  </si>
  <si>
    <t>gab.pref.confresa@hotmail.com</t>
  </si>
  <si>
    <t>37.465.002/0001-66</t>
  </si>
  <si>
    <t>PREFEITURA MUNICIPAL DE QUERENCIA</t>
  </si>
  <si>
    <t>convenioquerencia@gmail.com</t>
  </si>
  <si>
    <t>37.465.317/0001-03</t>
  </si>
  <si>
    <t>Prefeitura Municipal de São José do Xingu - MT</t>
  </si>
  <si>
    <t>leandrobaiocchi1@gmail.com</t>
  </si>
  <si>
    <t>37.493.475/0001-77</t>
  </si>
  <si>
    <t>Roberto Caldas Agropecuária e Transportes Ltda.</t>
  </si>
  <si>
    <t>37.586.114/0001-75</t>
  </si>
  <si>
    <t>RESIDENCIAL FAZENDA PARAISO SPE LTDA</t>
  </si>
  <si>
    <t>jacineiametaplan@gmail.com</t>
  </si>
  <si>
    <t>37.625.682/0001-38</t>
  </si>
  <si>
    <t>CULTIVO AGRÍCOLA ALVORADA LTDA</t>
  </si>
  <si>
    <t>FISCAL@AGROFRITZEN.COM</t>
  </si>
  <si>
    <t>37.679.942/0001-58</t>
  </si>
  <si>
    <t>CAFE EXCLUSIVO ADMINISTRACAO DE IMOVEIS PROPRIOS LTDA</t>
  </si>
  <si>
    <t>FISCAL.CADASTRO@ECOAGRICOLA.COM.BR</t>
  </si>
  <si>
    <t>37.730.153/0001-02</t>
  </si>
  <si>
    <t>PROPAIZ AGROPECUARIA E PARTICIPACOES LTDA.</t>
  </si>
  <si>
    <t>fernando@agrodoce.com.br</t>
  </si>
  <si>
    <t>370.428.311-87</t>
  </si>
  <si>
    <t>JANIO CARLOS MOREIRA DA SILVA</t>
  </si>
  <si>
    <t>DIRETORIA@POSTODOJANIO.COM.BR</t>
  </si>
  <si>
    <t>370.481.041-04</t>
  </si>
  <si>
    <t>FAUSTO VINICIUS DE GUIMARAES GARCIA</t>
  </si>
  <si>
    <t>documentos@uniggelsementes.com.br</t>
  </si>
  <si>
    <t>371.199.315-04</t>
  </si>
  <si>
    <t>André Maurício de Aguiar Sampaio</t>
  </si>
  <si>
    <t>371.216.699-00</t>
  </si>
  <si>
    <t>Eduardo Josef Reinhofer</t>
  </si>
  <si>
    <t>robertreinhofer@yahoo.com.br</t>
  </si>
  <si>
    <t>371.359.888-68</t>
  </si>
  <si>
    <t>JOAQUIM MARTINS NETO</t>
  </si>
  <si>
    <t>mazzarobm@hotmail.com</t>
  </si>
  <si>
    <t>371.908.060-91</t>
  </si>
  <si>
    <t>Paulo Sergio Garbin</t>
  </si>
  <si>
    <t>372.873.738-07</t>
  </si>
  <si>
    <t>EVALDO DE SOUZA BARBOSA</t>
  </si>
  <si>
    <t>evd-s-b@hotmail.com</t>
  </si>
  <si>
    <t>373.352.941-34</t>
  </si>
  <si>
    <t>MARCOS GOMES VICENTE DA SILVA</t>
  </si>
  <si>
    <t>MARCOS.DAMENGE@TERRA.COM.BR</t>
  </si>
  <si>
    <t>374.224.487-68</t>
  </si>
  <si>
    <t>José Roberto Marinho</t>
  </si>
  <si>
    <t>374.703.858-19</t>
  </si>
  <si>
    <t>LEONARDO DOS REIS ARIAS SILVA</t>
  </si>
  <si>
    <t>leo.arias1608@gmail.com</t>
  </si>
  <si>
    <t>376.056.948-06</t>
  </si>
  <si>
    <t>KIM NIITSU DA GAMA</t>
  </si>
  <si>
    <t>kimniitsugama@hotmail.com</t>
  </si>
  <si>
    <t>376.744.987-00</t>
  </si>
  <si>
    <t>CLAUDIO TADEU MILBRATZ</t>
  </si>
  <si>
    <t>TADEUMILBRATZ@HOTMAIL.COM</t>
  </si>
  <si>
    <t>378.318.520-34</t>
  </si>
  <si>
    <t>Eduardo Lêdo Hidalgo</t>
  </si>
  <si>
    <t>elhidalgo@uol.com.br</t>
  </si>
  <si>
    <t>378.863.408-17</t>
  </si>
  <si>
    <t>DANIELA AMELIA DE FREITAS</t>
  </si>
  <si>
    <t>danielafreitas@airserviceaerodromos.com.br</t>
  </si>
  <si>
    <t>378.902.713-87</t>
  </si>
  <si>
    <t>REGIS BRAGA MAIA</t>
  </si>
  <si>
    <t>regis.braga@dealernet.com.br</t>
  </si>
  <si>
    <t>38.167.370/0001-90</t>
  </si>
  <si>
    <t>AGROPECUARIA SABIA LTDA.</t>
  </si>
  <si>
    <t>38.235.187/0001-85</t>
  </si>
  <si>
    <t>GUANANDY AGROPECUARIA LTDA.</t>
  </si>
  <si>
    <t>guydeferran@hotmail.com</t>
  </si>
  <si>
    <t>38.241.069/0001-80</t>
  </si>
  <si>
    <t>FW7 Empreendimentos Imobiliários Ltda</t>
  </si>
  <si>
    <t>38.354.977/0001-80</t>
  </si>
  <si>
    <t>Fazenda Vista Alegre SS LTDA</t>
  </si>
  <si>
    <t>pieronisilvio@hotmail.com</t>
  </si>
  <si>
    <t>38.885.638/0001-20</t>
  </si>
  <si>
    <t>Condomínio Centenário Plaza</t>
  </si>
  <si>
    <t>facilities.ecp@brpra.com.br</t>
  </si>
  <si>
    <t>380.452.816-34</t>
  </si>
  <si>
    <t>Renato Ribeiro Machado</t>
  </si>
  <si>
    <t>adm@ibiti.com</t>
  </si>
  <si>
    <t>381.134.062-04</t>
  </si>
  <si>
    <t>José Pedro Oliveira</t>
  </si>
  <si>
    <t>381.887.401-87</t>
  </si>
  <si>
    <t>PAULO HENRIQUE VIEIRA SADDI</t>
  </si>
  <si>
    <t>381.990.840-49</t>
  </si>
  <si>
    <t>PAULO FETTER DIFINI</t>
  </si>
  <si>
    <t>PDIFINI@GMAIL.COM</t>
  </si>
  <si>
    <t>382.341.902-10</t>
  </si>
  <si>
    <t>MARCELO PIRES LIMA</t>
  </si>
  <si>
    <t>mmarcelolima220@gmail.com</t>
  </si>
  <si>
    <t>382.411.022-91</t>
  </si>
  <si>
    <t>Nelly Elizabeth Nunez Romero</t>
  </si>
  <si>
    <t>nelly.nunez@live.com</t>
  </si>
  <si>
    <t>382.443.358-31</t>
  </si>
  <si>
    <t>Neymar da Silva Santos Júnior</t>
  </si>
  <si>
    <t>roger_carvalho@hotmail.com</t>
  </si>
  <si>
    <t>383.254.558-10</t>
  </si>
  <si>
    <t>FRANCISCO PIGNATARI</t>
  </si>
  <si>
    <t>francisco.pignatari@frangorico.com</t>
  </si>
  <si>
    <t>383.299.368-13</t>
  </si>
  <si>
    <t>LUIZ HENRIQUE CLARO SOARES</t>
  </si>
  <si>
    <t>383.733.781-20</t>
  </si>
  <si>
    <t>Maria Abadia da Silva</t>
  </si>
  <si>
    <t>m.abadiasilva13@gmail.com</t>
  </si>
  <si>
    <t>383.827.090-87</t>
  </si>
  <si>
    <t>FLORI LUIZ BINOTTI</t>
  </si>
  <si>
    <t>luciano.ribeiro@ksbfazendas.com.br</t>
  </si>
  <si>
    <t>383.876.700-49</t>
  </si>
  <si>
    <t>EDNOR CORRADI</t>
  </si>
  <si>
    <t>ednor383@bol.com.br</t>
  </si>
  <si>
    <t>383.934.538-36</t>
  </si>
  <si>
    <t>RAFAEL HORGADO GABRIEL</t>
  </si>
  <si>
    <t>horgadoconsultoria@outlook.com</t>
  </si>
  <si>
    <t>384.061.870-34</t>
  </si>
  <si>
    <t>MARCOS ANTONIO BUSATO</t>
  </si>
  <si>
    <t>derisney@fazendabusato.com.br</t>
  </si>
  <si>
    <t>384.606.297-91</t>
  </si>
  <si>
    <t>Dulce Helena Adriano Franco</t>
  </si>
  <si>
    <t>vitor.hpena@gmail.com</t>
  </si>
  <si>
    <t>385.594.118-10</t>
  </si>
  <si>
    <t>ALDINARO BARBOSA DOS SANTOS</t>
  </si>
  <si>
    <t>DINARIOTAIO@HOTMAIL.COM</t>
  </si>
  <si>
    <t>385.966.098-57</t>
  </si>
  <si>
    <t>Wendy Lopes Martins</t>
  </si>
  <si>
    <t>386.012.730-68</t>
  </si>
  <si>
    <t>PAUL HENRI MADELEINE MARIA AERNOUDTS</t>
  </si>
  <si>
    <t>PAUL@SEMENTESSAOFRANCISCO.COM.BR</t>
  </si>
  <si>
    <t>386.214.870-04</t>
  </si>
  <si>
    <t>VANDERLEI ANTONIO DE OLIVEIRA</t>
  </si>
  <si>
    <t>adrefuhr@hotmail.com</t>
  </si>
  <si>
    <t>386.286.168-61</t>
  </si>
  <si>
    <t>ETIVALDO GOMES FILHO</t>
  </si>
  <si>
    <t>VADAOZINHO@GMAIL.COM</t>
  </si>
  <si>
    <t>387.379.659-72</t>
  </si>
  <si>
    <t>LUIZ ALBERTO VIOLATO</t>
  </si>
  <si>
    <t>rafael@violatoecia.com.br</t>
  </si>
  <si>
    <t>387.662.729-04</t>
  </si>
  <si>
    <t>CAETANO POLATO</t>
  </si>
  <si>
    <t>rafael@gravatai.agr.br</t>
  </si>
  <si>
    <t>388.415.500-82</t>
  </si>
  <si>
    <t>MAURO MOURA DE OLIVEIRA</t>
  </si>
  <si>
    <t>CENTROARAG@YAHOO.COM.BR</t>
  </si>
  <si>
    <t>388.550.468-53</t>
  </si>
  <si>
    <t>SERGIO DE CAMPOS MANTOVANINNI</t>
  </si>
  <si>
    <t>sergio@viacaoatibaiasp.com.br</t>
  </si>
  <si>
    <t>389.611.990-72</t>
  </si>
  <si>
    <t>Edison Flores de Mattos</t>
  </si>
  <si>
    <t>edisonfmattos@hotmail.com</t>
  </si>
  <si>
    <t>39.359.043/0001-01</t>
  </si>
  <si>
    <t>VC EMPREENDIMENTOS IMOBILIÁRIOS LTDA</t>
  </si>
  <si>
    <t>39.595.638/0001-58</t>
  </si>
  <si>
    <t>MONTE ALTO PARTICIPAÇÕES LTDA</t>
  </si>
  <si>
    <t>ca_rolinegl@hotmail.com</t>
  </si>
  <si>
    <t>39.617.903/0001-51</t>
  </si>
  <si>
    <t>JERI VOOS PANORAMICOS LTDA</t>
  </si>
  <si>
    <t>39.699.168/0001-72</t>
  </si>
  <si>
    <t>PB Empreendimentos Ltda.</t>
  </si>
  <si>
    <t>administrativo@hidraucambio.com.br</t>
  </si>
  <si>
    <t>39.763.288/0001-91</t>
  </si>
  <si>
    <t>SEABILITE  SERVICOS DE TERAPIA ALTERNATIVA LTDA</t>
  </si>
  <si>
    <t>financeiro@hospitalpersonal.com.br</t>
  </si>
  <si>
    <t>39.991.930/0001-90</t>
  </si>
  <si>
    <t>CONDOMÍNIO PRAIA DA PIRAQUARA</t>
  </si>
  <si>
    <t>rj0069@gmail.com</t>
  </si>
  <si>
    <t>390.887.901-91</t>
  </si>
  <si>
    <t>PAULO JOSE ASSIS DE SOUZA</t>
  </si>
  <si>
    <t>pauloasssis@hotmail.com</t>
  </si>
  <si>
    <t>391.632.610-49</t>
  </si>
  <si>
    <t>JOAO ANTONIO FRANCIOSI</t>
  </si>
  <si>
    <t>JOANFRA@MAXUM.COM.BR</t>
  </si>
  <si>
    <t>392.513.308-91</t>
  </si>
  <si>
    <t>JOSMAR VERILLO</t>
  </si>
  <si>
    <t>JVERILLO@SANTAELIZA.COM.BR</t>
  </si>
  <si>
    <t>393.033.499-20</t>
  </si>
  <si>
    <t>Moacyr Fantini Junior</t>
  </si>
  <si>
    <t>393.720.909-30</t>
  </si>
  <si>
    <t>Luis Guilherme Gomes Mussi</t>
  </si>
  <si>
    <t>debora@redemercosul.com.br</t>
  </si>
  <si>
    <t>394.172.806-78</t>
  </si>
  <si>
    <t>MARTHA DE FREITAS AZEVEDO PANNUNZIO</t>
  </si>
  <si>
    <t>lavouraudi@hotmail.com</t>
  </si>
  <si>
    <t>395.027.249-68</t>
  </si>
  <si>
    <t>JOACIR ALVES</t>
  </si>
  <si>
    <t>joacir.alves@ecotecamadeiras.com.br</t>
  </si>
  <si>
    <t>395.371.291-87</t>
  </si>
  <si>
    <t>SANDRO FRANCIO</t>
  </si>
  <si>
    <t>barreto@mantega.com.br</t>
  </si>
  <si>
    <t>395.977.091-04</t>
  </si>
  <si>
    <t>RONALDO LAITANO NOGUEIRA</t>
  </si>
  <si>
    <t>pelossobruno@hotmail.com</t>
  </si>
  <si>
    <t>396.565.608-25</t>
  </si>
  <si>
    <t>Onécio Silveira Prado Júnior</t>
  </si>
  <si>
    <t>397.371.792-34</t>
  </si>
  <si>
    <t>CARLOS DEMETRIO CORDEIRO GOUVEA</t>
  </si>
  <si>
    <t>demegov@hotmail.com</t>
  </si>
  <si>
    <t>398.234.078-00</t>
  </si>
  <si>
    <t>Henrique Duarte Prata</t>
  </si>
  <si>
    <t>fhcanas@gmail.com</t>
  </si>
  <si>
    <t>398.312.588-35</t>
  </si>
  <si>
    <t>Ingra Coelho</t>
  </si>
  <si>
    <t>398.662.629-87</t>
  </si>
  <si>
    <t>VILMAR NELSON APPEL</t>
  </si>
  <si>
    <t>vilmar@campocomandantes.com.br</t>
  </si>
  <si>
    <t>40.050.748/0001-13</t>
  </si>
  <si>
    <t>ASTOLFI AGROPECUARIA LTDA</t>
  </si>
  <si>
    <t>escritorioastolfi.adm@gmail.com</t>
  </si>
  <si>
    <t>40.146.434/0001-19</t>
  </si>
  <si>
    <t>DRBM COMPRA E VENDA IMÓVEIS LTDA</t>
  </si>
  <si>
    <t>40.177.506/0002-76</t>
  </si>
  <si>
    <t>PACIFICO OPERAÇÕES HOSPITALARES S/A</t>
  </si>
  <si>
    <t>fiscalcontroladoria@rededor.com.br</t>
  </si>
  <si>
    <t>40.213.788/0001-39</t>
  </si>
  <si>
    <t>ZILDA NOGUEIRA REBELO &amp; CIA</t>
  </si>
  <si>
    <t>murilo18carvalho@outlook.com</t>
  </si>
  <si>
    <t>40.482.369/0001-00</t>
  </si>
  <si>
    <t>Bonini Agronegócio Ltda</t>
  </si>
  <si>
    <t>micael@grupobonini.com.br</t>
  </si>
  <si>
    <t>40.501.124/0001-75</t>
  </si>
  <si>
    <t>PARDA AGROPECUARIA BAHIA LTDA</t>
  </si>
  <si>
    <t>40.504.499/0001-99</t>
  </si>
  <si>
    <t>BRD PARTICIPAÇÕES HOLDING LTDA</t>
  </si>
  <si>
    <t>diogo@diogoadvogados.com.br</t>
  </si>
  <si>
    <t>40.506.126/0001-57</t>
  </si>
  <si>
    <t>Agropecuária Rio Estreito Ltda</t>
  </si>
  <si>
    <t>adm.agropecrioestreito@gmail.com</t>
  </si>
  <si>
    <t>40.551.996/0001-48</t>
  </si>
  <si>
    <t>Veracel Celulose S/A</t>
  </si>
  <si>
    <t>FRANCISCO.FERREIRA@VERACEL.COM.BR</t>
  </si>
  <si>
    <t>40.768.385/0001-56</t>
  </si>
  <si>
    <t>AGROPECUARIA MS JUBRAN LTDA</t>
  </si>
  <si>
    <t>40.768.385/0003-18</t>
  </si>
  <si>
    <t>400.517.220-20</t>
  </si>
  <si>
    <t>Salomão Ioschpe</t>
  </si>
  <si>
    <t>400.729.838-68</t>
  </si>
  <si>
    <t>CLEBER WILSON CORDOBA DE LIMA</t>
  </si>
  <si>
    <t>CORDOBA.CLEBER@TERRA.COM.BR</t>
  </si>
  <si>
    <t>401.262.001-06</t>
  </si>
  <si>
    <t>José Gabriel Braga da Silva</t>
  </si>
  <si>
    <t>jgabriel@wepo.com.br</t>
  </si>
  <si>
    <t>401.263.661-87</t>
  </si>
  <si>
    <t>JOSE EDUARDO GUIMARAES MOTTA</t>
  </si>
  <si>
    <t>joel.lemos@savanas.com</t>
  </si>
  <si>
    <t>401.304.871-04</t>
  </si>
  <si>
    <t>MARCUS VINÍCIUS FINOTTI LACERDA</t>
  </si>
  <si>
    <t>401.688.590-68</t>
  </si>
  <si>
    <t>DAGOBERTO ANTONIO FAEDO</t>
  </si>
  <si>
    <t>debora.faedo@hotmail.com</t>
  </si>
  <si>
    <t>402.445.049-20</t>
  </si>
  <si>
    <t>VALMOR JOSE FRANCIOSI</t>
  </si>
  <si>
    <t>VALMOR@DARTACONST.COM.BR</t>
  </si>
  <si>
    <t>403.011.091-68</t>
  </si>
  <si>
    <t>Adolfo Goncalves Jorcelino</t>
  </si>
  <si>
    <t>adolfogj@terra.com.br</t>
  </si>
  <si>
    <t>403.236.925-91</t>
  </si>
  <si>
    <t>Edileusa Mangabeira</t>
  </si>
  <si>
    <t>helenjanes@hotmail.com</t>
  </si>
  <si>
    <t>403.475.751-53</t>
  </si>
  <si>
    <t>Eduardo Batistoti</t>
  </si>
  <si>
    <t>403.679.321-72</t>
  </si>
  <si>
    <t>THALES TRINDADE MEDEIROS</t>
  </si>
  <si>
    <t>THATM@HOTMAIL.COM</t>
  </si>
  <si>
    <t>403.981.109-72</t>
  </si>
  <si>
    <t>Rubens Correia da Silva Junior</t>
  </si>
  <si>
    <t>404.077.131-15</t>
  </si>
  <si>
    <t>PAULO HENRIQUE PIAIA</t>
  </si>
  <si>
    <t>PAULOPIAIA@GRUPOPIAIA.COM.BR</t>
  </si>
  <si>
    <t>404.490.259-34</t>
  </si>
  <si>
    <t>WILSON ROBERTO PERRI BRUNETA</t>
  </si>
  <si>
    <t>consultoria@viaer.com.br</t>
  </si>
  <si>
    <t>405.152.491-49</t>
  </si>
  <si>
    <t>Silvano dos Santos</t>
  </si>
  <si>
    <t>novaerasupermercado@brturbo.com.br</t>
  </si>
  <si>
    <t>405.203.660-34</t>
  </si>
  <si>
    <t>JOHN KUDIESS</t>
  </si>
  <si>
    <t>408.699.383-04</t>
  </si>
  <si>
    <t>Ivaldeci Rolim de Mendonça Junior</t>
  </si>
  <si>
    <t>financeiro@ivaldecimendonca.adv.br</t>
  </si>
  <si>
    <t>408.935.026-34</t>
  </si>
  <si>
    <t>Adolfo Geo Filho</t>
  </si>
  <si>
    <t>409.183.354-34</t>
  </si>
  <si>
    <t>SEBASTIAO REGIS DE ALBUQUERQUE NETO</t>
  </si>
  <si>
    <t>SRN@SITIODASERRAFRUTICULTURA.COM.BR</t>
  </si>
  <si>
    <t>409.476.678-22</t>
  </si>
  <si>
    <t>Vanessa da Silva Santos</t>
  </si>
  <si>
    <t>vanessa.silva@g.globo</t>
  </si>
  <si>
    <t>409.866.751-72</t>
  </si>
  <si>
    <t>MARCELO SILVEIRA</t>
  </si>
  <si>
    <t>MARCELOSILVEIRA@PIVOT.COM.BR</t>
  </si>
  <si>
    <t>41.125.772/0001-37</t>
  </si>
  <si>
    <t>TECH FLIGHT SOLUCOES AERONAUTICAS LTDA</t>
  </si>
  <si>
    <t>41.143.234/0001-75</t>
  </si>
  <si>
    <t>AEROPORTO EXECUTIVO CASCAVEL LTDA</t>
  </si>
  <si>
    <t>RENATA@KRUM.COM.BR</t>
  </si>
  <si>
    <t>41.211.146/0001-63</t>
  </si>
  <si>
    <t>AGROPECUÁRIA ÁGUA FRIA LTDA</t>
  </si>
  <si>
    <t>financeiro@olvego.com.br</t>
  </si>
  <si>
    <t>41.409.939/0001-91</t>
  </si>
  <si>
    <t>Condominio do Edificio Solar Volta da Jurema</t>
  </si>
  <si>
    <t>silvanafialho@bol.com.br</t>
  </si>
  <si>
    <t>41.489.360/0001-86</t>
  </si>
  <si>
    <t>GM Agropecuária Industria e Comercio Ltda.</t>
  </si>
  <si>
    <t>41.661.265/0001-18</t>
  </si>
  <si>
    <t>MINERACAO CARARA LTDA</t>
  </si>
  <si>
    <t>41.700.349/0001-13</t>
  </si>
  <si>
    <t>M.MATTOS ASSESSORIA AERONAUTICA LTDA</t>
  </si>
  <si>
    <t>41.746.769/0001-30</t>
  </si>
  <si>
    <t>Cahumo &amp; Cia Ltda.</t>
  </si>
  <si>
    <t>cahumo@terra.com.br; carloshumbertomoraes@terra.com.br</t>
  </si>
  <si>
    <t>41.777.706/0001-41</t>
  </si>
  <si>
    <t>REFINARIA DE MATARIPE</t>
  </si>
  <si>
    <t>cferreira@acelen.com</t>
  </si>
  <si>
    <t>41.797.934/0001-83</t>
  </si>
  <si>
    <t>AERODROMO SANTA LYDIA LTDA</t>
  </si>
  <si>
    <t>aerosantalydia@gmail.com</t>
  </si>
  <si>
    <t>41.997.198/0001-07</t>
  </si>
  <si>
    <t>Delta Participações S/A</t>
  </si>
  <si>
    <t>410.061.518-34</t>
  </si>
  <si>
    <t>José Ricardo Rezek</t>
  </si>
  <si>
    <t>410.591.310-72</t>
  </si>
  <si>
    <t>PAULO ANDREIS</t>
  </si>
  <si>
    <t>PAULOANDREIS@POSTOARARAS.COM.BR</t>
  </si>
  <si>
    <t>411.794.558-00</t>
  </si>
  <si>
    <t>Francisco Canindé Soares de Melo</t>
  </si>
  <si>
    <t>balsaojanuario@yahoo.com.br</t>
  </si>
  <si>
    <t>413.637.871-87</t>
  </si>
  <si>
    <t>Maria Cristina Martins de Lima Cassol</t>
  </si>
  <si>
    <t>rafael@aclmaquinas.com.br</t>
  </si>
  <si>
    <t>414.114.209-34</t>
  </si>
  <si>
    <t>Cirineu de Aguiar</t>
  </si>
  <si>
    <t>cadastro@grupoaguiar.com.br</t>
  </si>
  <si>
    <t>414.358.340-20</t>
  </si>
  <si>
    <t>CLÁUDIO ANTÔNIO SQUINZANI CAGNELUTTI</t>
  </si>
  <si>
    <t>414.683.252-72</t>
  </si>
  <si>
    <t>ILDEVAN DE SOUZA BARBOSA</t>
  </si>
  <si>
    <t>ildevan.barbosa@isbarbosa.com.br</t>
  </si>
  <si>
    <t>414.784.521-53</t>
  </si>
  <si>
    <t>JULIO CESAR VILELA CARRIJO</t>
  </si>
  <si>
    <t>alessandra.silva@redentorfoods.com.br</t>
  </si>
  <si>
    <t>416.106.360-15</t>
  </si>
  <si>
    <t>NILTON LUIZ DA SILVA</t>
  </si>
  <si>
    <t>NILTONLUIZSILVA@YAHOO.COM.BR</t>
  </si>
  <si>
    <t>417.400.928-72</t>
  </si>
  <si>
    <t>MARIA CECÍLIA BRAGA BRAILE</t>
  </si>
  <si>
    <t>enio.shiota@braile.com.br</t>
  </si>
  <si>
    <t>417.494.720-15</t>
  </si>
  <si>
    <t>PEDRO MARIO ZANETTI JUNIOR</t>
  </si>
  <si>
    <t>pzanettij@gmail.com</t>
  </si>
  <si>
    <t>418.747.061-15</t>
  </si>
  <si>
    <t>AGNALDO SOUSA RESENDE</t>
  </si>
  <si>
    <t>jmsr1202@hotmail.com</t>
  </si>
  <si>
    <t>42.133.541/0001-38</t>
  </si>
  <si>
    <t>AGROPECUARIA NOVA TRIANGULO LTDA</t>
  </si>
  <si>
    <t>vitorcfuini@gmail.com</t>
  </si>
  <si>
    <t>42.163.262/0001-17</t>
  </si>
  <si>
    <t>ASSOCIACAO DOS PROPRIETARIOS DO RESIDENCIAL PORTOFINO</t>
  </si>
  <si>
    <t>42.268.005/0001-40</t>
  </si>
  <si>
    <t>BUSSOLARO AVIAÇÃO AGRÍCOLA LTDA</t>
  </si>
  <si>
    <t>freefly.aerodromos@gmail.com</t>
  </si>
  <si>
    <t>42.273.165/0001-87</t>
  </si>
  <si>
    <t>AGROPECUÁRIA JMW LTDA</t>
  </si>
  <si>
    <t>financeiro@agropecuariajmw.com.br</t>
  </si>
  <si>
    <t>42.296.223/0001-98</t>
  </si>
  <si>
    <t>NAMPUR MATA II EMPREENDIMENTO IMOBILIARIO SPE LTDA</t>
  </si>
  <si>
    <t>victor@nampur.com</t>
  </si>
  <si>
    <t>42.416.651/0010-06</t>
  </si>
  <si>
    <t>Votorantim Metais Zinco Ltda (Nexa Recursos Minerais S.A.)</t>
  </si>
  <si>
    <t>camila.ferreira@nexaresources.com</t>
  </si>
  <si>
    <t>42.422.048/0002-19</t>
  </si>
  <si>
    <t>Mineração Aurizona S/A</t>
  </si>
  <si>
    <t>cesar.torresini@aurizona.com</t>
  </si>
  <si>
    <t>42.445.403/0001-94</t>
  </si>
  <si>
    <t>MINERACAO SERRA GRANDE S A</t>
  </si>
  <si>
    <t>CALACERDA@ANGLOGOLDASHANTI.COM.BR</t>
  </si>
  <si>
    <t>42.463.174/0001-30</t>
  </si>
  <si>
    <t>JACOBINA MINERACAO E COMERCIO LTDA</t>
  </si>
  <si>
    <t>ERICK.ARAUJO@YAMANA.COM</t>
  </si>
  <si>
    <t>42.498.471/0001-11</t>
  </si>
  <si>
    <t>ASSOCIACAO AERODESPORTIVA DE GUAPORE</t>
  </si>
  <si>
    <t>42.498.725/0001-00</t>
  </si>
  <si>
    <t>Secretaria de Estado de Segurança do Estado do Rio de Janeiro</t>
  </si>
  <si>
    <t>SSINTE.S35@GMAIL.COM</t>
  </si>
  <si>
    <t>42.498.725/0005-25</t>
  </si>
  <si>
    <t>POLICIA CIVIL DO ESTADO DO RIO DE JANEIRO</t>
  </si>
  <si>
    <t>cbarboza@pcivil.rj.gov.br</t>
  </si>
  <si>
    <t>42.498.733/0001-48</t>
  </si>
  <si>
    <t>Prefeitura do Rio de Janeiro</t>
  </si>
  <si>
    <t>COORDENADORIADEMONITORAMENTO@CENTRODEOPERACOESRIO.COM.BR</t>
  </si>
  <si>
    <t>42.509.257/0001-13</t>
  </si>
  <si>
    <t>Mineração Caraíba S/A</t>
  </si>
  <si>
    <t>42.515.882/0001-78</t>
  </si>
  <si>
    <t>Nuclebrás Equipamentos Pesados S/A</t>
  </si>
  <si>
    <t>vinicius.castro@nuclep.gov.br</t>
  </si>
  <si>
    <t>42.540.211/0002-48</t>
  </si>
  <si>
    <t>Eletrobrás Termonuclear -S/A - Eletronuclear</t>
  </si>
  <si>
    <t>42.596.973/0001-85</t>
  </si>
  <si>
    <t>SICPA Brasil Indústria de Tintas e Sistemas LTDA</t>
  </si>
  <si>
    <t>renato.paco@sicpa.com</t>
  </si>
  <si>
    <t>42.658.124/0001-09</t>
  </si>
  <si>
    <t>Agroterra Infiniti Ltda</t>
  </si>
  <si>
    <t>juridico@inpasa.com.br</t>
  </si>
  <si>
    <t>42.725.092/0002-06</t>
  </si>
  <si>
    <t>AGROPECUARIA CAJAMAR LTDA</t>
  </si>
  <si>
    <t>celso@binacional.com.br</t>
  </si>
  <si>
    <t>42.726.509/0001-66</t>
  </si>
  <si>
    <t>AGROPECUÁRIA 3 AMIGOS LTDA</t>
  </si>
  <si>
    <t>aviacaomarcelobarros@gmail.com</t>
  </si>
  <si>
    <t>42.740.804/0001-77</t>
  </si>
  <si>
    <t>ECOPARQUE BAIRROS INTEGRADOS LTDA</t>
  </si>
  <si>
    <t>42.799.486/0001-10</t>
  </si>
  <si>
    <t>AMARILLO MINERACAO DO BRASIL LTDA</t>
  </si>
  <si>
    <t>edson.delmoro@hocplc.com</t>
  </si>
  <si>
    <t>42.872.776/0001-41</t>
  </si>
  <si>
    <t>HARAS JERUSALEMMA SLU LTDA</t>
  </si>
  <si>
    <t>bacchi@mandic.com.br</t>
  </si>
  <si>
    <t>42.879.295/0001-68</t>
  </si>
  <si>
    <t>FMJ UNIÃO AGRICOLA DO NORDESTE LTDA</t>
  </si>
  <si>
    <t>carlos@portecapitalfinancial.com</t>
  </si>
  <si>
    <t>42.967.844/0001-56</t>
  </si>
  <si>
    <t>São Joaquim Florestal Ltda</t>
  </si>
  <si>
    <t>420.277.302-06</t>
  </si>
  <si>
    <t>ELIAS ANTUNES DE OLIVEIRA</t>
  </si>
  <si>
    <t>420.972.824-15</t>
  </si>
  <si>
    <t>CARLOS ALBERTO RIQUE JUNIOR</t>
  </si>
  <si>
    <t>carlos@lemonmotel.com.br</t>
  </si>
  <si>
    <t>421.310.571-72</t>
  </si>
  <si>
    <t>Arlete Delfina Marques Maia</t>
  </si>
  <si>
    <t>421.312.196-87</t>
  </si>
  <si>
    <t>RUY CARLOS PIRES BARBOSA</t>
  </si>
  <si>
    <t>RUY@AKKA.COM.BR</t>
  </si>
  <si>
    <t>421.556.491-34</t>
  </si>
  <si>
    <t>Moreli Teixeira Arantes</t>
  </si>
  <si>
    <t>moreliarantes@uol.com.br</t>
  </si>
  <si>
    <t>421.780.101-72</t>
  </si>
  <si>
    <t>Jair Ribeiro da Silva</t>
  </si>
  <si>
    <t>npousadaalvorada@gmail.com</t>
  </si>
  <si>
    <t>422.063.088-00</t>
  </si>
  <si>
    <t>ALEXANDRE DE FIGUEIREDO FERRAZ</t>
  </si>
  <si>
    <t>423.604.809-44</t>
  </si>
  <si>
    <t>CIRLEI ANA FAVARETTO SMANIOTTO</t>
  </si>
  <si>
    <t>patrimonial@gmsagro.com.br</t>
  </si>
  <si>
    <t>423.610.362-15</t>
  </si>
  <si>
    <t>NOILA ARALDI BALBINOT</t>
  </si>
  <si>
    <t>423.932.996-53</t>
  </si>
  <si>
    <t>VANILCE APARECIDA BARBOSA</t>
  </si>
  <si>
    <t>wilma@pequenatiradentes.com.br</t>
  </si>
  <si>
    <t>425.488.881-34</t>
  </si>
  <si>
    <t>MAURICIO NEVES DE CARVALHO AMORIM</t>
  </si>
  <si>
    <t>MNCAMORIM@UOL.COM.BR</t>
  </si>
  <si>
    <t>425.542.841-72</t>
  </si>
  <si>
    <t>ADAILTON DESIDERIO DA SILVA</t>
  </si>
  <si>
    <t>ADAILTON@BAGEL.COM.BR</t>
  </si>
  <si>
    <t>426.882.566-53</t>
  </si>
  <si>
    <t>MURILO MARTINS AMARAL</t>
  </si>
  <si>
    <t>brunodiniz@martminas.com.br</t>
  </si>
  <si>
    <t>427.708.829-53</t>
  </si>
  <si>
    <t>Alcides Cavalca Neto</t>
  </si>
  <si>
    <t>edivaldo.dudek@grupocavalca.com.br</t>
  </si>
  <si>
    <t>427.970.719-72</t>
  </si>
  <si>
    <t>LUIZ ALBERTO GOTARDO</t>
  </si>
  <si>
    <t>danielli@maxxicase.com.br</t>
  </si>
  <si>
    <t>428.139.729-91</t>
  </si>
  <si>
    <t>LUIZ WALKER</t>
  </si>
  <si>
    <t>LUIZ.WALKER@BOL.COM.BR</t>
  </si>
  <si>
    <t>428.948.218-08</t>
  </si>
  <si>
    <t>Matheus Furia Buzetti</t>
  </si>
  <si>
    <t>429.039.618-67</t>
  </si>
  <si>
    <t>Camila Alvarez de Souza Campos</t>
  </si>
  <si>
    <t>429.804.531-53</t>
  </si>
  <si>
    <t>Cacilda Batista Correa</t>
  </si>
  <si>
    <t>correajg@terra.com.br</t>
  </si>
  <si>
    <t>429.870.247-20</t>
  </si>
  <si>
    <t>JOSE ONOFRE DE AZEVEDO</t>
  </si>
  <si>
    <t>ONOFRE.7@HOTMAIL.COM</t>
  </si>
  <si>
    <t>43.076.728/0001-00</t>
  </si>
  <si>
    <t>NOVO CRUZEIRO AGRÍCOLA LTDA</t>
  </si>
  <si>
    <t>haa@ltv.com.br</t>
  </si>
  <si>
    <t>43.137.231/0001-54</t>
  </si>
  <si>
    <t>Construtora Espon Ltda.</t>
  </si>
  <si>
    <t>fernando@espon.com.br</t>
  </si>
  <si>
    <t>43.151.659/0001-51</t>
  </si>
  <si>
    <t>ENERGIA VIVA DE MINAS LTDA</t>
  </si>
  <si>
    <t>43.244.078/0001-64</t>
  </si>
  <si>
    <t>NAISA NAJAR AGRÍCOLA E IMOBILIÁRIA LTDA</t>
  </si>
  <si>
    <t>financeiro@najar.com.br</t>
  </si>
  <si>
    <t>43.256.629/0001-00</t>
  </si>
  <si>
    <t>AEROPARK SENTA A PUA SPE LTDA</t>
  </si>
  <si>
    <t>43.300.286/0001-33</t>
  </si>
  <si>
    <t>BEMISA AGUA AZUL MINERACAO LTDA</t>
  </si>
  <si>
    <t>juridico@bemisa.com.br</t>
  </si>
  <si>
    <t>43.310.143/0001-02</t>
  </si>
  <si>
    <t>Floretadora Perdizes Ltda</t>
  </si>
  <si>
    <t>43.355.866/0001-28</t>
  </si>
  <si>
    <t>Fazenda Morro Vermelho Ltda</t>
  </si>
  <si>
    <t>edgard.oliveira@conquistasp.com.br</t>
  </si>
  <si>
    <t>43.395.177/0001-47</t>
  </si>
  <si>
    <t>Sociedade Educacional Cidade de São Paulo S/C Ltda</t>
  </si>
  <si>
    <t>43.461.789/0001-90</t>
  </si>
  <si>
    <t>Química Amparo Ltda.</t>
  </si>
  <si>
    <t>bruna.pagan@ype.ind.br</t>
  </si>
  <si>
    <t>43.619.832/0001-01</t>
  </si>
  <si>
    <t>BRANCO PERES AGRO S/A</t>
  </si>
  <si>
    <t>matheusiorino@brancoperes.com.br</t>
  </si>
  <si>
    <t>43.714.674/0001-60</t>
  </si>
  <si>
    <t>Construtora e Incorporadora Exata Ltda</t>
  </si>
  <si>
    <t>exata@construtoraexata.com.br</t>
  </si>
  <si>
    <t>43.738.584/0001-00</t>
  </si>
  <si>
    <t>EXCLUSIVE AVIATION LTDA</t>
  </si>
  <si>
    <t>josmar@grupoaviation.com</t>
  </si>
  <si>
    <t>43.754.717/0001-31</t>
  </si>
  <si>
    <t>META INCORPORAÇÕES IMOBILIÁRIAS LTDA</t>
  </si>
  <si>
    <t>rodrigo@metaagro.com.br</t>
  </si>
  <si>
    <t>43.762.077/0001-01</t>
  </si>
  <si>
    <t>ASSOCIAÇÃO AERODESPORTIVA DE ESPIGÃO D'OESTE/RO - AADEO</t>
  </si>
  <si>
    <t>43.888.947/0001-93</t>
  </si>
  <si>
    <t>JC PARTICIPAÇÕES LTDA</t>
  </si>
  <si>
    <t>crispim105@hotmail.com</t>
  </si>
  <si>
    <t>43.951.052/0001-56</t>
  </si>
  <si>
    <t>Agril Agropecuária Itiquira LTDA</t>
  </si>
  <si>
    <t>430.383.603-68</t>
  </si>
  <si>
    <t>GERARDO FEIJO FILHO</t>
  </si>
  <si>
    <t>JRFEIJOFILHO@HOTMAIL.COM</t>
  </si>
  <si>
    <t>430.474.326-00</t>
  </si>
  <si>
    <t>Luís Navarro Ribeiro Junior</t>
  </si>
  <si>
    <t>informatica@almenat.com.br</t>
  </si>
  <si>
    <t>430.711.719-00</t>
  </si>
  <si>
    <t>PAULO SERGIO MANFROI</t>
  </si>
  <si>
    <t>pauloconti70@gmail.com</t>
  </si>
  <si>
    <t>430.885.119-04</t>
  </si>
  <si>
    <t>MARINO JOSE FRANZ</t>
  </si>
  <si>
    <t>vera.miquelin@manojulio.com.br</t>
  </si>
  <si>
    <t>430.997.771-53</t>
  </si>
  <si>
    <t>IZAURO QUINTILIANO DA SILVA</t>
  </si>
  <si>
    <t>QUINTILIANOIZAURO@MSN.COM</t>
  </si>
  <si>
    <t>431.574.831-53</t>
  </si>
  <si>
    <t>nagnelo@hotmail.com</t>
  </si>
  <si>
    <t>431.835.061-49</t>
  </si>
  <si>
    <t>BERNARDUS HUBERTUS SCHOLTEN</t>
  </si>
  <si>
    <t>compras.go@sementesjhs.com.br; infrapjt@gmail.com</t>
  </si>
  <si>
    <t>433.741.071-68</t>
  </si>
  <si>
    <t>ROBSON AIRES GUIMARAES</t>
  </si>
  <si>
    <t>RAG_ROGER@HOTMAIL.COM</t>
  </si>
  <si>
    <t>434.298.239-00</t>
  </si>
  <si>
    <t>Valcir José Piran</t>
  </si>
  <si>
    <t>435.211.189-91</t>
  </si>
  <si>
    <t>Romeu José Ciochetta</t>
  </si>
  <si>
    <t>faturamento@grupomorena.com</t>
  </si>
  <si>
    <t>435.398.156-00</t>
  </si>
  <si>
    <t>MURILO LEMOS DORAZIO</t>
  </si>
  <si>
    <t>plcristianonascimento@gmail.com</t>
  </si>
  <si>
    <t>435.553.226-72</t>
  </si>
  <si>
    <t>CLAUDIO NASSER DE CARVALHO</t>
  </si>
  <si>
    <t>leonardo.franca@auma.com.br</t>
  </si>
  <si>
    <t>435.629.571-49</t>
  </si>
  <si>
    <t>Richelieu Costa Miranda</t>
  </si>
  <si>
    <t>richelieu@impercia.com.br</t>
  </si>
  <si>
    <t>436.453.054-91</t>
  </si>
  <si>
    <t>Ruth Avelino Cavalcanti</t>
  </si>
  <si>
    <t>436.459.095-91</t>
  </si>
  <si>
    <t>SÉRGIO SANTOS VASCONCELOS</t>
  </si>
  <si>
    <t>bmoreirap@gmail.com</t>
  </si>
  <si>
    <t>436.802.759-00</t>
  </si>
  <si>
    <t>Luiz Viero Trevisan</t>
  </si>
  <si>
    <t>438.316.131-68</t>
  </si>
  <si>
    <t>VOLMAR JOSÉ MAGGIONI</t>
  </si>
  <si>
    <t>financeiro@agromaggioni.com.br</t>
  </si>
  <si>
    <t>438.721.749-91</t>
  </si>
  <si>
    <t>Amauri Stracci</t>
  </si>
  <si>
    <t>438.811.651-34</t>
  </si>
  <si>
    <t>JOSE SILMAR NOGUEIRA</t>
  </si>
  <si>
    <t>439.541.549-00</t>
  </si>
  <si>
    <t>Sidnei Ari Bellincanta</t>
  </si>
  <si>
    <t>marcoslopessnp@gmail.com</t>
  </si>
  <si>
    <t>439.579.002-04</t>
  </si>
  <si>
    <t>MARCOS PAULO BRAGA LEITÃO</t>
  </si>
  <si>
    <t>439.859.804-97</t>
  </si>
  <si>
    <t>Marcos José Bezerra Menezes</t>
  </si>
  <si>
    <t>gsantana@totalcombustiveis.com.br</t>
  </si>
  <si>
    <t>439.917.699-72</t>
  </si>
  <si>
    <t>Carlos Alberto Schlatter</t>
  </si>
  <si>
    <t>legagi@gmail.com</t>
  </si>
  <si>
    <t>44.003.077/0001-90</t>
  </si>
  <si>
    <t>Mahil Participações e Empreendimentos Ltda</t>
  </si>
  <si>
    <t>mahilagropecuaria@terra.com.br</t>
  </si>
  <si>
    <t>44.062.467/0001-31</t>
  </si>
  <si>
    <t>AGROPECUARIA SANTA OLIMPIA LTDA.</t>
  </si>
  <si>
    <t>bruno.gargaro@tratorag.com.br</t>
  </si>
  <si>
    <t>44.186.763/0002-25</t>
  </si>
  <si>
    <t>3R POTIGUAR S.A.</t>
  </si>
  <si>
    <t>WERCENY.CARDOSO@3RPETROLEUM.COM.BR</t>
  </si>
  <si>
    <t>44.287.605/0001-80</t>
  </si>
  <si>
    <t>Horii Comercio e Empreendimentos Ltda</t>
  </si>
  <si>
    <t>44.379.077/0001-90</t>
  </si>
  <si>
    <t>Agrofort Agropecuária Ltda</t>
  </si>
  <si>
    <t>grupodalmasofinanceiro@gmail.com</t>
  </si>
  <si>
    <t>44.411.353/0001-50</t>
  </si>
  <si>
    <t>Companhia Regional de Armazéns Gerais e Entrepostos Aduaneiros</t>
  </si>
  <si>
    <t>44.433.453/0001-87</t>
  </si>
  <si>
    <t>ASSOCIACAO AEROCLUBE DE FAXINAL</t>
  </si>
  <si>
    <t>44.530.721/0001-89</t>
  </si>
  <si>
    <t>N1 Meia Praia Empreendimentos Ltda</t>
  </si>
  <si>
    <t>projetos@n1construtora.com</t>
  </si>
  <si>
    <t>44.568.337/0001-75</t>
  </si>
  <si>
    <t>ECOTURR LTDA</t>
  </si>
  <si>
    <t>joyce@jvvladv.com</t>
  </si>
  <si>
    <t>44.734.671/0001-51</t>
  </si>
  <si>
    <t>CRISTALIA PRODUTOS QUIMICOS FARMACEUTICOS LTDA</t>
  </si>
  <si>
    <t>segurança@cristalia.com.br</t>
  </si>
  <si>
    <t>44.786.432/0001-45</t>
  </si>
  <si>
    <t>Spel Embalagens Ltda</t>
  </si>
  <si>
    <t>44.791.796/0001-13</t>
  </si>
  <si>
    <t>Plibama Agropecuária Ltda</t>
  </si>
  <si>
    <t>44.791.994/0001-87</t>
  </si>
  <si>
    <t>Os Independentes</t>
  </si>
  <si>
    <t>fabio@independentes.com.br</t>
  </si>
  <si>
    <t>44.818.088/0001-29</t>
  </si>
  <si>
    <t>Sociedade de Propósito Específico Fazenda Falésias  SPE Ltda</t>
  </si>
  <si>
    <t>eduardo.paulanovo@gmail.com</t>
  </si>
  <si>
    <t>44.947.794/0001-70</t>
  </si>
  <si>
    <t>FAZENDA CONTINENTAL LTDA.</t>
  </si>
  <si>
    <t>arthur@grupopenteado.com</t>
  </si>
  <si>
    <t>44.961.621/0001-07</t>
  </si>
  <si>
    <t>ABREU ROCHA EMPREENDIMENTOS IMOBILIARIOS LTDA</t>
  </si>
  <si>
    <t>441.469.069-20</t>
  </si>
  <si>
    <t>João Geraldo Borges</t>
  </si>
  <si>
    <t>441.496.461-04</t>
  </si>
  <si>
    <t>Cesar Augusto Vieira Barbetta</t>
  </si>
  <si>
    <t>construtoransaltda@gmail.com</t>
  </si>
  <si>
    <t>443.054.009-87</t>
  </si>
  <si>
    <t>Ricardo Lhoussuke Horita</t>
  </si>
  <si>
    <t>443.366.400-68</t>
  </si>
  <si>
    <t>Sergio Luís Mattei</t>
  </si>
  <si>
    <t>administrativo@grupomattei.com.br</t>
  </si>
  <si>
    <t>444.601.209-68</t>
  </si>
  <si>
    <t>LAERTE BAECHTOLD</t>
  </si>
  <si>
    <t>PILOTOEXECUTIVO@CIASEEDS.COM.BR</t>
  </si>
  <si>
    <t>445.089.059-00</t>
  </si>
  <si>
    <t>AGOSTINHO FRANCISCO LUDWIG</t>
  </si>
  <si>
    <t>agostinholudwig@terra.com.br</t>
  </si>
  <si>
    <t>445.204.339-91</t>
  </si>
  <si>
    <t>Vera Lúcia Colombo</t>
  </si>
  <si>
    <t>advocacia_1575@hotmail.com</t>
  </si>
  <si>
    <t>445.276.671-49</t>
  </si>
  <si>
    <t>DULCE MARIA JOHANN</t>
  </si>
  <si>
    <t>445.487.454-91</t>
  </si>
  <si>
    <t>ANDRE TOLEDO DE ALBUQUERQUE</t>
  </si>
  <si>
    <t>ANDRE@BORELLA.COM.BR</t>
  </si>
  <si>
    <t>445.531.028-20</t>
  </si>
  <si>
    <t>HELIO DE LIMA</t>
  </si>
  <si>
    <t>HELIO-LIMA1953@HOTMAIL.COM</t>
  </si>
  <si>
    <t>447.078.431-15</t>
  </si>
  <si>
    <t>Simoney Tonial</t>
  </si>
  <si>
    <t>st3agropecuaria@gmail.com</t>
  </si>
  <si>
    <t>447.110.771-20</t>
  </si>
  <si>
    <t>GERALDO LOEFF</t>
  </si>
  <si>
    <t>adilsonagricultura@hotmail.com</t>
  </si>
  <si>
    <t>447.765.358-15</t>
  </si>
  <si>
    <t>SANDRA MARIA MASSI</t>
  </si>
  <si>
    <t>smassi@gsmm.com.br</t>
  </si>
  <si>
    <t>447.959.470-15</t>
  </si>
  <si>
    <t>CARLOS ROBERTO RAUPP</t>
  </si>
  <si>
    <t>CARLOS.RAUPP@PIONEER.COM</t>
  </si>
  <si>
    <t>448.082.910-53</t>
  </si>
  <si>
    <t>SILVANA MARIA VIZZOTO VARNIER</t>
  </si>
  <si>
    <t>448.807.078-72</t>
  </si>
  <si>
    <t>ROBERTO FLOREZ DA SILVEIRA</t>
  </si>
  <si>
    <t>ROBERTOFLOREZ@GMAIL.COM</t>
  </si>
  <si>
    <t>448.998.238-00</t>
  </si>
  <si>
    <t>SILVIO GONÇALVES PEREIRA</t>
  </si>
  <si>
    <t>silvio.piloto@hotmail.com</t>
  </si>
  <si>
    <t>449.005.116-68</t>
  </si>
  <si>
    <t>ALVARO FURTADO DE ANDRADE</t>
  </si>
  <si>
    <t>carlos.cambraia@calciolandia.com</t>
  </si>
  <si>
    <t>45.039.237/0001-14</t>
  </si>
  <si>
    <t>TV SBT Canal 4 de São Paulo S/A</t>
  </si>
  <si>
    <t>eriveltoncouto@sbt.com.br</t>
  </si>
  <si>
    <t>45.061.767/0001-69</t>
  </si>
  <si>
    <t>VF GOMES AGROPECUÁRIA LTDA</t>
  </si>
  <si>
    <t>contabilidade@vfpar.com.br</t>
  </si>
  <si>
    <t>45.131.885/0001-04</t>
  </si>
  <si>
    <t>Município de Jales</t>
  </si>
  <si>
    <t>prefeito.gabinete@jales.sp.gov.br</t>
  </si>
  <si>
    <t>45.133.075/0001-89</t>
  </si>
  <si>
    <t>TELLUS AGROPECUÁRIA LTDA</t>
  </si>
  <si>
    <t>mateusbatista@grupovilasboas.com.br</t>
  </si>
  <si>
    <t>45.138.070/0001-49</t>
  </si>
  <si>
    <t>MUNICÍPIO DE SANTA FÉ DO SUL</t>
  </si>
  <si>
    <t>adm@santafedosul.sp.gov.br</t>
  </si>
  <si>
    <t>45.165.594/0001-29</t>
  </si>
  <si>
    <t>Agropecuária Jubran S.A</t>
  </si>
  <si>
    <t>45.294.254/0001-06</t>
  </si>
  <si>
    <t>MLF HOLDING S.A.</t>
  </si>
  <si>
    <t>adeilson.santos@cruzeirodosulgraos.com.br</t>
  </si>
  <si>
    <t>45.321.117/0001-05</t>
  </si>
  <si>
    <t>CLUBE DE VOO DE ÂNGULO</t>
  </si>
  <si>
    <t>agnaldo@materdeinet.com.br</t>
  </si>
  <si>
    <t>45.329.943/0001-09</t>
  </si>
  <si>
    <t>AERO CLUBE DE ITAPOLIS</t>
  </si>
  <si>
    <t>info@aci.com.br</t>
  </si>
  <si>
    <t>45.353.547/0001-09</t>
  </si>
  <si>
    <t>Usina Santa Rita S/A - Açúcar e Álcool</t>
  </si>
  <si>
    <t>hteramoto@ig.com.br; eluide@usinasantarita.com.br</t>
  </si>
  <si>
    <t>45.516.523/0001-23</t>
  </si>
  <si>
    <t>Riuma Comércio e Participações Ltda</t>
  </si>
  <si>
    <t>condominio.iudice@gmail.com</t>
  </si>
  <si>
    <t>45.606.449/0001-36</t>
  </si>
  <si>
    <t>Rio Construtora e Agropecuária Ltda</t>
  </si>
  <si>
    <t>45.631.926/0001-13</t>
  </si>
  <si>
    <t>Companhia Agrícola Quatá</t>
  </si>
  <si>
    <t>mgermano@zilor.com.br</t>
  </si>
  <si>
    <t>45.780.103/0001-50</t>
  </si>
  <si>
    <t>Prefeitura do Município de Jundiaí</t>
  </si>
  <si>
    <t>45.826.857/0001-01</t>
  </si>
  <si>
    <t>LOVE LAKE JERI LTDA</t>
  </si>
  <si>
    <t>jucarroll@icloud.com</t>
  </si>
  <si>
    <t>45.861.147/0001-04</t>
  </si>
  <si>
    <t>V. L. de Moraes</t>
  </si>
  <si>
    <t>contato@brhelipontos.com.br</t>
  </si>
  <si>
    <t>45.888.369/0001-10</t>
  </si>
  <si>
    <t>BANAER PULVERIZACAO AGRICOLA LTDA</t>
  </si>
  <si>
    <t>45.902.707/0001-21</t>
  </si>
  <si>
    <t>DIANA BIOENERGIA AVANHANDAVA SA</t>
  </si>
  <si>
    <t>45.983.228/0001-87</t>
  </si>
  <si>
    <t>Condomínio Edifício Berrini 1681</t>
  </si>
  <si>
    <t>45.987.062/0006-81</t>
  </si>
  <si>
    <t>SOUFER INDUSTRIAL LTDA.</t>
  </si>
  <si>
    <t>450.727.871-68</t>
  </si>
  <si>
    <t>AILTON MARTINS DE OLIVEIRA</t>
  </si>
  <si>
    <t>AILTON0302@GMAIL.COM</t>
  </si>
  <si>
    <t>451.321.279-91</t>
  </si>
  <si>
    <t>Sergio Bonifácio</t>
  </si>
  <si>
    <t>boni@turbovale.com.br</t>
  </si>
  <si>
    <t>452.361.006-15</t>
  </si>
  <si>
    <t>Daniel de Paiva Abreu</t>
  </si>
  <si>
    <t>dpabreu@terra.com.br</t>
  </si>
  <si>
    <t>452.804.441-20</t>
  </si>
  <si>
    <t>ADENIR JONATAN WEISHEIMER</t>
  </si>
  <si>
    <t>452.809.089-91</t>
  </si>
  <si>
    <t>IVAN CESAR ROSSONI</t>
  </si>
  <si>
    <t>MONTESION@UOL.COM.BR</t>
  </si>
  <si>
    <t>454.400.349-00</t>
  </si>
  <si>
    <t>JOSE TIECHER</t>
  </si>
  <si>
    <t>josecarlos@celeirosementes.com.br</t>
  </si>
  <si>
    <t>455.155.302-68</t>
  </si>
  <si>
    <t>Cristiano Pamplona Daibes</t>
  </si>
  <si>
    <t>rayanesousa735@gmail.com</t>
  </si>
  <si>
    <t>456.165.075-04</t>
  </si>
  <si>
    <t>EVALDO BARBOSA FIRES</t>
  </si>
  <si>
    <t>EVALDO@BRTRANSPORTE.COM.BR</t>
  </si>
  <si>
    <t>456.328.635-49</t>
  </si>
  <si>
    <t>Itamar Musse Junior</t>
  </si>
  <si>
    <t>itamarmusse@uol.com.br</t>
  </si>
  <si>
    <t>458.259.987-72</t>
  </si>
  <si>
    <t>Gervásio Corrêa da Silva</t>
  </si>
  <si>
    <t>esquilo49@uol.com.br</t>
  </si>
  <si>
    <t>459.250.892-00</t>
  </si>
  <si>
    <t>DELANO GABRIEL FAZOLLO</t>
  </si>
  <si>
    <t>flamboyanfazenda@hotmail.com</t>
  </si>
  <si>
    <t>459.447.501-97</t>
  </si>
  <si>
    <t>ANTONIO FRANGE JUNIOR</t>
  </si>
  <si>
    <t>frange@frangeadvogados.com.br</t>
  </si>
  <si>
    <t>459.455.949-20</t>
  </si>
  <si>
    <t>LUIZ CARLOS GANJA</t>
  </si>
  <si>
    <t>46.009.718/0001-40</t>
  </si>
  <si>
    <t>Hospital Vera Cruz S/A</t>
  </si>
  <si>
    <t>46.134.425/0001-94</t>
  </si>
  <si>
    <t>Hotéis Royal Palm Plaza Ltda</t>
  </si>
  <si>
    <t>eduardo.mancin@royalpalm.com.br</t>
  </si>
  <si>
    <t>46.279.350/0001-30</t>
  </si>
  <si>
    <t>Sete Trancoso Participações Ltda</t>
  </si>
  <si>
    <t>victormeireles@hotmail.com</t>
  </si>
  <si>
    <t>46.293.043/0001-03</t>
  </si>
  <si>
    <t>RESERVA DO SOCÓ LTDA</t>
  </si>
  <si>
    <t>reservadosoco@hotmail.com</t>
  </si>
  <si>
    <t>46.308.212/0001-31</t>
  </si>
  <si>
    <t>CONDOMÍNIO AERONÁUTICO AEROAGRO</t>
  </si>
  <si>
    <t>46.325.254/0002-61</t>
  </si>
  <si>
    <t>Grandfood Indústria e Comércio Ltda.</t>
  </si>
  <si>
    <t>46.357.018/0001-46</t>
  </si>
  <si>
    <t>Construtora Gustavo Halbreich Ltda.</t>
  </si>
  <si>
    <t>daniel@halbreich.com.br</t>
  </si>
  <si>
    <t>46.374.500/0001-94</t>
  </si>
  <si>
    <t>SECRETARIA DE ESTADO DA SAUDE</t>
  </si>
  <si>
    <t>victor.razvickas@carlosfreire.com.br</t>
  </si>
  <si>
    <t>46.374.500/0088-45</t>
  </si>
  <si>
    <t>Conjunto Hospitalar do Mandaqui</t>
  </si>
  <si>
    <t>46.395.000/0001-39</t>
  </si>
  <si>
    <t>Município de São Paulo</t>
  </si>
  <si>
    <t>mcpricho@prefeitura.sp.gov.br</t>
  </si>
  <si>
    <t>46.444.063/0001-38</t>
  </si>
  <si>
    <t>Prefeitura Municipal de Socorro</t>
  </si>
  <si>
    <t>industriacomercio@socorro.sp.gov.br</t>
  </si>
  <si>
    <t>46.523.015/0001-35</t>
  </si>
  <si>
    <t>MUNICIPIO DE BARUERI</t>
  </si>
  <si>
    <t>sec.obras@barueri.sp.gov.br</t>
  </si>
  <si>
    <t>46.530.168/0001-00</t>
  </si>
  <si>
    <t>Pavão Indústria e Comércio Ltda</t>
  </si>
  <si>
    <t>46.556.510/0008-17</t>
  </si>
  <si>
    <t>Mombuca Agro Empreendimentos e Participações Ltda</t>
  </si>
  <si>
    <t>46.596.151/0001-55</t>
  </si>
  <si>
    <t>Prefeitura Municipal da Estância Turística de Olímpia</t>
  </si>
  <si>
    <t>prefeito@olimpia.sp.gov.br</t>
  </si>
  <si>
    <t>46.634.499/0001-90</t>
  </si>
  <si>
    <t>MUNICIPIO DE BOITUVA</t>
  </si>
  <si>
    <t>fabio.ssp@boituva.sp.gov.br</t>
  </si>
  <si>
    <t>46.691.888/0001-57</t>
  </si>
  <si>
    <t>JUSARAH AEROAGRICOLA LTDA</t>
  </si>
  <si>
    <t>r.f.comando1@hotmail.com</t>
  </si>
  <si>
    <t>46.754.545/0001-94</t>
  </si>
  <si>
    <t>INTELLI INDUSTRIA DE TERMINAIS ELETRICOS LTDA</t>
  </si>
  <si>
    <t>lfernando@intelli.com.br</t>
  </si>
  <si>
    <t>46.880.127/0001-43</t>
  </si>
  <si>
    <t>Santa Rita Agrícola e Participações Ltda.</t>
  </si>
  <si>
    <t>46.905.743/0001-01</t>
  </si>
  <si>
    <t>G5F Holding Ltda</t>
  </si>
  <si>
    <t>460.181.749-87</t>
  </si>
  <si>
    <t>Ildo Antonio Simon</t>
  </si>
  <si>
    <t>CONTATO@MATTOSASSESSORIA.COM</t>
  </si>
  <si>
    <t>460.528.285-87</t>
  </si>
  <si>
    <t>João Cesar Guimarães Nogueira</t>
  </si>
  <si>
    <t>aerodromoranchoveneza@gmail.com</t>
  </si>
  <si>
    <t>461.692.290-04</t>
  </si>
  <si>
    <t>DIMORVAN BASEGGIO</t>
  </si>
  <si>
    <t>463.030.067-87</t>
  </si>
  <si>
    <t>Jorge Luiz Machado de Lima</t>
  </si>
  <si>
    <t>jorgemacha2@gmail.com</t>
  </si>
  <si>
    <t>463.630.680-53</t>
  </si>
  <si>
    <t>Ubiratan Francisco Franciosi</t>
  </si>
  <si>
    <t>girley@irmaosfranciosi.com.br</t>
  </si>
  <si>
    <t>463.982.100-00</t>
  </si>
  <si>
    <t>JULIO CESAR BALZAN</t>
  </si>
  <si>
    <t>JCBALZAN@TERRA.COM.BR</t>
  </si>
  <si>
    <t>465.894.658-00</t>
  </si>
  <si>
    <t>Edir Luciano Martins Manzano</t>
  </si>
  <si>
    <t>ana_coli@hotmail.com</t>
  </si>
  <si>
    <t>466.146.301-30</t>
  </si>
  <si>
    <t>EDEGAR LUIS CASPERS STRAGLIOTTO</t>
  </si>
  <si>
    <t>sorriso.exatocc.mt@hotmail.com</t>
  </si>
  <si>
    <t>466.368.621-49</t>
  </si>
  <si>
    <t>Ricardo Fernandes de Araújo</t>
  </si>
  <si>
    <t>467.635.549-15</t>
  </si>
  <si>
    <t>MARCOS ANTONIO GASPARELLI</t>
  </si>
  <si>
    <t>bimgasparelli@hotmail.com</t>
  </si>
  <si>
    <t>467.679.321-91</t>
  </si>
  <si>
    <t>JOANA DARC PAULA DE SOUZA</t>
  </si>
  <si>
    <t>468.306.778-15</t>
  </si>
  <si>
    <t>ANTONIO CARLOS CANTO PORTO FILHO</t>
  </si>
  <si>
    <t>468.855.957-72</t>
  </si>
  <si>
    <t>Julieta Uchôa Müller</t>
  </si>
  <si>
    <t>uchoaleda@gmail.com</t>
  </si>
  <si>
    <t>469.138.749-87</t>
  </si>
  <si>
    <t>JORGE DALL OGLIO</t>
  </si>
  <si>
    <t>UROLOGIAJIPARANA@GMAIL.COM</t>
  </si>
  <si>
    <t>469.589.756-34</t>
  </si>
  <si>
    <t>EDSON FERNANDO MACIEL TAVARES</t>
  </si>
  <si>
    <t>edson@pavidez.com.br</t>
  </si>
  <si>
    <t>47.081.567/0001-01</t>
  </si>
  <si>
    <t>AEROCLUBE DE CATANDUVA</t>
  </si>
  <si>
    <t>aeroclubedecatanduva.escola@gmail.com</t>
  </si>
  <si>
    <t>47.176.912/0001-82</t>
  </si>
  <si>
    <t>COP ENGENHARIA CIVIL LTDA</t>
  </si>
  <si>
    <t>copengenharia@techs.com.br</t>
  </si>
  <si>
    <t>47.396.635/0002-02</t>
  </si>
  <si>
    <t>HM Hotéis e Turismo S.A</t>
  </si>
  <si>
    <t>47.485.052/0001-69</t>
  </si>
  <si>
    <t>BAHIA SUL HELICOPTEROS LTDA</t>
  </si>
  <si>
    <t>chamepedreira@hotmail.com</t>
  </si>
  <si>
    <t>47.680.087/0001-59</t>
  </si>
  <si>
    <t>ALIMENTOS NATURAIS DO BRASIL INDUSTRIA E COMERCIO LTDA</t>
  </si>
  <si>
    <t>47.686.555/0001-00</t>
  </si>
  <si>
    <t>Momentum Empreendimentos Imobiliários LTDA</t>
  </si>
  <si>
    <t>47.819.032/0001-87</t>
  </si>
  <si>
    <t>Carroção Lazer e Turismo LTDA</t>
  </si>
  <si>
    <t>flavias@carrocao.com</t>
  </si>
  <si>
    <t>47.860.820/0001-17</t>
  </si>
  <si>
    <t>Padema Agropastoril Ltda</t>
  </si>
  <si>
    <t>othon@nacoes.com.br</t>
  </si>
  <si>
    <t>47.865.597/0001-09</t>
  </si>
  <si>
    <t>Companhia de Desenvolvimento Habitacional e Urbano do Estado de São Paulo - CDHU</t>
  </si>
  <si>
    <t>47.877.659/0001-94</t>
  </si>
  <si>
    <t>CARIBA EMPREENDIMENTOS E PARTICIPACOES LTDA</t>
  </si>
  <si>
    <t>47.902.283/0001-20</t>
  </si>
  <si>
    <t>Sonora Estância S/A</t>
  </si>
  <si>
    <t>473.453.229-04</t>
  </si>
  <si>
    <t>Luimar Luiz Gemi</t>
  </si>
  <si>
    <t>luimargemi@brturbo.com.br</t>
  </si>
  <si>
    <t>473.484.450-04</t>
  </si>
  <si>
    <t>OSMAR CONRAD</t>
  </si>
  <si>
    <t>janete.conrad@hotmail.com</t>
  </si>
  <si>
    <t>474.415.340-20</t>
  </si>
  <si>
    <t>DISRAELI DONATO COSTA BEBER</t>
  </si>
  <si>
    <t>DISRAELI.CB@HOTMAIL.COM</t>
  </si>
  <si>
    <t>475.382.101-30</t>
  </si>
  <si>
    <t>Márcia Meyre de Emílio</t>
  </si>
  <si>
    <t>memilio@terra.com.br</t>
  </si>
  <si>
    <t>475.407.374-68</t>
  </si>
  <si>
    <t>LUIZ FERNANDO PARANHOS PEREIRA FILHO</t>
  </si>
  <si>
    <t>admrecife@japaranduba.com.br</t>
  </si>
  <si>
    <t>476.019.221-20</t>
  </si>
  <si>
    <t>CLAUDIO JOAO GORGEN</t>
  </si>
  <si>
    <t>lpcasarotto@gmail.com</t>
  </si>
  <si>
    <t>476.844.881-04</t>
  </si>
  <si>
    <t>SIMONE ALVES FONTOURA</t>
  </si>
  <si>
    <t>477.421.007-20</t>
  </si>
  <si>
    <t>ARIOSVALDO DE FREITAS</t>
  </si>
  <si>
    <t>ARIOSVALDODEFREITAS@GMAIL.COM</t>
  </si>
  <si>
    <t>48.002.596/0002-76</t>
  </si>
  <si>
    <t>Agropecuária Vilela de Queiroz Ltda</t>
  </si>
  <si>
    <t>48.141.592/0001-98</t>
  </si>
  <si>
    <t>Guaporé Mineração Ltda</t>
  </si>
  <si>
    <t>48.165.342/0001-98</t>
  </si>
  <si>
    <t>ANGRAS DE SÃO GONÇALO EMPREENDIMENTO IMOBILIÁRIO  SPE LTDA.</t>
  </si>
  <si>
    <t>flavio@etanciafernandez.com.br</t>
  </si>
  <si>
    <t>48.302.640/0001-82</t>
  </si>
  <si>
    <t>Basalto Pedreira e Pavimentação LTDA</t>
  </si>
  <si>
    <t>48.539.407/0001-18</t>
  </si>
  <si>
    <t>BASF S/A</t>
  </si>
  <si>
    <t>lucas.veloso@gruposomaragro.com.br</t>
  </si>
  <si>
    <t>48.591.914/0001-09</t>
  </si>
  <si>
    <t>ASSOCIAÇÃO DO PARQUE LOGISTICO GUARULHOS III</t>
  </si>
  <si>
    <t>48.693.832/0001-67</t>
  </si>
  <si>
    <t>Iate Clube de Santos</t>
  </si>
  <si>
    <t>48.693.832/0002-48</t>
  </si>
  <si>
    <t>Iate Clube  de Santos -Angra dos Reis</t>
  </si>
  <si>
    <t>48.701.076/0001-70</t>
  </si>
  <si>
    <t>RC PARTICIPAÇÕES, ASSESSORIA E CONSULTORIA EMPRESARIAL S.A</t>
  </si>
  <si>
    <t>haroldoneto0802@gmail.com</t>
  </si>
  <si>
    <t>48.707.483/0001-95</t>
  </si>
  <si>
    <t>Guarujá Golf Club</t>
  </si>
  <si>
    <t>48.713.903/0001-46</t>
  </si>
  <si>
    <t>AGRO PASTORIL PASCHOAL CAMPANELLI SA</t>
  </si>
  <si>
    <t>danilojorge@campanelli.agr.br</t>
  </si>
  <si>
    <t>48.768.592/0001-12</t>
  </si>
  <si>
    <t>AGROPECUARIA E COMERCIAL CONQUISTA LTDA</t>
  </si>
  <si>
    <t>48.815.395/0001-07</t>
  </si>
  <si>
    <t>HNC33 Investimentos Imobiliários S.A.</t>
  </si>
  <si>
    <t>geronimo@elfsm.com.br</t>
  </si>
  <si>
    <t>48.988.323/0001-61</t>
  </si>
  <si>
    <t>Condomínio Terras de São José</t>
  </si>
  <si>
    <t>480.121.328-69</t>
  </si>
  <si>
    <t>STEFANY CRISTINA TRUCULO</t>
  </si>
  <si>
    <t>stefany.truculo@minervafoods.com</t>
  </si>
  <si>
    <t>480.531.559-87</t>
  </si>
  <si>
    <t>Nelson Zeppone</t>
  </si>
  <si>
    <t>nelson@polpanorte.com.br</t>
  </si>
  <si>
    <t>481.061.941-91</t>
  </si>
  <si>
    <t>PEDRO COUTINHO NETO</t>
  </si>
  <si>
    <t>MARMORESEXOTICOS@UOL.COM.BR</t>
  </si>
  <si>
    <t>481.192.109-72</t>
  </si>
  <si>
    <t>Nei Castelli</t>
  </si>
  <si>
    <t>roneicastelli@hotmail.com</t>
  </si>
  <si>
    <t>483.294.607-20</t>
  </si>
  <si>
    <t>Luiz Zveiter</t>
  </si>
  <si>
    <t>484.586.439-87</t>
  </si>
  <si>
    <t>Condomínio Alphaville Araçagy</t>
  </si>
  <si>
    <t>484.940.708-00</t>
  </si>
  <si>
    <t>Carlos Roberto Marques de Oliveira</t>
  </si>
  <si>
    <t>485.004.101-91</t>
  </si>
  <si>
    <t>Salon Batista da Fonseca</t>
  </si>
  <si>
    <t>adeluci.andrade@grupoorca.net</t>
  </si>
  <si>
    <t>488.761.431-49</t>
  </si>
  <si>
    <t>VALDIR ROQUE JACOBOWSKI</t>
  </si>
  <si>
    <t>vera@jacoagricola.com</t>
  </si>
  <si>
    <t>488.795.681-91</t>
  </si>
  <si>
    <t>RAIJAN CEZAR MASCARELLO</t>
  </si>
  <si>
    <t>dhiego_ferrari@hotmail.com</t>
  </si>
  <si>
    <t>488.842.431-49</t>
  </si>
  <si>
    <t>MARLI BECKER SANTOS</t>
  </si>
  <si>
    <t>489.783.707-30</t>
  </si>
  <si>
    <t>Affonso Marques da Silva Junior</t>
  </si>
  <si>
    <t>49.034.010/0001-37</t>
  </si>
  <si>
    <t>PAUPEDRA PEDREIRAS PAVIMENTACOES E CONSTRUCOES LTDA</t>
  </si>
  <si>
    <t>financeiro@paupedra.com.br</t>
  </si>
  <si>
    <t>49.079.908/0001-21</t>
  </si>
  <si>
    <t>HRO Empreendimentos e Agropecuária Ltda.</t>
  </si>
  <si>
    <t>hernane@hroe.com.br</t>
  </si>
  <si>
    <t>49.150.352/0001-12</t>
  </si>
  <si>
    <t>Fundação Pio XII</t>
  </si>
  <si>
    <t>diretoria@hospitaldeamor.com.br</t>
  </si>
  <si>
    <t>49.197.586/0001-15</t>
  </si>
  <si>
    <t>Silveira e Almeida Investimentos e  Participações Ltda.</t>
  </si>
  <si>
    <t>claudiojr@construtoraccs.com.br</t>
  </si>
  <si>
    <t>49.323.876/0001-68</t>
  </si>
  <si>
    <t>TRIUNFO AGROPECUARIA LTDA</t>
  </si>
  <si>
    <t>49.355.140/0001-71</t>
  </si>
  <si>
    <t>ACASSU ECOFAZENDA  LTDA.</t>
  </si>
  <si>
    <t>contato@acassu.com</t>
  </si>
  <si>
    <t>49.366.730/0001-08</t>
  </si>
  <si>
    <t>PETRASALIS EMPREENDIMENTOS SPE 06 LTDA</t>
  </si>
  <si>
    <t>49.732.068/0001-54</t>
  </si>
  <si>
    <t>AGROTIN AGROPECUARIA E PARTICIPACOES LTDA.</t>
  </si>
  <si>
    <t>odair.sanches@sattin.com.br</t>
  </si>
  <si>
    <t>49.804.156/0001-14</t>
  </si>
  <si>
    <t>Doxa Empreendimentos Imobiliários Ltda</t>
  </si>
  <si>
    <t>49.808.421/0001-32</t>
  </si>
  <si>
    <t>COPPERSTEEL BIMETALICOS LTDA</t>
  </si>
  <si>
    <t>toloti@intelli.com.br</t>
  </si>
  <si>
    <t>49.876.857/0001-69</t>
  </si>
  <si>
    <t>Sociedade de Armazéns e Representações São Lourenço Ltda.</t>
  </si>
  <si>
    <t>49.894.132/0008-70</t>
  </si>
  <si>
    <t>AGROTERENAS S.A. CANA</t>
  </si>
  <si>
    <t>aeronave@agroterenas.com.br</t>
  </si>
  <si>
    <t>49.894.132/0011-75</t>
  </si>
  <si>
    <t>vanessa.lima@agroterenas.com.br</t>
  </si>
  <si>
    <t>49.911.589/0001-79</t>
  </si>
  <si>
    <t>VIRGOLINO DE OLIVEIRA S/A - ACUCAR E ALCOOL</t>
  </si>
  <si>
    <t>49.918.817/0001-32</t>
  </si>
  <si>
    <t>SJ HOLDING LTDA</t>
  </si>
  <si>
    <t>ricardo@sjgroup.agr.br</t>
  </si>
  <si>
    <t>49.934.458/0002-98</t>
  </si>
  <si>
    <t>Fazenda Periquitos Sociedade Agropecuária Ltda.</t>
  </si>
  <si>
    <t>regina@pares.emp.br</t>
  </si>
  <si>
    <t>49.955.377/0001-93</t>
  </si>
  <si>
    <t>AGROPECUARIA PONTAL LTDA</t>
  </si>
  <si>
    <t>janeceli@uol.com.br</t>
  </si>
  <si>
    <t>493.440.729-49</t>
  </si>
  <si>
    <t>ROGERIO GIASSI</t>
  </si>
  <si>
    <t>issaig@terra.com.br</t>
  </si>
  <si>
    <t>494.111.016-15</t>
  </si>
  <si>
    <t>ALVARO JOAO ARAUJO LACERDA</t>
  </si>
  <si>
    <t>ALVARODPC@GMAIL.COM</t>
  </si>
  <si>
    <t>494.118.459-91</t>
  </si>
  <si>
    <t>Caetano Mário Forlin</t>
  </si>
  <si>
    <t>juniorans@hotmail.com</t>
  </si>
  <si>
    <t>494.614.780-20</t>
  </si>
  <si>
    <t>CLAUDIO BEE</t>
  </si>
  <si>
    <t>CLAUDIO.BEE@SEMENTESBEE.COM.BR</t>
  </si>
  <si>
    <t>494.886.861-20</t>
  </si>
  <si>
    <t>Lucio Abreu Rosa Miari</t>
  </si>
  <si>
    <t>lm@trier.eng.br</t>
  </si>
  <si>
    <t>496.200.026-87</t>
  </si>
  <si>
    <t>HENRIQUE MORAES SALVADOR SILVA</t>
  </si>
  <si>
    <t>496.383.001-91</t>
  </si>
  <si>
    <t>Pedro Lopes de Araújo Silva</t>
  </si>
  <si>
    <t>plopesaraujosilva@gmail.com</t>
  </si>
  <si>
    <t>499.217.118-49</t>
  </si>
  <si>
    <t>Ermirio Pereira de Moraes</t>
  </si>
  <si>
    <t>kelly.costa@vpar.com.br</t>
  </si>
  <si>
    <t>499.398.661-00</t>
  </si>
  <si>
    <t>Luciana Vieira Costa Saddi</t>
  </si>
  <si>
    <t>50.032.862/0010-65</t>
  </si>
  <si>
    <t>S EPP AGRÍCOLA LTDA</t>
  </si>
  <si>
    <t>50.034.158/0001-50</t>
  </si>
  <si>
    <t>AGRO HORSE HOLDING LTDA</t>
  </si>
  <si>
    <t>50.247.897/0001-20</t>
  </si>
  <si>
    <t>J. J. SELZLER LTDA</t>
  </si>
  <si>
    <t>50.278.217/0001-36</t>
  </si>
  <si>
    <t>Agroju Agropecuária Ltda</t>
  </si>
  <si>
    <t>50.323.195/0001-89</t>
  </si>
  <si>
    <t>Indaiaúba Empreendimentos e Participações S/C Ltda</t>
  </si>
  <si>
    <t>S1.assessoria@gmail.com</t>
  </si>
  <si>
    <t>50.363.266/0001-77</t>
  </si>
  <si>
    <t>Nova América Empreendimentos Imobiliários Ltda</t>
  </si>
  <si>
    <t>vania@campusengenharia.com.br</t>
  </si>
  <si>
    <t>50.363.803/0001-89</t>
  </si>
  <si>
    <t>Senpar - Terras de São José Empreendimentos Turísticos Ltda</t>
  </si>
  <si>
    <t>senpar@senpartsj.com.br</t>
  </si>
  <si>
    <t>50.373.299/0001-06</t>
  </si>
  <si>
    <t>Lago Azul Golfe Clube</t>
  </si>
  <si>
    <t>50.376.938/0001-89</t>
  </si>
  <si>
    <t>Usina Santa Adelia S/A</t>
  </si>
  <si>
    <t>50.563.567/0001-44</t>
  </si>
  <si>
    <t>MALBORO EMPREENDIMENTOS LTDA</t>
  </si>
  <si>
    <t>hectaresranchomalboro@gmail.com</t>
  </si>
  <si>
    <t>50.864.622/0001-36</t>
  </si>
  <si>
    <t>ASSOCIAÇÃO ÁGUA-BOENSE DE AVIAÇÃO</t>
  </si>
  <si>
    <t>tiagothomaadv@gmail.com</t>
  </si>
  <si>
    <t>50.945.591/0001-48</t>
  </si>
  <si>
    <t>Agropecuária Guapiara Ltda</t>
  </si>
  <si>
    <t>luiz.junior@latorre.ind.br</t>
  </si>
  <si>
    <t>50.954.973/0001-38</t>
  </si>
  <si>
    <t>Guarapiranga Golf &amp; Country Club</t>
  </si>
  <si>
    <t>500.907.129-00</t>
  </si>
  <si>
    <t>DAGOBERTO JOSÉ LUDWIG</t>
  </si>
  <si>
    <t>503.181.609-00</t>
  </si>
  <si>
    <t>VOLMAR LODI</t>
  </si>
  <si>
    <t>contatolodi@hotmail.com</t>
  </si>
  <si>
    <t>503.227.459-34</t>
  </si>
  <si>
    <t>MAURO FERNANDO SCHAEDLER</t>
  </si>
  <si>
    <t>administrativo2@trescoqueiros.com</t>
  </si>
  <si>
    <t>504.854.743-87</t>
  </si>
  <si>
    <t>JOSE RONIERD DOS SANTOS BARROS SOUSA</t>
  </si>
  <si>
    <t>janefranjs@hotmail.com</t>
  </si>
  <si>
    <t>505.066.339-34</t>
  </si>
  <si>
    <t>OSNILDO JOAO VARGAS</t>
  </si>
  <si>
    <t>vargas4006@hotmail.com</t>
  </si>
  <si>
    <t>505.418.979-34</t>
  </si>
  <si>
    <t>Waldemar Buosi Filho</t>
  </si>
  <si>
    <t>waldemar@virginia.com.br</t>
  </si>
  <si>
    <t>506.365.961-68</t>
  </si>
  <si>
    <t>Tahis Regina Michelon</t>
  </si>
  <si>
    <t>506.395.520-72</t>
  </si>
  <si>
    <t>ALCIDES CARLOS PEREIRA ALVES</t>
  </si>
  <si>
    <t>CARLINHOSPALVES@HOTMAIL.COM</t>
  </si>
  <si>
    <t>506.418.080-20</t>
  </si>
  <si>
    <t>Teófilo Pereira dos Santos Neto</t>
  </si>
  <si>
    <t>507.046.211-34</t>
  </si>
  <si>
    <t>RUBENS SOBRINHO RODRIGUES PRUDENTE</t>
  </si>
  <si>
    <t>507.227.789-53</t>
  </si>
  <si>
    <t>HENNING JONK FILHO</t>
  </si>
  <si>
    <t>alexandreklein@hotmail.com</t>
  </si>
  <si>
    <t>507.479.088-34</t>
  </si>
  <si>
    <t>ANTONIO SERGIO WANDERLEY COSTA</t>
  </si>
  <si>
    <t>wanderley@wfly.com.br</t>
  </si>
  <si>
    <t>509.060.462-20</t>
  </si>
  <si>
    <t>DISNEY BARRETO MESQUITA</t>
  </si>
  <si>
    <t>disneybm@yahoo.com.br</t>
  </si>
  <si>
    <t>509.082.867-91</t>
  </si>
  <si>
    <t>Jair Felicio de Aguiar Junior</t>
  </si>
  <si>
    <t>509.321.602-04</t>
  </si>
  <si>
    <t>Carolina de Oliveira Pereira</t>
  </si>
  <si>
    <t>51.156.453/0001-42</t>
  </si>
  <si>
    <t>E.R. Azevedo Agrícola e Participações S.A.</t>
  </si>
  <si>
    <t>jessica.pedrozo@lock.com.br</t>
  </si>
  <si>
    <t>51.164.754/0001-18</t>
  </si>
  <si>
    <t>Agropecuária Mimoso Ltda.</t>
  </si>
  <si>
    <t>agropecuariamimoso@outlook.com</t>
  </si>
  <si>
    <t>51.172.880/0004-67</t>
  </si>
  <si>
    <t>Kuka Produtos Infantis Ltda</t>
  </si>
  <si>
    <t>51.209.831/0001-09</t>
  </si>
  <si>
    <t>VIVICON LOCACOES E PARTICIPACOES S/A</t>
  </si>
  <si>
    <t>vivicon.diretoria@terra.com.br</t>
  </si>
  <si>
    <t>51.209.906/0001-51</t>
  </si>
  <si>
    <t>F S W AGRO-PECUÁRIA S.A.</t>
  </si>
  <si>
    <t>antonio.salvini@fswagropecuaria.com.br</t>
  </si>
  <si>
    <t>51.254.159/0001-73</t>
  </si>
  <si>
    <t>KARINA INDUSTRIA E COMERCIO DE PLASTICOS LTDA</t>
  </si>
  <si>
    <t>51.400.042/0001-50</t>
  </si>
  <si>
    <t>Damha Agronegócios Ltda.</t>
  </si>
  <si>
    <t>sergio.bardella@dahmaagro.com.br</t>
  </si>
  <si>
    <t>51.400.042/0014-75</t>
  </si>
  <si>
    <t>alpheu.cavalcanti@damhaagro.com.br</t>
  </si>
  <si>
    <t>51.457.939/0001-10</t>
  </si>
  <si>
    <t>AFJ EMPREENDIMENTOS LTDA</t>
  </si>
  <si>
    <t>cmtebispo@gmail.com</t>
  </si>
  <si>
    <t>51.466.860/0001-56</t>
  </si>
  <si>
    <t>SAO MARTINHO S/A</t>
  </si>
  <si>
    <t>51.478.448/0001-56</t>
  </si>
  <si>
    <t>SCH AGRICOLA LTDA</t>
  </si>
  <si>
    <t>faz.divisao@gmail.com</t>
  </si>
  <si>
    <t>51.482.230/0001-75</t>
  </si>
  <si>
    <t>ACCP Participações e Empreendimentos Ltda</t>
  </si>
  <si>
    <t>51.495.224/0001-52</t>
  </si>
  <si>
    <t>Agropecuária Guatambu ltda</t>
  </si>
  <si>
    <t>adm@guatambu.com.br</t>
  </si>
  <si>
    <t>51.495.224/0002-33</t>
  </si>
  <si>
    <t>51.547.112/0001-06</t>
  </si>
  <si>
    <t>CONDOMINIO AERONAUTICO COSTA ESMERALDA LAGOA DO BONFIM</t>
  </si>
  <si>
    <t>condaeronauticocostaesmeralda@gmail.com</t>
  </si>
  <si>
    <t>51.610.103/0001-04</t>
  </si>
  <si>
    <t>Associação Recreativa Centro de Voo a Vela Ipuã</t>
  </si>
  <si>
    <t>51.717.981/0001-23</t>
  </si>
  <si>
    <t>Agropecuária Santa Mariana Ltda</t>
  </si>
  <si>
    <t>silvana@santamariana.com.br</t>
  </si>
  <si>
    <t>51.717.981/0016-00</t>
  </si>
  <si>
    <t>Agropecuária Santa Mariana Ltda.</t>
  </si>
  <si>
    <t>51.722.957/0001-82</t>
  </si>
  <si>
    <t>AMICO SAUDE LTDA</t>
  </si>
  <si>
    <t>51.722.957/0159-61</t>
  </si>
  <si>
    <t>almeida.camila@amil.com.br</t>
  </si>
  <si>
    <t>51.769.255/0001-54</t>
  </si>
  <si>
    <t>Comercio de Materiais para Construção Joli Ltda.</t>
  </si>
  <si>
    <t>giselegerente@joli.com.br</t>
  </si>
  <si>
    <t>51.833.739/0001-15</t>
  </si>
  <si>
    <t>AEROCLUBE LUCÉLIA</t>
  </si>
  <si>
    <t>aeroclubelucelia@yahoo.com.br</t>
  </si>
  <si>
    <t>51.837.284/0001-06</t>
  </si>
  <si>
    <t>AGRO-PECUÁRIA CFM LTDA.</t>
  </si>
  <si>
    <t>cfm@cfm.com.br</t>
  </si>
  <si>
    <t>51.837.284/0023-11</t>
  </si>
  <si>
    <t>AGRO PECUÁRIA CFM LTDA</t>
  </si>
  <si>
    <t>epcunha@agrocfm.com.br</t>
  </si>
  <si>
    <t>51.881.720/0001-44</t>
  </si>
  <si>
    <t>AEROCLUBE DE SAO JOSE DO RIO PARDO</t>
  </si>
  <si>
    <t>aeroclube.sjrpardo@gmail.com</t>
  </si>
  <si>
    <t>51.894.202/0001-65</t>
  </si>
  <si>
    <t>Daterra - Atividades Rurais Ltda.</t>
  </si>
  <si>
    <t>daterra@daterracoffee.com.br</t>
  </si>
  <si>
    <t>51.990.778/0001-26</t>
  </si>
  <si>
    <t>ACUCAR E ALCOOL OSWALDO RIBEIRO DE MENDONCA LTDA</t>
  </si>
  <si>
    <t>510.239.899-72</t>
  </si>
  <si>
    <t>EDGAR NUNES</t>
  </si>
  <si>
    <t>EDGAR@HELISUL.COM</t>
  </si>
  <si>
    <t>510.656.810-20</t>
  </si>
  <si>
    <t>ALBERTO LUIS CHIAPINOTTO</t>
  </si>
  <si>
    <t>pabrag@gmail.com</t>
  </si>
  <si>
    <t>510.788.728-72</t>
  </si>
  <si>
    <t>EDUARDO JOSE BERNARDES FILHO</t>
  </si>
  <si>
    <t>tiagoejb@terra.com.br</t>
  </si>
  <si>
    <t>510.846.862-87</t>
  </si>
  <si>
    <t>ANTÔNIO CARLOS PRIORE JUNIOR</t>
  </si>
  <si>
    <t>brasnorte2020@hotmail.com</t>
  </si>
  <si>
    <t>511.029.869-68</t>
  </si>
  <si>
    <t>VALDECY SCHÕN</t>
  </si>
  <si>
    <t>VALDECY@ADVSCHON.COM.BR</t>
  </si>
  <si>
    <t>511.668.361-34</t>
  </si>
  <si>
    <t>CLAUDECY OLIVEIRA LEMES</t>
  </si>
  <si>
    <t>MOYSES.ALBERTINI@GMAIL.COM</t>
  </si>
  <si>
    <t>511.766.539-20</t>
  </si>
  <si>
    <t>CELSO DOMINGOS IOMBRILLER</t>
  </si>
  <si>
    <t>IOMBRILLER@HOTMAIL.COM</t>
  </si>
  <si>
    <t>511.853.422-49</t>
  </si>
  <si>
    <t>ALEXANDRE GOMES DE OLIVEIRA</t>
  </si>
  <si>
    <t>tecnewscomercial@gmail.com</t>
  </si>
  <si>
    <t>511.923.732-00</t>
  </si>
  <si>
    <t>FRANCISCO SOARES JUNIOR</t>
  </si>
  <si>
    <t>JUNIORTRANSRODA@HOTMAIL.COM</t>
  </si>
  <si>
    <t>512.159.852-15</t>
  </si>
  <si>
    <t>Itamarina Maria Simões Alcolumbre</t>
  </si>
  <si>
    <t>moisesalcolumbre@uol.com.br; vieira@infrabelassessoria.com.br</t>
  </si>
  <si>
    <t>512.441.526-68</t>
  </si>
  <si>
    <t>AMIM ESTEVAM MERCHED</t>
  </si>
  <si>
    <t>513.594.723-04</t>
  </si>
  <si>
    <t>Lina Carneiro Melo Pinheiro Koren de Lima</t>
  </si>
  <si>
    <t>513.628.721-72</t>
  </si>
  <si>
    <t>SILVIO NATAL FORMEHL</t>
  </si>
  <si>
    <t>L.SPULVERIZACAO@GMAIL.COM</t>
  </si>
  <si>
    <t>515.009.573-72</t>
  </si>
  <si>
    <t>MÁRIO HENRIQUE FERREIRA RAMALHO</t>
  </si>
  <si>
    <t>516.098.948-04</t>
  </si>
  <si>
    <t>LUIZ ANTONIO STAMATIS DE ARRUDA SAMPAIO</t>
  </si>
  <si>
    <t>LASAS@UOL.COM.BR</t>
  </si>
  <si>
    <t>516.951.113-20</t>
  </si>
  <si>
    <t>JACINTO BARBOSA LAY CHAVES</t>
  </si>
  <si>
    <t>JACINTOLAY@YAHOO.COM.BR</t>
  </si>
  <si>
    <t>517.859.868-72</t>
  </si>
  <si>
    <t>Haruyoshi Shimohira</t>
  </si>
  <si>
    <t>gruposhimohira.lem@hotmail.com</t>
  </si>
  <si>
    <t>517.893.539-04</t>
  </si>
  <si>
    <t>MARIO FERREIRA DE SOUZA</t>
  </si>
  <si>
    <t>518.038.951-87</t>
  </si>
  <si>
    <t>Ricardo Elias Sandri Wanderscheer</t>
  </si>
  <si>
    <t>518.642.909-00</t>
  </si>
  <si>
    <t>AMARILDO PERIN</t>
  </si>
  <si>
    <t>pellosobruno@hotmail.com</t>
  </si>
  <si>
    <t>518.693.061-04</t>
  </si>
  <si>
    <t>Cláudio Marcos Dibo</t>
  </si>
  <si>
    <t>naimdiboneto@hotmail.com</t>
  </si>
  <si>
    <t>52.043.411/0001-68</t>
  </si>
  <si>
    <t>AGROPECUARIA PASSO DO LOBO LTDA</t>
  </si>
  <si>
    <t>52.054.574/0001-46</t>
  </si>
  <si>
    <t>Rio Corrente Agropastoril S/A</t>
  </si>
  <si>
    <t>riocorrente.agropastoril@gmail.com</t>
  </si>
  <si>
    <t>52.234.556/0001-46</t>
  </si>
  <si>
    <t>Fazenda Real Ltda</t>
  </si>
  <si>
    <t>52.234.556/0004-99</t>
  </si>
  <si>
    <t>Fazenda Real Ltda (Filial São Bento)</t>
  </si>
  <si>
    <t>fazendareal@laser.com.br</t>
  </si>
  <si>
    <t>52.234.556/0008-12</t>
  </si>
  <si>
    <t>financeiro@fazendareal.agr.br</t>
  </si>
  <si>
    <t>52.236.478/0001-19</t>
  </si>
  <si>
    <t>Dimafe Agropecuária Ltda.</t>
  </si>
  <si>
    <t>52.242.286/0001-15</t>
  </si>
  <si>
    <t>Ayrton Senna Emprendimentos Ltda</t>
  </si>
  <si>
    <t>52.311.289/0001-63</t>
  </si>
  <si>
    <t>MARCHESAN IMPLEMENTOS E MAQUINAS AGRICOLAS TATU S A</t>
  </si>
  <si>
    <t>rvjunior@cm4.com.br</t>
  </si>
  <si>
    <t>52.312.626/0001-37</t>
  </si>
  <si>
    <t>Mandaçaia Agrícola Ltda</t>
  </si>
  <si>
    <t>52.384.310/0001-50</t>
  </si>
  <si>
    <t>Joluma Empreendimentos Participações e Estacionamento Ltda</t>
  </si>
  <si>
    <t>assessoria.executiva@voepassaredo.com.br; edugarp@gmail.com</t>
  </si>
  <si>
    <t>52.469.546/0001-90</t>
  </si>
  <si>
    <t>COOPERATIVA AERONÁUTICA DO DISTRITO FEDERAL - COOPAERO/DF</t>
  </si>
  <si>
    <t>coopaerodf@gmail.com</t>
  </si>
  <si>
    <t>52.508.116/0001-30</t>
  </si>
  <si>
    <t>AGRO PECUARIA NOVA GALIA LTDA</t>
  </si>
  <si>
    <t>nelsonluzxingu@hotmail.com</t>
  </si>
  <si>
    <t>52.548.435/0001-79</t>
  </si>
  <si>
    <t>JSL S/A.</t>
  </si>
  <si>
    <t>ana.paula@jsl.com.br; martesuporte@matersuporte.com.br</t>
  </si>
  <si>
    <t>52.548.435/0027-08</t>
  </si>
  <si>
    <t>JSL S/A (Júlio Simões Logística S/A)</t>
  </si>
  <si>
    <t>52.572.328/0001-86</t>
  </si>
  <si>
    <t>AEROCLUBE DE BIRITIBA MIRIM</t>
  </si>
  <si>
    <t>aeroclubebm@hotmail.com</t>
  </si>
  <si>
    <t>52.589.017/0001-20</t>
  </si>
  <si>
    <t>Agropecuaria Grendene Ltda</t>
  </si>
  <si>
    <t>ilson.agro@grendene.com.br</t>
  </si>
  <si>
    <t>52.589.017/0003-91</t>
  </si>
  <si>
    <t>Agropecuária Grendene Ltda</t>
  </si>
  <si>
    <t>valcir.agro@grendene.com.br</t>
  </si>
  <si>
    <t>52.645.009/0011-25</t>
  </si>
  <si>
    <t>Frigo Estrela S.A.</t>
  </si>
  <si>
    <t>leonardo@frigoestrela.com.br</t>
  </si>
  <si>
    <t>52.754.303/0001-01</t>
  </si>
  <si>
    <t>AGROPECUARIA LOLI LTDA</t>
  </si>
  <si>
    <t>fazenda.osmarloliefilhos@cafemacali.com.br</t>
  </si>
  <si>
    <t>52.839.420/0001-60</t>
  </si>
  <si>
    <t>BONSUCEX HOLDING S.A.</t>
  </si>
  <si>
    <t>luizfelipe@bonsucex.com.br</t>
  </si>
  <si>
    <t>52.912.322/0001-00</t>
  </si>
  <si>
    <t>ASSOCIAÇÃO DE PILOTOS E PROPRIETÁRIOS DE AERONAVES DE ENTRE RIOS</t>
  </si>
  <si>
    <t>520.133.679-53</t>
  </si>
  <si>
    <t>Auke Dijkstra e Outros</t>
  </si>
  <si>
    <t>cbe-giordano@uol.com.br</t>
  </si>
  <si>
    <t>521.041.096-04</t>
  </si>
  <si>
    <t>MARCO AURELIO BEZERRA SALGUEIRO</t>
  </si>
  <si>
    <t>521.117.928-53</t>
  </si>
  <si>
    <t>Cláudio Caldeira Paiva</t>
  </si>
  <si>
    <t>522.421.376-20</t>
  </si>
  <si>
    <t>Paulo Sergio de Freitas</t>
  </si>
  <si>
    <t>522.537.246-53</t>
  </si>
  <si>
    <t>RICARDO MENIN F DA FONSECA</t>
  </si>
  <si>
    <t>523.863.419-68</t>
  </si>
  <si>
    <t>EDGAR TOLOTTI</t>
  </si>
  <si>
    <t>edgar@resultconsultores.com.br</t>
  </si>
  <si>
    <t>524.636.135-72</t>
  </si>
  <si>
    <t>Valter Santana Rebouças</t>
  </si>
  <si>
    <t>pedronetto.anac@gmail.com</t>
  </si>
  <si>
    <t>524.947.648-15</t>
  </si>
  <si>
    <t>Julio Eduardo Simões</t>
  </si>
  <si>
    <t>julioeduardo.jsl@jsl.com.br</t>
  </si>
  <si>
    <t>526.306.922-72</t>
  </si>
  <si>
    <t>THIAGO PERALTA PAVARINA</t>
  </si>
  <si>
    <t>THIAGO_PERALTA@HOTMAIL.COM</t>
  </si>
  <si>
    <t>526.316.569-20</t>
  </si>
  <si>
    <t>FLÁVIO MIOTTO</t>
  </si>
  <si>
    <t>flaviomiotto@dispagro.com.br</t>
  </si>
  <si>
    <t>527.187.869-49</t>
  </si>
  <si>
    <t>Wilson Hideki Horita</t>
  </si>
  <si>
    <t>WILSON@HORITA.COM.BR</t>
  </si>
  <si>
    <t>527.342.342-20</t>
  </si>
  <si>
    <t>RAILTON MACEDO PESSOA DE ALBUQUERQUE</t>
  </si>
  <si>
    <t>faturamentoganagold@gmail.com</t>
  </si>
  <si>
    <t>528.123.326-20</t>
  </si>
  <si>
    <t>MARZO LUIS BERSAN</t>
  </si>
  <si>
    <t>cursosteoricos@minashelicopteros.com.br</t>
  </si>
  <si>
    <t>528.784.579-00</t>
  </si>
  <si>
    <t>WILSON ANTONIO MARTINELLI</t>
  </si>
  <si>
    <t>wilson.a.martinelli@hotmail.com</t>
  </si>
  <si>
    <t>529.102.539-53</t>
  </si>
  <si>
    <t>Daniel Meneguel Junior</t>
  </si>
  <si>
    <t>financeiro@grupodanielmeneghel.com</t>
  </si>
  <si>
    <t>529.202.087-72</t>
  </si>
  <si>
    <t>Sérgio Luiz Menezes dos Santos</t>
  </si>
  <si>
    <t>sergiomenezes.nasscaer@gmail.com</t>
  </si>
  <si>
    <t>529.690.613-68</t>
  </si>
  <si>
    <t>JOAQUIM GONZAGA DE ARAUJO NETO</t>
  </si>
  <si>
    <t>JGDEANETO@GMAIL.COM</t>
  </si>
  <si>
    <t>53.022.950/0001-83</t>
  </si>
  <si>
    <t>MORU ADMINISTRACAO E PARTICIPACOES S.A.</t>
  </si>
  <si>
    <t>53.074.241/0001-41</t>
  </si>
  <si>
    <t>Agropecuária Campo Alegre Ltda EPP</t>
  </si>
  <si>
    <t>contato@dreamcarmuseu.com.br</t>
  </si>
  <si>
    <t>53.264.057/0001-64</t>
  </si>
  <si>
    <t>Caiman Agropecuária Ltda</t>
  </si>
  <si>
    <t>lucimara@caiman.com.br</t>
  </si>
  <si>
    <t>53.355.004/0003-10</t>
  </si>
  <si>
    <t>Ibirapuera Park Hotel Ltda</t>
  </si>
  <si>
    <t>53.408.860/0001-25</t>
  </si>
  <si>
    <t>Usina São Luiz S.A.</t>
  </si>
  <si>
    <t>topografia3@usinasaoluiz.com.br</t>
  </si>
  <si>
    <t>53.482.527/0001-66</t>
  </si>
  <si>
    <t>Jofege Agropecuária Ltda</t>
  </si>
  <si>
    <t>jamila.russi@jofege.com.br</t>
  </si>
  <si>
    <t>53.534.038/0001-00</t>
  </si>
  <si>
    <t>Fazenda Santa Otília Agropecuária Ltda.</t>
  </si>
  <si>
    <t>paulo.nelson@fsotilia.com.br</t>
  </si>
  <si>
    <t>53.820.585/0001-52</t>
  </si>
  <si>
    <t>Condomínio Centro Empresarial de São Paulo</t>
  </si>
  <si>
    <t>glacerda@centroempresarialsp.com.br</t>
  </si>
  <si>
    <t>53.943.098/0001-87</t>
  </si>
  <si>
    <t>BRACELL SP CELULOSE LTDA</t>
  </si>
  <si>
    <t>pnunes@bracell.com</t>
  </si>
  <si>
    <t>53.956.397/0001-56</t>
  </si>
  <si>
    <t>J. Filgueiras Emp.e Negocios Ltda</t>
  </si>
  <si>
    <t>531.197.971-20</t>
  </si>
  <si>
    <t>Terezinha Helena Staut Costa</t>
  </si>
  <si>
    <t>531.198.191-15</t>
  </si>
  <si>
    <t>GUSTAVO STAUT PINTO COSTA</t>
  </si>
  <si>
    <t>GUSTAVOSTAUT@UOL.COM.BR</t>
  </si>
  <si>
    <t>531.650.630-87</t>
  </si>
  <si>
    <t>Renato Burgel</t>
  </si>
  <si>
    <t>cmtefernando@yahoo.com.br</t>
  </si>
  <si>
    <t>531.804.299-68</t>
  </si>
  <si>
    <t>David Gryczynski</t>
  </si>
  <si>
    <t>533.587.241-15</t>
  </si>
  <si>
    <t>ADRIANO RICARDO DE FREITAS CARVALHO</t>
  </si>
  <si>
    <t>534.469.258-72</t>
  </si>
  <si>
    <t>LUIZ CARLOS NUNES CASTELO</t>
  </si>
  <si>
    <t>535.804.358-68</t>
  </si>
  <si>
    <t>Rosana Camargo de Arruda Botelho</t>
  </si>
  <si>
    <t>rosana@camargocorrea.com.br</t>
  </si>
  <si>
    <t>536.128.331-20</t>
  </si>
  <si>
    <t>GLENIO MORETTO</t>
  </si>
  <si>
    <t>falecomparreira@gmail.com</t>
  </si>
  <si>
    <t>536.565.471-49</t>
  </si>
  <si>
    <t>ADEMIR COSTA DA SILVA</t>
  </si>
  <si>
    <t>JLAZZARIS@HOTMAIL.COM</t>
  </si>
  <si>
    <t>537.031.978-20</t>
  </si>
  <si>
    <t>AIRTON GINEZ DANTAS</t>
  </si>
  <si>
    <t>escolaunifly@gmail.com</t>
  </si>
  <si>
    <t>537.176.861-00</t>
  </si>
  <si>
    <t>EVANDRO ROBERTO CORTEZIA</t>
  </si>
  <si>
    <t>central@corteziaagro.com.br</t>
  </si>
  <si>
    <t>538.030.948-87</t>
  </si>
  <si>
    <t>Ricardo Rodrigues da Cunha</t>
  </si>
  <si>
    <t>alexandre@orion.ind.br</t>
  </si>
  <si>
    <t>538.031.248-91</t>
  </si>
  <si>
    <t>João Rodrigues da Cunha Neto</t>
  </si>
  <si>
    <t>538.612.807-87</t>
  </si>
  <si>
    <t>Alex Murteira Celem</t>
  </si>
  <si>
    <t>539.590.786-68</t>
  </si>
  <si>
    <t>ELIANA ALVES CAVALCANTE DE LACERDA</t>
  </si>
  <si>
    <t>54.024.278/0001-28</t>
  </si>
  <si>
    <t>Condominio Cetenco Plaza - Torre Norte</t>
  </si>
  <si>
    <t>viviane@cptn.com.br</t>
  </si>
  <si>
    <t>54.054.747/0001-51</t>
  </si>
  <si>
    <t>SANTÂNGELO AGROPECUÁRIA LTDA</t>
  </si>
  <si>
    <t>netohgt@gmail.com</t>
  </si>
  <si>
    <t>54.058.831/0001-43</t>
  </si>
  <si>
    <t>AGROPECUARIA SANTO IVO LTDA</t>
  </si>
  <si>
    <t>54.070.685/0001-71</t>
  </si>
  <si>
    <t>Condomínio Edifício Dacon</t>
  </si>
  <si>
    <t>54.100.714/0001-09</t>
  </si>
  <si>
    <t>GL Agropecuária Ltda</t>
  </si>
  <si>
    <t>54.189.675/0001-50</t>
  </si>
  <si>
    <t>Gama e Souza Arquitetura e Engenharia Ltda.</t>
  </si>
  <si>
    <t>mluz@gamaesouza.com.br</t>
  </si>
  <si>
    <t>54.205.356/0001-90</t>
  </si>
  <si>
    <t>Condomínio do Edifício Edel Trade Center</t>
  </si>
  <si>
    <t>54.212.725/0001-72</t>
  </si>
  <si>
    <t>FAREST S.A. AGROPASTORIL</t>
  </si>
  <si>
    <t>thiagostamato@gmail.com</t>
  </si>
  <si>
    <t>54.226.717/0001-85</t>
  </si>
  <si>
    <t>Irmãos Ribeiro Exportação e Importação Ltda</t>
  </si>
  <si>
    <t>mcolozza@irmaosribeiro.com.br</t>
  </si>
  <si>
    <t>54.340.153/0001-07</t>
  </si>
  <si>
    <t>Aeroclube de Itapeva</t>
  </si>
  <si>
    <t>aerobatic@uol.com.br</t>
  </si>
  <si>
    <t>54.499.992/0001-72</t>
  </si>
  <si>
    <t>EDIFICIO YACHTHOUSE BY PININFARINA</t>
  </si>
  <si>
    <t>pedro@providenciasindicos.com.br</t>
  </si>
  <si>
    <t>54.640.990/0001-51</t>
  </si>
  <si>
    <t>CONDOMINIO EDIFICIO SAO LUIZ</t>
  </si>
  <si>
    <t>54.843.230/0001-41</t>
  </si>
  <si>
    <t>Quilombo Empreendimentos e Participações Ltda</t>
  </si>
  <si>
    <t>54.846.753/0001-41</t>
  </si>
  <si>
    <t>PARADISO AGROPECUARIA LTDA</t>
  </si>
  <si>
    <t>rimaggi@gafor.com.br</t>
  </si>
  <si>
    <t>54.851.704/0001-05</t>
  </si>
  <si>
    <t>Centro Empresarial e Cultural João Domingues de Araújo</t>
  </si>
  <si>
    <t>jda@hines.com.br</t>
  </si>
  <si>
    <t>540.346.718-15</t>
  </si>
  <si>
    <t>João Carlos Branco Peres</t>
  </si>
  <si>
    <t>cezarpossibom@brancoperes.com.br</t>
  </si>
  <si>
    <t>541.781.009-63</t>
  </si>
  <si>
    <t>NELSON YOSHIO IGARASHI</t>
  </si>
  <si>
    <t>alexandro@igarashi.com.br</t>
  </si>
  <si>
    <t>541.973.176-20</t>
  </si>
  <si>
    <t>BRUNO LUCIANO HENRIQUES</t>
  </si>
  <si>
    <t>bruno@bdg.net.br</t>
  </si>
  <si>
    <t>543.323.201-82</t>
  </si>
  <si>
    <t>JOSE ROBERTO FERREIRA DE CARVALHO</t>
  </si>
  <si>
    <t>BOIBAJUCA@HOTMAIL.COM</t>
  </si>
  <si>
    <t>543.380.851-34</t>
  </si>
  <si>
    <t>Edson dos Santos Dionizio</t>
  </si>
  <si>
    <t>edson.dionizio@intercement.com</t>
  </si>
  <si>
    <t>543.883.178-53</t>
  </si>
  <si>
    <t>DIRCE SANCHES ZAMORA</t>
  </si>
  <si>
    <t>mj@monalisajoias.com.br</t>
  </si>
  <si>
    <t>544.053.510-15</t>
  </si>
  <si>
    <t>DANIEL FRANCIOSI</t>
  </si>
  <si>
    <t>jessica.souza@sociedadefranciosi.com.br</t>
  </si>
  <si>
    <t>545.476.951-72</t>
  </si>
  <si>
    <t>JALMAR VARGAS</t>
  </si>
  <si>
    <t>jalmar_vargas@hotmail.com</t>
  </si>
  <si>
    <t>545.878.590-87</t>
  </si>
  <si>
    <t>Mardonio Ferigolo</t>
  </si>
  <si>
    <t>546.125.359-87</t>
  </si>
  <si>
    <t>MIGUEL VAZ RIBEIRO</t>
  </si>
  <si>
    <t>guilherme.ribeiro@mvragro.com.br</t>
  </si>
  <si>
    <t>547.745.869-00</t>
  </si>
  <si>
    <t>Carlos Arno Jensen</t>
  </si>
  <si>
    <t>curucacajensen@gmail.com</t>
  </si>
  <si>
    <t>548.107.607-15</t>
  </si>
  <si>
    <t>WERCENY CARDOSO SIQUEIRA</t>
  </si>
  <si>
    <t>549.705.043-34</t>
  </si>
  <si>
    <t>JOAO ARISTON PESSOA DE ARAUJO FILHO</t>
  </si>
  <si>
    <t>ariston.filho@hotmail.com</t>
  </si>
  <si>
    <t>549.783.868-53</t>
  </si>
  <si>
    <t>Alexandre Rosa Vileta</t>
  </si>
  <si>
    <t>rosmane_palhares@hotmail.com</t>
  </si>
  <si>
    <t>55.033.252/0001-09</t>
  </si>
  <si>
    <t>Braldecar Empreendimentos Ltda.</t>
  </si>
  <si>
    <t>55.117.287/0001-26</t>
  </si>
  <si>
    <t>BARRA AGROPECUARIA LTDA</t>
  </si>
  <si>
    <t>barra@barraagropec.com.br</t>
  </si>
  <si>
    <t>55.117.287/0002-07</t>
  </si>
  <si>
    <t>Barra Agropecuária Ltda.</t>
  </si>
  <si>
    <t>barra@barraagropecuária.com.br</t>
  </si>
  <si>
    <t>55.333.769/0001-13</t>
  </si>
  <si>
    <t>Encalso Construções Ltda</t>
  </si>
  <si>
    <t>carlao@grupoencalso.com.br</t>
  </si>
  <si>
    <t>55.395.735/0001-53</t>
  </si>
  <si>
    <t>Mazzaropi Hotéis e Serviços Ltda.</t>
  </si>
  <si>
    <t>55.725.998/0001-83</t>
  </si>
  <si>
    <t>DIRPAM ADMINISTRADORA DE BENS LTDA.</t>
  </si>
  <si>
    <t>55.750.970/0001-04</t>
  </si>
  <si>
    <t>AEROCLUBE DE BIRIGUI</t>
  </si>
  <si>
    <t>aerobiri@terra.com.br</t>
  </si>
  <si>
    <t>55.847.438/0001-00</t>
  </si>
  <si>
    <t>Granada Agropecuária e Empreendimentos Imobiliários Ltda.</t>
  </si>
  <si>
    <t>granadaempreendimentos@gmail.com</t>
  </si>
  <si>
    <t>550.095.228-53</t>
  </si>
  <si>
    <t>Zulmiro José Furlan</t>
  </si>
  <si>
    <t>cficker@icloud.com</t>
  </si>
  <si>
    <t>550.161.629-72</t>
  </si>
  <si>
    <t>MILTON PAULO CELLA</t>
  </si>
  <si>
    <t>fazbarragem@hotmail.com</t>
  </si>
  <si>
    <t>550.359.148-87</t>
  </si>
  <si>
    <t>CARMO CELSO GARCIA</t>
  </si>
  <si>
    <t>recebimento.ccg@gmail.com</t>
  </si>
  <si>
    <t>550.574.971-20</t>
  </si>
  <si>
    <t>CESAR LAERCIO ALBRING</t>
  </si>
  <si>
    <t>CESAR.MULTICAR@HOTMAIL.COM</t>
  </si>
  <si>
    <t>550.676.626-20</t>
  </si>
  <si>
    <t>MARCELO RIBEIRO MACHADO</t>
  </si>
  <si>
    <t>550.950.549-49</t>
  </si>
  <si>
    <t>ADEMIR LUIZ ZANELLA</t>
  </si>
  <si>
    <t>maikon@coperaguas.com.br</t>
  </si>
  <si>
    <t>551.743.104-68</t>
  </si>
  <si>
    <t>Arnaldo Xavier Alves da Rocha</t>
  </si>
  <si>
    <t>silvanoneves@yahoo.com.br</t>
  </si>
  <si>
    <t>553.956.861-34</t>
  </si>
  <si>
    <t>RENATO ALEXANDRE MARTINS HOFF</t>
  </si>
  <si>
    <t>554.510.636-72</t>
  </si>
  <si>
    <t>MILTON FERNANDES CARNEIRO JUNIOR</t>
  </si>
  <si>
    <t>milton.fernandes@l3participacoes.com.br</t>
  </si>
  <si>
    <t>554.782.040-72</t>
  </si>
  <si>
    <t>VALDINEI DONATO</t>
  </si>
  <si>
    <t>valdinei@cambai.com.br</t>
  </si>
  <si>
    <t>555.135.149-15</t>
  </si>
  <si>
    <t>LUIZ CARLOS DALLA LIBERA</t>
  </si>
  <si>
    <t>comercial.fzddl@hotmail.com</t>
  </si>
  <si>
    <t>555.604.583-68</t>
  </si>
  <si>
    <t>CLEMENTINO RODRIGUES VERAS NETO</t>
  </si>
  <si>
    <t>clementino.neto@anac.gov.br</t>
  </si>
  <si>
    <t>556.978.361-04</t>
  </si>
  <si>
    <t>MARCOS ANTONIO ALVES DA SILVA</t>
  </si>
  <si>
    <t>MARCOSSALLO@TERRA.COM.BR</t>
  </si>
  <si>
    <t>557.104.925-15</t>
  </si>
  <si>
    <t>ROBSON VIEIRA DOS SANTOS</t>
  </si>
  <si>
    <t>contato@convoo.com.br</t>
  </si>
  <si>
    <t>557.249.309-00</t>
  </si>
  <si>
    <t>VILSON WALKER</t>
  </si>
  <si>
    <t>prdag@avantiagro.com.br</t>
  </si>
  <si>
    <t>56.487.630/0001-97</t>
  </si>
  <si>
    <t>AVIAÇÃO AGRÍCOLA BUTTARELLO LTDA</t>
  </si>
  <si>
    <t>wbuttarello@gmail.com</t>
  </si>
  <si>
    <t>56.577.059/0006-06</t>
  </si>
  <si>
    <t>FUNDACAO FACULDADE DE MEDICINA</t>
  </si>
  <si>
    <t>simone.mascarenhas@hc.fm.usp.br</t>
  </si>
  <si>
    <t>56.642.960/0001-00</t>
  </si>
  <si>
    <t>Lojas CEM S/A</t>
  </si>
  <si>
    <t>56.643.018/0103-90</t>
  </si>
  <si>
    <t>Eucatex S/A Indústria e Comércio</t>
  </si>
  <si>
    <t>keila@eucatex.com.br</t>
  </si>
  <si>
    <t>56.711.682/0001-03</t>
  </si>
  <si>
    <t>Condomínio Edifício Avenida Brigadeiro Faria Lima</t>
  </si>
  <si>
    <t>farialima@cbre.com.br</t>
  </si>
  <si>
    <t>56.769.524/0002-87</t>
  </si>
  <si>
    <t>CIA Agrícola e Pastoril Fazenda Rio Pardo</t>
  </si>
  <si>
    <t>560.634.316-91</t>
  </si>
  <si>
    <t>GIANCARLO CARVALHO MAGALHÃES</t>
  </si>
  <si>
    <t>GIANAEROMODELOS@UOL.COM.BR</t>
  </si>
  <si>
    <t>560.692.000-04</t>
  </si>
  <si>
    <t>CLAUDIOMAR ANTONIO DAL PUPO</t>
  </si>
  <si>
    <t>administrativo@gdagro.com.br</t>
  </si>
  <si>
    <t>560.775.997-00</t>
  </si>
  <si>
    <t>Ivonildo Geraldino de Andrade</t>
  </si>
  <si>
    <t>ivogandrade@hotmail.com</t>
  </si>
  <si>
    <t>560.957.408-00</t>
  </si>
  <si>
    <t>CELI SILVA LEMOS</t>
  </si>
  <si>
    <t>cesiolemos@hotmail.com</t>
  </si>
  <si>
    <t>561.119.750-72</t>
  </si>
  <si>
    <t>ITACIR KLITZKE</t>
  </si>
  <si>
    <t>ITACIRKLITZKE@GMAIL.COM</t>
  </si>
  <si>
    <t>561.704.830-91</t>
  </si>
  <si>
    <t>ANDRÉ BUSATO</t>
  </si>
  <si>
    <t>ANDRE@FAZENDABUSATO.COM.BR</t>
  </si>
  <si>
    <t>562.227.931-34</t>
  </si>
  <si>
    <t>JOSE ARLAN NUNES DE LIMA</t>
  </si>
  <si>
    <t>adm@jaagro.agr.br</t>
  </si>
  <si>
    <t>563.129.971-20</t>
  </si>
  <si>
    <t>ANDRE DE LIMA MINERVINI</t>
  </si>
  <si>
    <t>julianaminervini@hotmail.com</t>
  </si>
  <si>
    <t>566.308.249-20</t>
  </si>
  <si>
    <t>Roque Brunetta</t>
  </si>
  <si>
    <t>566.365.558-15</t>
  </si>
  <si>
    <t>JOAO BOSCO ARDISSON</t>
  </si>
  <si>
    <t>joao@lunanova.com.br</t>
  </si>
  <si>
    <t>566.403.669-91</t>
  </si>
  <si>
    <t>ODIR JOSÉ PRADELLA</t>
  </si>
  <si>
    <t>fernanda@grupopradella.com</t>
  </si>
  <si>
    <t>566.450.400-59</t>
  </si>
  <si>
    <t>LEANDRO SOSTRUZNIK STUDZINSKI</t>
  </si>
  <si>
    <t>LEANDROSTUDZINSKI@TERRA.COM.BR</t>
  </si>
  <si>
    <t>566.877.966-15</t>
  </si>
  <si>
    <t>MARCO PAULO GUIMARÃES AMARAL</t>
  </si>
  <si>
    <t>marcopauloamaral@hotmail.com</t>
  </si>
  <si>
    <t>567.140.841-53</t>
  </si>
  <si>
    <t>RONIE JACIR THOMAZI</t>
  </si>
  <si>
    <t>ronie@thomaziadvogados.com</t>
  </si>
  <si>
    <t>567.158.461-20</t>
  </si>
  <si>
    <t>EDMILSON BERTE</t>
  </si>
  <si>
    <t>BERTE_AIR@HOTMAIL.COM</t>
  </si>
  <si>
    <t>567.516.486-34</t>
  </si>
  <si>
    <t>ADILSON GERALDO DE OLIVEIRA</t>
  </si>
  <si>
    <t>567.570.261-04</t>
  </si>
  <si>
    <t>PAULO CESAR GUERREIRO DA SILVA</t>
  </si>
  <si>
    <t>568.620.671-68</t>
  </si>
  <si>
    <t>René Junqueira Barbour</t>
  </si>
  <si>
    <t>jauquara@yahoo.com.br</t>
  </si>
  <si>
    <t>568.659.708-10</t>
  </si>
  <si>
    <t>CARLOS MANUEL DA SILVA ANTUNES</t>
  </si>
  <si>
    <t>agropecuaria@viaveneto.com.br</t>
  </si>
  <si>
    <t>568.962.041-68</t>
  </si>
  <si>
    <t>DENNER DE BARROS E MASCARENHAS BARBOSA</t>
  </si>
  <si>
    <t>DENNER@MASCARENHASBARBOSA.COM.BR</t>
  </si>
  <si>
    <t>569.314.501-82</t>
  </si>
  <si>
    <t>LUCIO MAURO BORGES BASSO</t>
  </si>
  <si>
    <t>lucio.basso@uol.com.br</t>
  </si>
  <si>
    <t>57.000.036/0001-92</t>
  </si>
  <si>
    <t>Scharffler Brasil Ltda.</t>
  </si>
  <si>
    <t>hrproheto@uol.com.br</t>
  </si>
  <si>
    <t>57.003.998/0001-03</t>
  </si>
  <si>
    <t>Vetor Empreendimentos e Participaões S/A</t>
  </si>
  <si>
    <t>57.017.436/0001-00</t>
  </si>
  <si>
    <t>CANAMOR AGRO INDUSTRIAL MERCANTIL S/A</t>
  </si>
  <si>
    <t>gilda@canamor.com.br</t>
  </si>
  <si>
    <t>57.507.378/0003-65</t>
  </si>
  <si>
    <t>EMS S/A</t>
  </si>
  <si>
    <t>57.557.969/0001-85</t>
  </si>
  <si>
    <t>CC Agropecuária Ltda.</t>
  </si>
  <si>
    <t>kiko-salgueiro@uol.com.br</t>
  </si>
  <si>
    <t>57.571.275/0006-07</t>
  </si>
  <si>
    <t>Fundação do ABC - Organização Social de Saúde - Hospital Estadual Mário Covas Santo André</t>
  </si>
  <si>
    <t>57.571.275/0017-60</t>
  </si>
  <si>
    <t>Complexo Hospitalar Municipal de São Bernando do Campo</t>
  </si>
  <si>
    <t>57.615.601/0008-00</t>
  </si>
  <si>
    <t>Bodepan Empreendimentos Agropecuários e Imobiliários Ltda</t>
  </si>
  <si>
    <t>sesmt@bergamini.com.br</t>
  </si>
  <si>
    <t>57.635.401/0003-05</t>
  </si>
  <si>
    <t>Agropecuária Transmontana S/A</t>
  </si>
  <si>
    <t>decoribeiro21@gmail.com</t>
  </si>
  <si>
    <t>57.641.854/0001-74</t>
  </si>
  <si>
    <t>Vercom Vertente Grande Agropecuária e Construtora Ltda</t>
  </si>
  <si>
    <t>jsl@gomeslourenco.com.br</t>
  </si>
  <si>
    <t>570.448.997-49</t>
  </si>
  <si>
    <t>Adilson Luiz de Jesus</t>
  </si>
  <si>
    <t>571.182.991-20</t>
  </si>
  <si>
    <t>CARLOS DANIEL VIECILI VELASCO</t>
  </si>
  <si>
    <t>manimaljauru@hotmail.com</t>
  </si>
  <si>
    <t>571.197.241-34</t>
  </si>
  <si>
    <t>MARCOS ZANCHET</t>
  </si>
  <si>
    <t>MARCOSZANCHET@TERRA.COM.BR</t>
  </si>
  <si>
    <t>573.301.742-20</t>
  </si>
  <si>
    <t>Ricardo Barbosa Ferreira</t>
  </si>
  <si>
    <t>ricferprof@gmail.com</t>
  </si>
  <si>
    <t>573.626.889-20</t>
  </si>
  <si>
    <t>Edenilson Manfroi</t>
  </si>
  <si>
    <t>573.730.197-49</t>
  </si>
  <si>
    <t>NELIO RIBEIRO DE ALMEIDA FILHO</t>
  </si>
  <si>
    <t>oilenfilho@hotmail.com</t>
  </si>
  <si>
    <t>574.753.188-34</t>
  </si>
  <si>
    <t>Maria Aparecida da Silva Goshima</t>
  </si>
  <si>
    <t>575.170.029-53</t>
  </si>
  <si>
    <t>Ademir Celso Rossato</t>
  </si>
  <si>
    <t>flyassessoriaaeronautica@gmail.com</t>
  </si>
  <si>
    <t>575.844.351-49</t>
  </si>
  <si>
    <t>ALEXANDRE AUGUSTIN</t>
  </si>
  <si>
    <t>575.907.888-72</t>
  </si>
  <si>
    <t>EDUARDO JUNQUEIRA DA MOTTA LUIZ</t>
  </si>
  <si>
    <t>JRFLY@HOTMAIL.COM</t>
  </si>
  <si>
    <t>576.136.641-04</t>
  </si>
  <si>
    <t>GLAUCIO MARQUES DE SOUSA</t>
  </si>
  <si>
    <t>glauciomarsousa@gmail.com</t>
  </si>
  <si>
    <t>576.300.111-72</t>
  </si>
  <si>
    <t>Wellington Guimarães</t>
  </si>
  <si>
    <t>wellingtonfwl@gmail.com</t>
  </si>
  <si>
    <t>576.696.940-68</t>
  </si>
  <si>
    <t>Rodrigo Andre Seidel</t>
  </si>
  <si>
    <t>coord.manutencao@hejsn.aebes.org.br</t>
  </si>
  <si>
    <t>576.908.476-68</t>
  </si>
  <si>
    <t>ELIANA APARECIDA RESENDE GUIMARÃES IGNACHITTI</t>
  </si>
  <si>
    <t>lenin@ultraleve.net</t>
  </si>
  <si>
    <t>578.317.699-00</t>
  </si>
  <si>
    <t>GEOVANI DO COL TEIXEIRA</t>
  </si>
  <si>
    <t>danilomantovaneli@icloud.com</t>
  </si>
  <si>
    <t>578.584.032-49</t>
  </si>
  <si>
    <t>Fabio Angelo Matos dos Santos</t>
  </si>
  <si>
    <t>579.371.095-72</t>
  </si>
  <si>
    <t>RONY CESAR DORIGHETO</t>
  </si>
  <si>
    <t>CMTERONY@HOTMAIL.COM</t>
  </si>
  <si>
    <t>579.476.008-72</t>
  </si>
  <si>
    <t>Jander Mascarenhas Marques</t>
  </si>
  <si>
    <t>jander@arese.com.br; S1.assessoria@gmail.com</t>
  </si>
  <si>
    <t>58.160.789/0001-28</t>
  </si>
  <si>
    <t>BANCO SAFRA S A</t>
  </si>
  <si>
    <t>priscila.maiolo@safra.com.br</t>
  </si>
  <si>
    <t>58.200.015/0001-83</t>
  </si>
  <si>
    <t>Prefeitura Municipal de Santos</t>
  </si>
  <si>
    <t>angelocosta@santos.sp.gov.br/ infrapjt@gmail.com</t>
  </si>
  <si>
    <t>58.344.714/0001-05</t>
  </si>
  <si>
    <t>L.R. Agro-Pecuária Ltda</t>
  </si>
  <si>
    <t>58.372.277/0001-25</t>
  </si>
  <si>
    <t>E.M.B. Participações e Empreendimentos Ltda.</t>
  </si>
  <si>
    <t>bruna@gpc-assessoria.com.br</t>
  </si>
  <si>
    <t>58.405.507/0001-05</t>
  </si>
  <si>
    <t>AGROPASTORIL MATO GROSSO ACRE LTDA</t>
  </si>
  <si>
    <t>58.430.828/0001-60</t>
  </si>
  <si>
    <t>Blau Farmacêutica S/A</t>
  </si>
  <si>
    <t>diretoria@blau.com.br</t>
  </si>
  <si>
    <t>58.430.943/0001-34</t>
  </si>
  <si>
    <t>Agro Pecuária Taipá Ltda.</t>
  </si>
  <si>
    <t>58.434.937/0001-55</t>
  </si>
  <si>
    <t>Tivoli Empreendimentos e Participações Ltda</t>
  </si>
  <si>
    <t>58.765.801/0001-28</t>
  </si>
  <si>
    <t>Agropecuária Ipuitã Ltda.</t>
  </si>
  <si>
    <t>cadu@cflyaviation.com</t>
  </si>
  <si>
    <t>58.767.914/0001-62</t>
  </si>
  <si>
    <t>Agropastoril Macaco Vermelho Ltda</t>
  </si>
  <si>
    <t>58.997.354/0001-32</t>
  </si>
  <si>
    <t>Condomínio Civil do Shopping Center Iguatemi Campinas</t>
  </si>
  <si>
    <t>dbarao@iguatemi.com.br</t>
  </si>
  <si>
    <t>581.030.826-00</t>
  </si>
  <si>
    <t>VITOR MARCIO SILVA PEREIRA</t>
  </si>
  <si>
    <t>581.793.721-20</t>
  </si>
  <si>
    <t>ALEXANDRA APARECIDA PERINOTO</t>
  </si>
  <si>
    <t>david@agromastersinop.com</t>
  </si>
  <si>
    <t>582.280.471-34</t>
  </si>
  <si>
    <t>RICARDO MORAIS PINTO</t>
  </si>
  <si>
    <t>ricardocmdt@hotmail.com</t>
  </si>
  <si>
    <t>582.766.701-30</t>
  </si>
  <si>
    <t>Isolina Garcia da Silva Dibo</t>
  </si>
  <si>
    <t>585.020.682-53</t>
  </si>
  <si>
    <t>DIRCEU GOMES REMOR</t>
  </si>
  <si>
    <t>DIRCEU.REMOR@HOTMAIL.COM</t>
  </si>
  <si>
    <t>586.121.731-91</t>
  </si>
  <si>
    <t>ANDRÉ RIBEIRO DE CARVALHO</t>
  </si>
  <si>
    <t>eng.viterbo.wb@gmail.com</t>
  </si>
  <si>
    <t>586.783.369-00</t>
  </si>
  <si>
    <t>JOSE ROBERTO HOFIG RAMOS</t>
  </si>
  <si>
    <t>JOSEROBERTO@AGROHORA.COM.BR</t>
  </si>
  <si>
    <t>588.537.232-20</t>
  </si>
  <si>
    <t>NAYÁ SHEILA DA FONSECA</t>
  </si>
  <si>
    <t>nayasheila@gmail.com</t>
  </si>
  <si>
    <t>589.480.318-72</t>
  </si>
  <si>
    <t>PERCIVAL VAGNER  MILANIN</t>
  </si>
  <si>
    <t>omilanin@gmail.com</t>
  </si>
  <si>
    <t>59.075.689/0001-66</t>
  </si>
  <si>
    <t>PENIDO CONSTRUTORA E PAVIMENTADORA LTDA</t>
  </si>
  <si>
    <t>59.104.273/0001-29</t>
  </si>
  <si>
    <t>Mercedes-Benz do Brasil</t>
  </si>
  <si>
    <t>mbbras@daimlertruck.com</t>
  </si>
  <si>
    <t>59.104.422/0024-46</t>
  </si>
  <si>
    <t>Volkswagem do Brasil Indústria de Veículos Automotores Ltda.</t>
  </si>
  <si>
    <t>59.104.422/0057-04</t>
  </si>
  <si>
    <t>Volkswagen do Brasil Indústria de Veiculos Automotores Ltda</t>
  </si>
  <si>
    <t>arturo.cordova@volkswagen.com.br; arturo.lima@volkswagen.com.br</t>
  </si>
  <si>
    <t>59.104.422/0098-82</t>
  </si>
  <si>
    <t>Volkswagen do Brasil Indústria de Veículos Automotores Ltda.</t>
  </si>
  <si>
    <t>59.172.676/0002-96</t>
  </si>
  <si>
    <t>DACUNHA SA</t>
  </si>
  <si>
    <t>leila.ribeiro@sada.com.br</t>
  </si>
  <si>
    <t>59.201.418/0002-90</t>
  </si>
  <si>
    <t>FABIANI AGROPECUARIA LTDA.</t>
  </si>
  <si>
    <t>59.291.534/0001-67</t>
  </si>
  <si>
    <t>Casas Bahia Comercial Ltda.</t>
  </si>
  <si>
    <t>alberto.cerqueira@casasbahia.com.br</t>
  </si>
  <si>
    <t>59.441.907/0001-39</t>
  </si>
  <si>
    <t>HARIS AGROPECUARIA S.A</t>
  </si>
  <si>
    <t>rzuc@uol.com.br</t>
  </si>
  <si>
    <t>59.799.163/0001-29</t>
  </si>
  <si>
    <t>CM Indústria e Comércio Ltda</t>
  </si>
  <si>
    <t>59.799.163/0003-90</t>
  </si>
  <si>
    <t>591.835.949-49</t>
  </si>
  <si>
    <t>Leandro Camilo</t>
  </si>
  <si>
    <t>595.870.401-04</t>
  </si>
  <si>
    <t>HOTHIR BITIA RODRIGUES CORREA</t>
  </si>
  <si>
    <t>596.165.981-04</t>
  </si>
  <si>
    <t>Zelito Alves Ribeiro</t>
  </si>
  <si>
    <t>iguacums@terra.com.br</t>
  </si>
  <si>
    <t>596.406.421-34</t>
  </si>
  <si>
    <t>Samuel Ehmann</t>
  </si>
  <si>
    <t>596.636.180-00</t>
  </si>
  <si>
    <t>SANDRO MARINHO DE LIMA</t>
  </si>
  <si>
    <t>sandroelima@hotmail.com</t>
  </si>
  <si>
    <t>597.654.297-20</t>
  </si>
  <si>
    <t>GUILHERME DE PINHO ALONSO</t>
  </si>
  <si>
    <t>guilhermealonso@pcrj.rj.gov.br</t>
  </si>
  <si>
    <t>60.140.142/0001-86</t>
  </si>
  <si>
    <t>Anbisa Agricultura Ltda</t>
  </si>
  <si>
    <t>luiz.marcelo@biosev.com</t>
  </si>
  <si>
    <t>60.181.468/0001-51</t>
  </si>
  <si>
    <t>Avibras Indústria Aeroespacial</t>
  </si>
  <si>
    <t>diretoria@avibras.com.br</t>
  </si>
  <si>
    <t>60.208.493/0009-39</t>
  </si>
  <si>
    <t>EMBRAER - Empresa Brasileira de Aeronáutica S/A</t>
  </si>
  <si>
    <t>amauch@embraer.com.br</t>
  </si>
  <si>
    <t>60.226.040/0001-88</t>
  </si>
  <si>
    <t>SURI AGROPECUÁRIA E PARTICIPAÇÕES LTDA</t>
  </si>
  <si>
    <t>assistente.diretoria@principioagropecuaria.com.br</t>
  </si>
  <si>
    <t>60.383.908/0001-53</t>
  </si>
  <si>
    <t>SHOPPING CENTER  LESTE COMERCIAL LTDA</t>
  </si>
  <si>
    <t>gom@aricanduva.com.br</t>
  </si>
  <si>
    <t>60.448.040/0001-22</t>
  </si>
  <si>
    <t>Hospital das Clínicas da Faculdade de Medicina da Universidade de São Paulo</t>
  </si>
  <si>
    <t>60.453.024/0001-28</t>
  </si>
  <si>
    <t>Associação Beneficente Síria</t>
  </si>
  <si>
    <t>hcor@hcor.com.br</t>
  </si>
  <si>
    <t>60.458.361/0001-08</t>
  </si>
  <si>
    <t>INDUSTRIA DE  ARTEFATOS  DE BORRACHA  VICENTE SPISSO  LTDA</t>
  </si>
  <si>
    <t>deltaer@terrra.com.br</t>
  </si>
  <si>
    <t>60.482.429/0001-94</t>
  </si>
  <si>
    <t>Agrocin Agropecuária Ltda</t>
  </si>
  <si>
    <t>acessar@agrocin.com</t>
  </si>
  <si>
    <t>60.509.239/0001-13</t>
  </si>
  <si>
    <t>RADIO E TELEVISAO BANDEIRANTES S.A.</t>
  </si>
  <si>
    <t>GRPALMOXARIFADOTECNICO@BAND.COM.BR</t>
  </si>
  <si>
    <t>60.583.507/0001-47</t>
  </si>
  <si>
    <t>CIA INICIADORA PREDIAL</t>
  </si>
  <si>
    <t>GRUPOIND@ZAZ.COM.BR</t>
  </si>
  <si>
    <t>60.583.747/0001-41</t>
  </si>
  <si>
    <t>Comercial e Empreendimentos Brasil S/A</t>
  </si>
  <si>
    <t>60.586.534/0001-73</t>
  </si>
  <si>
    <t>Mercano Fabril Ltda</t>
  </si>
  <si>
    <t>orvam@uol.com.br</t>
  </si>
  <si>
    <t>60.594.470/0001-52</t>
  </si>
  <si>
    <t>ROBECA PARTICIPACOES LTDA</t>
  </si>
  <si>
    <t>deniseborel@terra.com.br</t>
  </si>
  <si>
    <t>60.628.369/0001-75</t>
  </si>
  <si>
    <t>Rádio e Televisão Record S/A</t>
  </si>
  <si>
    <t>60.643.228/0001-21</t>
  </si>
  <si>
    <t>FIBRIA CELULOSE S/A</t>
  </si>
  <si>
    <t>JFR@FIBRIA.COM.BR</t>
  </si>
  <si>
    <t>60.643.228/0471-95</t>
  </si>
  <si>
    <t>GUSTAVO.DEMUNER@FIBRIA.COM.BR</t>
  </si>
  <si>
    <t>60.659.463/0001-91</t>
  </si>
  <si>
    <t>Aché Laboratorios Farmacêuticos S.A.</t>
  </si>
  <si>
    <t>60.659.463/0029-92</t>
  </si>
  <si>
    <t>ACHE LABORATORIOS FARMACEUTICOS SA</t>
  </si>
  <si>
    <t>luis.celestino@ache.com.br</t>
  </si>
  <si>
    <t>60.665.981/0005-41</t>
  </si>
  <si>
    <t>União Química Farmacêutica Nacional S.A.</t>
  </si>
  <si>
    <t>dbdsilva@uniaoquimica.com.br</t>
  </si>
  <si>
    <t>60.701.190/0001-04</t>
  </si>
  <si>
    <t>ITAU UNIBANCO S.A.</t>
  </si>
  <si>
    <t>legalizacao.predial@itau-unibanco.com.br</t>
  </si>
  <si>
    <t>60.701.190/4692-34</t>
  </si>
  <si>
    <t>Itaú Unibanco S/A</t>
  </si>
  <si>
    <t>60.701.521/0001-06</t>
  </si>
  <si>
    <t>Fundação Bradesco</t>
  </si>
  <si>
    <t>60.701.521/0003-60</t>
  </si>
  <si>
    <t>Fundação Bradesco SA</t>
  </si>
  <si>
    <t>60.726.502/0001-26</t>
  </si>
  <si>
    <t>Hospital Alemão Oswaldo Cruz</t>
  </si>
  <si>
    <t>tmarques@haoc.com.br</t>
  </si>
  <si>
    <t>60.746.898/0001-73</t>
  </si>
  <si>
    <t>SINDICATO DAS EMPRESAS DE COMPRA, VENDA, LOCAÇÃO E ADMINISTRAÇÃO DE IMÓVEIS RESIDENCIAIS E COMERCIAIS DE SÃO PAULO – SECOVI-SP</t>
  </si>
  <si>
    <t>secovi@secovi.com.br</t>
  </si>
  <si>
    <t>60.746.948/0001-12</t>
  </si>
  <si>
    <t>Banco Bradesco S.A.</t>
  </si>
  <si>
    <t>icaro.leite@bradesco.com.br</t>
  </si>
  <si>
    <t>60.750.056/0001-95</t>
  </si>
  <si>
    <t>WHEATON BRASIL VIDROS LTDA.</t>
  </si>
  <si>
    <t>jose.castro@wheaton.com.br</t>
  </si>
  <si>
    <t>60.765.823/0001-30</t>
  </si>
  <si>
    <t>SOCIEDADE BENEF ISRAELITABRAS HOSPITAL ALBERT EINSTEIN</t>
  </si>
  <si>
    <t>JULIO.DIAS@EINSTEIN.BR</t>
  </si>
  <si>
    <t>60.765.823/0027-79</t>
  </si>
  <si>
    <t>Sociedade Beneficente Israelita Brasileira Hospital Albert Einstein</t>
  </si>
  <si>
    <t>silva.eliezer@einstein.br</t>
  </si>
  <si>
    <t>60.809.761/0001-10</t>
  </si>
  <si>
    <t>Soya Agropecuaria Ltda</t>
  </si>
  <si>
    <t>60.860.087/0196-22</t>
  </si>
  <si>
    <t>BRINK´S SEGURANÇA E TRANSPORTE DE VALORES LTDA.</t>
  </si>
  <si>
    <t>nivaldo.santos@brinks.com.br</t>
  </si>
  <si>
    <t>60.863.032/0001-42</t>
  </si>
  <si>
    <t>Savoy Imobiliária Construtora Ltda</t>
  </si>
  <si>
    <t>denilson.borbarelli@savoy.com.br</t>
  </si>
  <si>
    <t>60.871.290/0001-70</t>
  </si>
  <si>
    <t>Himalaia Transportes e Participações Ltda.</t>
  </si>
  <si>
    <t>financeiro@himalaiatrans.com.br</t>
  </si>
  <si>
    <t>60.884.855/0001-54</t>
  </si>
  <si>
    <t>Ímpar Serviços Hospitalares S.A.</t>
  </si>
  <si>
    <t>romulo.silveira@chniteroi.com.br</t>
  </si>
  <si>
    <t>60.889.128/0001-80</t>
  </si>
  <si>
    <t>Banco Sofisa S/A</t>
  </si>
  <si>
    <t>60.922.168/0004-29</t>
  </si>
  <si>
    <t>Associação Congregação de Santa Catarina - Hospital Santa Teresa</t>
  </si>
  <si>
    <t>hst@hst.org.br</t>
  </si>
  <si>
    <t>60.922.168/0007-71</t>
  </si>
  <si>
    <t>Associação Congregação de Santa Catarina</t>
  </si>
  <si>
    <t>60.922.168/0010-77</t>
  </si>
  <si>
    <t>60.922.168/0052-26</t>
  </si>
  <si>
    <t>Associação Congregação de Santa Catarina Hospital Santa Isabel</t>
  </si>
  <si>
    <t>seguranca@santaisabel.com.br</t>
  </si>
  <si>
    <t>60.975.737/0002-32</t>
  </si>
  <si>
    <t>Sociedade Beneficente São Camilo</t>
  </si>
  <si>
    <t>seguranca.pompeia@saocamilo.com</t>
  </si>
  <si>
    <t>60.994.001/0001-20</t>
  </si>
  <si>
    <t>SAO FERNANDO GOLF CLUB</t>
  </si>
  <si>
    <t>600.882.731-72</t>
  </si>
  <si>
    <t>Luciana Abid Mercante</t>
  </si>
  <si>
    <t>luciana.abid@gmail.com</t>
  </si>
  <si>
    <t>601.307.339-20</t>
  </si>
  <si>
    <t>Flavio Marcondes de Campos</t>
  </si>
  <si>
    <t>transmourao@brturbo.com.br</t>
  </si>
  <si>
    <t>601.457.816-15</t>
  </si>
  <si>
    <t>MAURICIO ALVES PINTO</t>
  </si>
  <si>
    <t>MAUAPINTO@GMAIL.COM</t>
  </si>
  <si>
    <t>601.595.101-04</t>
  </si>
  <si>
    <t>NIREU JORGE PELIZON</t>
  </si>
  <si>
    <t>jorgepelizon@hotmail.com</t>
  </si>
  <si>
    <t>602.175.379-87</t>
  </si>
  <si>
    <t>SANDRA APARECIDA DE ARAUJO E PINTO</t>
  </si>
  <si>
    <t>alcvan-gav@outlook.com</t>
  </si>
  <si>
    <t>603.721.762-91</t>
  </si>
  <si>
    <t>Claudinei Antunes de Lima</t>
  </si>
  <si>
    <t>603.993.251-15</t>
  </si>
  <si>
    <t>JOAO GUSTAVO BATISTA CORREA</t>
  </si>
  <si>
    <t>CORREAJOAOGUSTAVO@GMAIL.COM</t>
  </si>
  <si>
    <t>604.242.818-72</t>
  </si>
  <si>
    <t>José Eduardo Pena</t>
  </si>
  <si>
    <t>604.305.166-49</t>
  </si>
  <si>
    <t>Waldir Rocha Pena</t>
  </si>
  <si>
    <t>renato.vieira@supermercadosbh.com.br</t>
  </si>
  <si>
    <t>605.104.989-49</t>
  </si>
  <si>
    <t>RUI ANTONIO MATHEUS</t>
  </si>
  <si>
    <t>TRSMALA@YAHOO.COM.BR</t>
  </si>
  <si>
    <t>605.246.771-15</t>
  </si>
  <si>
    <t>JACKELINE GOMES GUERRA</t>
  </si>
  <si>
    <t>lagoafazenda@gmail.com</t>
  </si>
  <si>
    <t>606.464.466-49</t>
  </si>
  <si>
    <t>RICARDO DA SILVA GONÇALVES</t>
  </si>
  <si>
    <t>ricardosgo@ig.com.br</t>
  </si>
  <si>
    <t>607.417.595-00</t>
  </si>
  <si>
    <t>JURANDIR DA SILVA PINTO</t>
  </si>
  <si>
    <t>jsp.neno@hotmail.com</t>
  </si>
  <si>
    <t>608.022.439-91</t>
  </si>
  <si>
    <t>ELISABETH KURTZ</t>
  </si>
  <si>
    <t>rafaelstefanelo@hotmail.com</t>
  </si>
  <si>
    <t>608.691.278-53</t>
  </si>
  <si>
    <t>RENATO FERNANDES DE OLIVEIRA JUNIOR</t>
  </si>
  <si>
    <t>RENATO@METALVALE.COM.BR</t>
  </si>
  <si>
    <t>608.795.488-00</t>
  </si>
  <si>
    <t>VICENZO IACONELLI</t>
  </si>
  <si>
    <t>609.073.800-00</t>
  </si>
  <si>
    <t>Márcia Inês Bonamigo Busato</t>
  </si>
  <si>
    <t>fazendasbusato@uol.com.br; assessoria.cavok@globo.com; rangelaeronaves@globo.com</t>
  </si>
  <si>
    <t>609.757.338-34</t>
  </si>
  <si>
    <t>CARLOS HENRIQUE DA SILVA FERREIRA</t>
  </si>
  <si>
    <t>CARLOSHENRIQUE10@UOL.COM.BR</t>
  </si>
  <si>
    <t>61.049.482/0001-69</t>
  </si>
  <si>
    <t>Santa Maria Agropecuária Ltda.</t>
  </si>
  <si>
    <t>61.074.514/0001-86</t>
  </si>
  <si>
    <t>PIRES DO RIO CIBRACO COMERCIO E INDUSTRIA DE FERRO E ACO LTDA.</t>
  </si>
  <si>
    <t>diretoria@piresdorio.com.br</t>
  </si>
  <si>
    <t>61.074.829/0001-23</t>
  </si>
  <si>
    <t>ABB Ltda</t>
  </si>
  <si>
    <t>recepcao-vip.silvana@br.abb.com</t>
  </si>
  <si>
    <t>61.082.335/0001-90</t>
  </si>
  <si>
    <t>Jaguari Comercial e Agrícola Ltda</t>
  </si>
  <si>
    <t>61.084.018/0001-03</t>
  </si>
  <si>
    <t>VIACAO COMETA S A</t>
  </si>
  <si>
    <t>61.106.159/0001-80</t>
  </si>
  <si>
    <t>EPCCO - Engenharia de Projetos, Consultoria e Construções Ltda</t>
  </si>
  <si>
    <t>61.151.445/0003-29</t>
  </si>
  <si>
    <t>Semp Toshiba S.A.</t>
  </si>
  <si>
    <t>sergiogoncalvesrg@gmail.com</t>
  </si>
  <si>
    <t>61.190.096/0008-69</t>
  </si>
  <si>
    <t>Eurofarma Laboratórios S.A</t>
  </si>
  <si>
    <t>61.198.164/0001-60</t>
  </si>
  <si>
    <t>Porto Seguro Cia de Seguros Gerais</t>
  </si>
  <si>
    <t>61.256.996/0001-95</t>
  </si>
  <si>
    <t>Koga, Koga &amp; CIA. Ltda.</t>
  </si>
  <si>
    <t>61.279.402/0001-61</t>
  </si>
  <si>
    <t>Agropastoril Furna Azul Ltda</t>
  </si>
  <si>
    <t>61.287.686/0001-38</t>
  </si>
  <si>
    <t>CASA VERRE COMERCIO E DISTRIBUICAO LTDA</t>
  </si>
  <si>
    <t>financeiro@casaverre.com.br</t>
  </si>
  <si>
    <t>61.392.445/0001-59</t>
  </si>
  <si>
    <t>J P MARTINS AVIACAO LTDA</t>
  </si>
  <si>
    <t>61.409.892/0003-35</t>
  </si>
  <si>
    <t>COMPANHIA BRASILEIRA DE ALUMINIO</t>
  </si>
  <si>
    <t>danielle.silva@cba.com.br</t>
  </si>
  <si>
    <t>61.442.190/0001-91</t>
  </si>
  <si>
    <t>IGESP S/A Centro Médico e Cirúrgico Instituto de Gastroenterologia de São Paulo</t>
  </si>
  <si>
    <t>61.442.737/0002-30</t>
  </si>
  <si>
    <t>INDUSTRIAS BRASILEIRAS DE ARTIGOS REFRATARIOS - IBAR - LTDA</t>
  </si>
  <si>
    <t>diretoria@ibar.com.br</t>
  </si>
  <si>
    <t>61.472.205/0001-64</t>
  </si>
  <si>
    <t>IBAC – Indústria Brasileira de Alimentos e Chocolates Ltda</t>
  </si>
  <si>
    <t>GABRIEL.SUMIYA@CACAUSHOW.COM.BR</t>
  </si>
  <si>
    <t>61.531.620/0017-09</t>
  </si>
  <si>
    <t>PROMAX PRODUTOS MAXIMOS S A INDUSTRIA E COMERCIO</t>
  </si>
  <si>
    <t>valdo.sales@promax.bardahl.com.br</t>
  </si>
  <si>
    <t>61.548.855/0001-46</t>
  </si>
  <si>
    <t>Gesa Guararema Empreendimentos S/A</t>
  </si>
  <si>
    <t>61.550.182/0001-69</t>
  </si>
  <si>
    <t>PAIC PARTICIPACOES LTDA</t>
  </si>
  <si>
    <t>61.559.589/0002-38</t>
  </si>
  <si>
    <t>WEW Importação e Exportação Ltda</t>
  </si>
  <si>
    <t>61.584.223/0001-38</t>
  </si>
  <si>
    <t>CONSTRUCAP CCPS ENGENHARIA E COMERCIO SA</t>
  </si>
  <si>
    <t>61.590.410/0001-24</t>
  </si>
  <si>
    <t>Sociedade Beneficente de Senhoras - Hospital Sírio Libanês</t>
  </si>
  <si>
    <t>61.599.908/0001-58</t>
  </si>
  <si>
    <t>Real e Benemérita Associação Portuguesa de Beneficência</t>
  </si>
  <si>
    <t>lucas.costa@bp.org.br</t>
  </si>
  <si>
    <t>61.603.387/0001-65</t>
  </si>
  <si>
    <t>CENTRO SANEAMENTO E SERVICOS AVANCADOS S.A.</t>
  </si>
  <si>
    <t>61.649.810/0001-68</t>
  </si>
  <si>
    <t>Sucocítrico Cutrale Ltda</t>
  </si>
  <si>
    <t>juridicoambiental@cutrale.com.br</t>
  </si>
  <si>
    <t>610.991.638-20</t>
  </si>
  <si>
    <t>Geraldo Pires de Castilho</t>
  </si>
  <si>
    <t>611.241.768-53</t>
  </si>
  <si>
    <t>JAIR OSVALDO DARE</t>
  </si>
  <si>
    <t>JAIRDARE@UOL.COM.BR</t>
  </si>
  <si>
    <t>612.132.928-91</t>
  </si>
  <si>
    <t>CARLOS ROBERTO DE OLIVEIRA</t>
  </si>
  <si>
    <t>heli.alfa@uol.com.br</t>
  </si>
  <si>
    <t>612.218.562-00</t>
  </si>
  <si>
    <t>EDUARDO SILVA RIBEIRO CAMPOS</t>
  </si>
  <si>
    <t>eduardosrcampos11@gmail.com</t>
  </si>
  <si>
    <t>612.428.296-87</t>
  </si>
  <si>
    <t>FERNANDO AUGUSTO MASCHIO DE SIQUEIRA</t>
  </si>
  <si>
    <t>fernando.siqueira@infracea.com.br</t>
  </si>
  <si>
    <t>613.415.765-15</t>
  </si>
  <si>
    <t>AILTON DA CRUZ ALVES</t>
  </si>
  <si>
    <t>AILTONCTE@HOTMAIL.COM</t>
  </si>
  <si>
    <t>613.678.771-72</t>
  </si>
  <si>
    <t>Graça Rodrigues Nantes</t>
  </si>
  <si>
    <t>aristeunantes@yahoo.com.br</t>
  </si>
  <si>
    <t>615.928.381-20</t>
  </si>
  <si>
    <t>ANTONIO CESAR BROLIO</t>
  </si>
  <si>
    <t>brolio.financeiro@gmail.com</t>
  </si>
  <si>
    <t>615.988.879-04</t>
  </si>
  <si>
    <t>ELTON WALKER</t>
  </si>
  <si>
    <t>eaas.eveline@gmail.com</t>
  </si>
  <si>
    <t>616.319.811-53</t>
  </si>
  <si>
    <t>ALEXANDRE PEDRO SCHENKEL</t>
  </si>
  <si>
    <t>fazendasantarosa@hotmail.com</t>
  </si>
  <si>
    <t>616.843.176-49</t>
  </si>
  <si>
    <t>ROBERTO SILVEIRA COELHO</t>
  </si>
  <si>
    <t>marcelo@cooperairrc.com.br</t>
  </si>
  <si>
    <t>617.641.248-04</t>
  </si>
  <si>
    <t>ITAMAR ALVES DE OLIVEIRA</t>
  </si>
  <si>
    <t>618.117.772-87</t>
  </si>
  <si>
    <t>Jabes Marcel Pinatto</t>
  </si>
  <si>
    <t>pinatto@petrobras.com.br</t>
  </si>
  <si>
    <t>618.202.611-15</t>
  </si>
  <si>
    <t>Petras de Lima Telles</t>
  </si>
  <si>
    <t>plima01@gmail.com</t>
  </si>
  <si>
    <t>618.649.439-04</t>
  </si>
  <si>
    <t>ANTONIO SERGIO BORGES</t>
  </si>
  <si>
    <t>flavioborges@farmaciaestrela.com.br</t>
  </si>
  <si>
    <t>619.290.000-06</t>
  </si>
  <si>
    <t>Cinara Broch Barbiero</t>
  </si>
  <si>
    <t>acjbroch@hotmail.com</t>
  </si>
  <si>
    <t>619.339.021-91</t>
  </si>
  <si>
    <t>Rodrigo Valadares Rosa</t>
  </si>
  <si>
    <t>619.639.332-49</t>
  </si>
  <si>
    <t>JOSE SEBASTIAO DE PAULA RIBEIRO</t>
  </si>
  <si>
    <t>sndc@redencao.pa.gov.br</t>
  </si>
  <si>
    <t>619.711.704-53</t>
  </si>
  <si>
    <t>Maria Irene Lena Pereira dos Santos</t>
  </si>
  <si>
    <t>sac@weston.com.br; diretoria@weston.com.br</t>
  </si>
  <si>
    <t>619.827.099-87</t>
  </si>
  <si>
    <t>ANTONIO MARTINHHO CAMPANHOLI</t>
  </si>
  <si>
    <t>62.011.788/0001-99</t>
  </si>
  <si>
    <t>Litucera Limpeza e Engenharia Ltda</t>
  </si>
  <si>
    <t>atendimento@litucera.com.br</t>
  </si>
  <si>
    <t>62.025.606/0001-39</t>
  </si>
  <si>
    <t>Federação Paulista de Futebol</t>
  </si>
  <si>
    <t>FPFTV@FPF.ORG.BR</t>
  </si>
  <si>
    <t>62.127.899/0002-46</t>
  </si>
  <si>
    <t>CAPIN - Comércio Agrícola Pecuária Industrial Ltda</t>
  </si>
  <si>
    <t>marcelo@capin.com.br</t>
  </si>
  <si>
    <t>62.132.113/0001-06</t>
  </si>
  <si>
    <t>Pinusplan Reflorestadora Ltda.</t>
  </si>
  <si>
    <t>presidencia@valedoverdao.com.br</t>
  </si>
  <si>
    <t>62.225.933/0001-34</t>
  </si>
  <si>
    <t>Federação das Indústrias do Estado de São Paulo</t>
  </si>
  <si>
    <t>alberto.passos@fiesp.com.br</t>
  </si>
  <si>
    <t>62.258.884/0001-36</t>
  </si>
  <si>
    <t>Intercement Brasil S.A.</t>
  </si>
  <si>
    <t>62.383.047/0002-10</t>
  </si>
  <si>
    <t>Cemitério Crematório Horto da Paz</t>
  </si>
  <si>
    <t>acempro@acempro.com.br</t>
  </si>
  <si>
    <t>62.461.140/0001-14</t>
  </si>
  <si>
    <t>LUA NOVA IND E COMERCIO DE PRODUTOS ALIMENTICIOS LTDA</t>
  </si>
  <si>
    <t>62.461.140/0046-16</t>
  </si>
  <si>
    <t>Lua Nova Indústria e Comércio de Produtos Alimentícios Ltda</t>
  </si>
  <si>
    <t>62.527.437/0001-35</t>
  </si>
  <si>
    <t>ENESSE Comércio e Participações Ltda</t>
  </si>
  <si>
    <t>raquel.souza@racional.com</t>
  </si>
  <si>
    <t>62.638.374/0001-94</t>
  </si>
  <si>
    <t>Centro Trasmontano de São Paulo</t>
  </si>
  <si>
    <t>mara@hospitaligesp.com.br</t>
  </si>
  <si>
    <t>62.658.182/0001-40</t>
  </si>
  <si>
    <t>Federação do Comércio de Bens, Serviços e Turismo do Estado de SP</t>
  </si>
  <si>
    <t>620.251.209-15</t>
  </si>
  <si>
    <t>PAULO BEDIN</t>
  </si>
  <si>
    <t>faz.bedin@gmail.com</t>
  </si>
  <si>
    <t>620.615.425-49</t>
  </si>
  <si>
    <t>Loraine Maria Bazana Everling</t>
  </si>
  <si>
    <t>621.865.158-49</t>
  </si>
  <si>
    <t>José Francisco de Souza</t>
  </si>
  <si>
    <t>jfranciscosouza@uol.com.br</t>
  </si>
  <si>
    <t>623.137.897-72</t>
  </si>
  <si>
    <t>Carlos Roberto Bortolon</t>
  </si>
  <si>
    <t>623.427.893-00</t>
  </si>
  <si>
    <t>ILSON MATEUS RODRIGUES JUNIOR</t>
  </si>
  <si>
    <t>623.468.908-63</t>
  </si>
  <si>
    <t>Alexandre Funari Negrão</t>
  </si>
  <si>
    <t>624.204.709-82</t>
  </si>
  <si>
    <t>Rogério Luis Baltt</t>
  </si>
  <si>
    <t>624.241.141-53</t>
  </si>
  <si>
    <t>Arnaldo Ramos Caiado</t>
  </si>
  <si>
    <t>arramca@bol.com.br</t>
  </si>
  <si>
    <t>624.677.432-68</t>
  </si>
  <si>
    <t>JOSÉ ALVES PINTO</t>
  </si>
  <si>
    <t>624.897.630-91</t>
  </si>
  <si>
    <t>MARTIN BAUMANN</t>
  </si>
  <si>
    <t>martin_baumann@hotmail.com</t>
  </si>
  <si>
    <t>625.697.910-91</t>
  </si>
  <si>
    <t>CRISTIANO CAMEJO</t>
  </si>
  <si>
    <t>CAMEJOAIR@GMAIL.COM</t>
  </si>
  <si>
    <t>626.095.136-15</t>
  </si>
  <si>
    <t>Celso Eduardo Senna de Lima</t>
  </si>
  <si>
    <t>obras@morrodochapeu.com.br</t>
  </si>
  <si>
    <t>627.848.461-72</t>
  </si>
  <si>
    <t>ORLANDO HENRIQUE FERRARI POLATO</t>
  </si>
  <si>
    <t>628.531.041-68</t>
  </si>
  <si>
    <t>VILSON DE OLIVEIRA ANDRIOLLO</t>
  </si>
  <si>
    <t>GRUPOANDRIOLLO@HOTMAIL.COM</t>
  </si>
  <si>
    <t>628.550.509-87</t>
  </si>
  <si>
    <t>JOSE DONIZETE COSTA</t>
  </si>
  <si>
    <t>DZCOSTA@HOTMAIL.COM</t>
  </si>
  <si>
    <t>628.575.097-15</t>
  </si>
  <si>
    <t>Fernando Antonio Botelho Prado</t>
  </si>
  <si>
    <t>628.740.479-53</t>
  </si>
  <si>
    <t>Clóvis Picolo Filho</t>
  </si>
  <si>
    <t>fazendacompras@americainsumos.com.br</t>
  </si>
  <si>
    <t>63.344.543/0001-46</t>
  </si>
  <si>
    <t>CLUBE DE ULTRALEVES DO PIAUI</t>
  </si>
  <si>
    <t>clubeultraleves@gmail.com</t>
  </si>
  <si>
    <t>63.879.381/0001-40</t>
  </si>
  <si>
    <t>DIAGNOSIS CENTRO DE DIAGNÓSTICOS LTDA.</t>
  </si>
  <si>
    <t>nivea.drago@hsmdiagnostico.com.br</t>
  </si>
  <si>
    <t>63.887.202/0001-17</t>
  </si>
  <si>
    <t>Clube de Esportes Aéreos e Náuticos do Pará</t>
  </si>
  <si>
    <t>clubeaeronautica@ig.com.br</t>
  </si>
  <si>
    <t>630.126.691-91</t>
  </si>
  <si>
    <t>MARSERGIO LUCIO PITERI</t>
  </si>
  <si>
    <t>SERGIO.PITERI@GMAIL.COM</t>
  </si>
  <si>
    <t>630.587.316-04</t>
  </si>
  <si>
    <t>MARIELLA LUCHESI RESENDE MOURÃO</t>
  </si>
  <si>
    <t>gustavo@sistemampa.com.br</t>
  </si>
  <si>
    <t>630.831.671-72</t>
  </si>
  <si>
    <t>VOLNEI MASUTTI</t>
  </si>
  <si>
    <t>glaucia@masutti.com.br</t>
  </si>
  <si>
    <t>630.904.651-91</t>
  </si>
  <si>
    <t>MAKSAÍLA AMARAL MOURA CAMPOS</t>
  </si>
  <si>
    <t>maksailacampos@sinfra.mt.gov.br</t>
  </si>
  <si>
    <t>631.621.645-91</t>
  </si>
  <si>
    <t>Leonardo Bastos Santos</t>
  </si>
  <si>
    <t>632.551.620-68</t>
  </si>
  <si>
    <t>RENATO MOTTOLA</t>
  </si>
  <si>
    <t>PILOTOMOTTOLA@HOTMAIL.COM</t>
  </si>
  <si>
    <t>633.207.549-04</t>
  </si>
  <si>
    <t>GEOVANI SERGIO GASPAROTO</t>
  </si>
  <si>
    <t>GEOVANI.GASPAROTO@ME.COM</t>
  </si>
  <si>
    <t>634.915.916-00</t>
  </si>
  <si>
    <t>Ramisses Rodrigues</t>
  </si>
  <si>
    <t>ramisses@coferatadista.com.br</t>
  </si>
  <si>
    <t>636.068.368-72</t>
  </si>
  <si>
    <t>JORGE MITRE</t>
  </si>
  <si>
    <t>daniela@airsoft.com.br</t>
  </si>
  <si>
    <t>636.162.542-72</t>
  </si>
  <si>
    <t>MIRACI NASCIMENTO DOS SANTOS</t>
  </si>
  <si>
    <t>eberton_js@hotmail.com</t>
  </si>
  <si>
    <t>639.177.340-87</t>
  </si>
  <si>
    <t>Rafael Zamban</t>
  </si>
  <si>
    <t>rafael@chapadagraos.com.br</t>
  </si>
  <si>
    <t>639.932.603-68</t>
  </si>
  <si>
    <t>SIDMAR JOSE TEIXEIRA CUSTODIO</t>
  </si>
  <si>
    <t>SIDMAR2005@HOTMAIL.COM</t>
  </si>
  <si>
    <t>64.089.824/0003-24</t>
  </si>
  <si>
    <t>Renaissance do Brasil Hotelaria Ltda</t>
  </si>
  <si>
    <t>64.477.300/0001-49</t>
  </si>
  <si>
    <t>Associação dos Proprietários e Moradores do Bairro Engenheiro José Mendes Júnior</t>
  </si>
  <si>
    <t>amelescarpasdolago@gmail.com</t>
  </si>
  <si>
    <t>64.675.671/0001-35</t>
  </si>
  <si>
    <t>QUIMIGEL INDÚSTRIA, COMÉRCIO E SERVIÇOS AÉREOS ESPECIALIZADOS LTDA</t>
  </si>
  <si>
    <t>climb@climbaircraft.com.br</t>
  </si>
  <si>
    <t>64.911.290/0001-08</t>
  </si>
  <si>
    <t>Souza Lima Segurança Patrimonial LTDA</t>
  </si>
  <si>
    <t>640.413.523-04</t>
  </si>
  <si>
    <t>Antônio Edinaldo da Luz Lucena</t>
  </si>
  <si>
    <t>lucenaagro.200@gmail.com</t>
  </si>
  <si>
    <t>640.443.196-34</t>
  </si>
  <si>
    <t>DJALMA PEREZ JUNIOR</t>
  </si>
  <si>
    <t>DJALMAPEREZJR@GMAIL.COM</t>
  </si>
  <si>
    <t>640.726.908-30</t>
  </si>
  <si>
    <t>ELOY BIESUZ</t>
  </si>
  <si>
    <t>cmte.eloy@helisul.com</t>
  </si>
  <si>
    <t>641.822.232-68</t>
  </si>
  <si>
    <t>Tiarajú Faccio</t>
  </si>
  <si>
    <t>tiaraju@arrozfaccio.com.br</t>
  </si>
  <si>
    <t>643.323.496-87</t>
  </si>
  <si>
    <t>ANTÔNIO RODRIGUES DE SOUZA NETO</t>
  </si>
  <si>
    <t>antonio.mineiro@hotmail.com</t>
  </si>
  <si>
    <t>645.189.650-00</t>
  </si>
  <si>
    <t>EDUARDO ZORZI</t>
  </si>
  <si>
    <t>eduardo@grupobavaresco.com.br</t>
  </si>
  <si>
    <t>645.241.088-15</t>
  </si>
  <si>
    <t>MARCO AURELIO ALIBERTI MAMMANA</t>
  </si>
  <si>
    <t>marcomammana@hotmail.com</t>
  </si>
  <si>
    <t>645.431.296-87</t>
  </si>
  <si>
    <t>JOSÉ EDUARDO DINIZ JUNQUEIRA</t>
  </si>
  <si>
    <t>joaolucas.cmte@hotmail.com</t>
  </si>
  <si>
    <t>646.899.646-53</t>
  </si>
  <si>
    <t>GABRIEL CLAUDIO DE SALES</t>
  </si>
  <si>
    <t>financeiro@gsales.com.br</t>
  </si>
  <si>
    <t>65.023.467/0001-00</t>
  </si>
  <si>
    <t>AGROTERENAS CITRUS LTDA</t>
  </si>
  <si>
    <t>alexandre.silva@agroterenas.com.br</t>
  </si>
  <si>
    <t>65.131.831/0001-48</t>
  </si>
  <si>
    <t>Marina Igararecê Ltda - EPP</t>
  </si>
  <si>
    <t>651.542.401-97</t>
  </si>
  <si>
    <t>Marcio Potrich</t>
  </si>
  <si>
    <t>compras@fazendapotrich.com.br</t>
  </si>
  <si>
    <t>651.788.318-53</t>
  </si>
  <si>
    <t>Mário Francisco Coronado Oliveira</t>
  </si>
  <si>
    <t>joaobarelli@bol.com.br</t>
  </si>
  <si>
    <t>652.406.189-68</t>
  </si>
  <si>
    <t>LUIZ CARLOS BERGAMASCHI</t>
  </si>
  <si>
    <t>654.898.611-34</t>
  </si>
  <si>
    <t>Cleito Carlos Davila</t>
  </si>
  <si>
    <t>mercadolealtga@hotmail.com</t>
  </si>
  <si>
    <t>655.160.019-00</t>
  </si>
  <si>
    <t>GUSTAVO LIMA DE MORAES</t>
  </si>
  <si>
    <t>GUSTAVOMORAES0@GMAIL.COM</t>
  </si>
  <si>
    <t>655.317.872-00</t>
  </si>
  <si>
    <t>GUSTAVO NAKAI DE MAGALHAES E RIBEIRO</t>
  </si>
  <si>
    <t>fazendas@gruponissey.com.br</t>
  </si>
  <si>
    <t>655.462.616-68</t>
  </si>
  <si>
    <t>GIDALTI RANIERE EVANGELISTA PINHEIRO</t>
  </si>
  <si>
    <t>raniere007@yahoo.com.br</t>
  </si>
  <si>
    <t>657.987.836-34</t>
  </si>
  <si>
    <t>Maurício Toledo Jacob</t>
  </si>
  <si>
    <t>diretoria@toledomineracao.com.br</t>
  </si>
  <si>
    <t>658.448.667-20</t>
  </si>
  <si>
    <t>ALMIRA SPALENZA FACHETI</t>
  </si>
  <si>
    <t>659.053.779-87</t>
  </si>
  <si>
    <t>Aramis Luis Pires de Faria</t>
  </si>
  <si>
    <t>aramisluis@yahoo.com.br</t>
  </si>
  <si>
    <t>659.307.629-53</t>
  </si>
  <si>
    <t>Silvana Maria Hofig Ramos</t>
  </si>
  <si>
    <t>rodrigohrzb@gmail.com</t>
  </si>
  <si>
    <t>659.506.401-44</t>
  </si>
  <si>
    <t>HIGO LUIZ RAMOS BRUNO</t>
  </si>
  <si>
    <t>HIGOLUIZ1975@GMAIL.COM</t>
  </si>
  <si>
    <t>659.823.124-87</t>
  </si>
  <si>
    <t>Eduardo Lobo Naslavsky</t>
  </si>
  <si>
    <t>paulosllobato@hotmail.com</t>
  </si>
  <si>
    <t>659.995.926-15</t>
  </si>
  <si>
    <t>Navarro Agostinho Cândido</t>
  </si>
  <si>
    <t>navarro@superluna.com.br</t>
  </si>
  <si>
    <t>66.129.842/0001-56</t>
  </si>
  <si>
    <t>Mateus Alimentos Ltda.</t>
  </si>
  <si>
    <t>mateus.pivato@mateusalimentos.com.br</t>
  </si>
  <si>
    <t>66.764.671/0001-37</t>
  </si>
  <si>
    <t>Regimar Agropecuária Ltda</t>
  </si>
  <si>
    <t>660.926.988-20</t>
  </si>
  <si>
    <t>Theodoro Quartim Barbosa Netto</t>
  </si>
  <si>
    <t>kilson.tkm@hotmail.com</t>
  </si>
  <si>
    <t>661.644.198-91</t>
  </si>
  <si>
    <t>Fausto Miguel Martello</t>
  </si>
  <si>
    <t>662.265.978-87</t>
  </si>
  <si>
    <t>EVERARDO ALVES RIBEIRO</t>
  </si>
  <si>
    <t>EVERARDO@GLOBO.COM</t>
  </si>
  <si>
    <t>662.678.119-72</t>
  </si>
  <si>
    <t>DARI GILMAR FRANCISCONI</t>
  </si>
  <si>
    <t>darigilmar@bol.com.br</t>
  </si>
  <si>
    <t>662.811.723-53</t>
  </si>
  <si>
    <t>JESUS BOABAID DE OLIVEIRA ITAPARY NETO</t>
  </si>
  <si>
    <t>JESUSITAPARYNETO@GMAIL.COM</t>
  </si>
  <si>
    <t>662.867.941-15</t>
  </si>
  <si>
    <t>Juliano Rodrigues Pinheiro</t>
  </si>
  <si>
    <t>662.999.429-91</t>
  </si>
  <si>
    <t>LUIZ ANTÔNIO PRADELLA</t>
  </si>
  <si>
    <t>luiz@grupopradella.com</t>
  </si>
  <si>
    <t>664.109.408-15</t>
  </si>
  <si>
    <t>Marco Antônio Nogueira de Almeida</t>
  </si>
  <si>
    <t>malmeida1610@hotmail.com</t>
  </si>
  <si>
    <t>665.318.026-34</t>
  </si>
  <si>
    <t>Esmeralda de Freitas Resende Arújo</t>
  </si>
  <si>
    <t>667.291.307-68</t>
  </si>
  <si>
    <t>SUZANA SCHIRMER CUNHA CAMPOS</t>
  </si>
  <si>
    <t>suzanacampos@petrobras.com.br</t>
  </si>
  <si>
    <t>667.334.647-72</t>
  </si>
  <si>
    <t>José Antônio Velasco Fichtner Pereira</t>
  </si>
  <si>
    <t>jfichtner@afadv.com.br</t>
  </si>
  <si>
    <t>667.510.201-04</t>
  </si>
  <si>
    <t>GUSTAVO PATRIOTA</t>
  </si>
  <si>
    <t>contabil@daserrasementes.com.br</t>
  </si>
  <si>
    <t>67.160.861/0001-08</t>
  </si>
  <si>
    <t>Associação dos Proprietários do Loteamento Residencial e Aeronáutico do Aeródromo Vale Eldorado</t>
  </si>
  <si>
    <t>confiance.seg@uol.com.br</t>
  </si>
  <si>
    <t>67.377.556/0001-72</t>
  </si>
  <si>
    <t>Corticeiras Agropecuária Ltda.</t>
  </si>
  <si>
    <t>corticeirasagropecuaria@gmail.com</t>
  </si>
  <si>
    <t>67.620.377/0001-14</t>
  </si>
  <si>
    <t>MINERVA S.A.</t>
  </si>
  <si>
    <t>juridico.contencioso@minervafood.com</t>
  </si>
  <si>
    <t>67.630.558/0001-21</t>
  </si>
  <si>
    <t>Condomínio World Trade Center de Sao Paulo</t>
  </si>
  <si>
    <t>juridico@wtcsp.com.br</t>
  </si>
  <si>
    <t>67.692.418/0001-88</t>
  </si>
  <si>
    <t>Akron Comercial Importação Exportação e Distribuidora de Produtos e Alimentos de Uso Animal Ltda.</t>
  </si>
  <si>
    <t>671.052.893-68</t>
  </si>
  <si>
    <t>Livia Pinheiro Guimarães</t>
  </si>
  <si>
    <t>assis@riopoty.com / assis961@gmail.com</t>
  </si>
  <si>
    <t>671.446.242-53</t>
  </si>
  <si>
    <t>NILTON DIAS DOS SANTOS</t>
  </si>
  <si>
    <t>NILTONDIASPB@GMAIL.COM</t>
  </si>
  <si>
    <t>672.313.908-97</t>
  </si>
  <si>
    <t>JOSÉ HEMÍLIO CURADO</t>
  </si>
  <si>
    <t>cafc@galop.capital</t>
  </si>
  <si>
    <t>672.588.678-72</t>
  </si>
  <si>
    <t>ROBERTO SALLES ZANCANER</t>
  </si>
  <si>
    <t>ROBERTO@ZANCANER.COM.BR</t>
  </si>
  <si>
    <t>674.265.817-72</t>
  </si>
  <si>
    <t>JORGE DA ROCHA CIRNE FILHO</t>
  </si>
  <si>
    <t>CIRNE@MOTELDELREY.COM.BR</t>
  </si>
  <si>
    <t>677.906.408-44</t>
  </si>
  <si>
    <t>FERNANDO VALENTE GOMES</t>
  </si>
  <si>
    <t>FERNANDOVALENTEGOMES@HOTMAIL.COM</t>
  </si>
  <si>
    <t>678.407.878-00</t>
  </si>
  <si>
    <t>Cláudio Junqueira Ferraz de Almeida</t>
  </si>
  <si>
    <t>678.945.776-34</t>
  </si>
  <si>
    <t>Marcus Nascimento Gonçalves de Oliveira</t>
  </si>
  <si>
    <t>j.dias@grupojardim.com</t>
  </si>
  <si>
    <t>68.145.887/0002-20</t>
  </si>
  <si>
    <t>AGROPECUARIA CASARI LTDA</t>
  </si>
  <si>
    <t>olibucci@gmail.com</t>
  </si>
  <si>
    <t>68.160.407/0001-10</t>
  </si>
  <si>
    <t>H.R. Assessoria Aeronáutica Comercial Ltda.</t>
  </si>
  <si>
    <t>68.205.509/0001-04</t>
  </si>
  <si>
    <t>Asa Alumínio S/A</t>
  </si>
  <si>
    <t>comercial@asaaluminio.com.br</t>
  </si>
  <si>
    <t>68.316.801/0001-02</t>
  </si>
  <si>
    <t>GLENCANE BIOENERGIA S.A.</t>
  </si>
  <si>
    <t>GABRIEL.EVANGELISTA@USINARIOVERMELHO.COM.BR</t>
  </si>
  <si>
    <t>68.646.066/0001-97</t>
  </si>
  <si>
    <t>NOVA MOEMA EMPREENDIMENTOS LTDA</t>
  </si>
  <si>
    <t>marcia@colinasshopping.com.br</t>
  </si>
  <si>
    <t>681.812.210-87</t>
  </si>
  <si>
    <t>Tarciso Ghedini</t>
  </si>
  <si>
    <t>682.407.249-49</t>
  </si>
  <si>
    <t>Kaiser de Souza Kock</t>
  </si>
  <si>
    <t>contratos@socimed.com.br</t>
  </si>
  <si>
    <t>682.559.939-91</t>
  </si>
  <si>
    <t>Jose Milton Falavinha</t>
  </si>
  <si>
    <t>aurora.aviacao@gmail.com</t>
  </si>
  <si>
    <t>684.392.292-91</t>
  </si>
  <si>
    <t>ROBERTO FELIX</t>
  </si>
  <si>
    <t>686.191.708-72</t>
  </si>
  <si>
    <t>DANIEL ANDRADE VILELA</t>
  </si>
  <si>
    <t>686.192.430-04</t>
  </si>
  <si>
    <t>Cristiane Oliveira de Mattos</t>
  </si>
  <si>
    <t>aerofacill@gmail.com</t>
  </si>
  <si>
    <t>687.150.306-44</t>
  </si>
  <si>
    <t>Marcio Aguiar da Silva</t>
  </si>
  <si>
    <t>marcio@guaxeconstrutora.com.br</t>
  </si>
  <si>
    <t>688.161.621-04</t>
  </si>
  <si>
    <t>MARCOS ANTONIO CAMARGO</t>
  </si>
  <si>
    <t>marcos.camargo@grupoagromave.com.br</t>
  </si>
  <si>
    <t>688.646.208-34</t>
  </si>
  <si>
    <t>Fernando Luiz Alterio</t>
  </si>
  <si>
    <t>688.758.199-04</t>
  </si>
  <si>
    <t>SHIRLEI APARECIDO ALVES</t>
  </si>
  <si>
    <t>689.004.141-00</t>
  </si>
  <si>
    <t>FLAVIO DA COSTA PORTELA</t>
  </si>
  <si>
    <t>CMTFLAVIO.PORTELA@GMAIL.COM</t>
  </si>
  <si>
    <t>69.013.787/0001-22</t>
  </si>
  <si>
    <t>Voga Marine Empreendimentos e Participações LTDA - Me</t>
  </si>
  <si>
    <t>69.054.930/0002-05</t>
  </si>
  <si>
    <t>Tel Telecomunicações e Eletrônica Ltda.</t>
  </si>
  <si>
    <t>tania@multitoc.com.br ou alessandro@multitoc.com.br</t>
  </si>
  <si>
    <t>69.122.547/0001-66</t>
  </si>
  <si>
    <t>M&amp;V Administrações e Participações LTDA</t>
  </si>
  <si>
    <t>69.274.629/0001-26</t>
  </si>
  <si>
    <t>EDIFICIO FARIA LIMA TOWER</t>
  </si>
  <si>
    <t>690.005.301-72</t>
  </si>
  <si>
    <t>PAULO MARCIO DA SILVA RAINHA</t>
  </si>
  <si>
    <t>690.626.508-30</t>
  </si>
  <si>
    <t>MARIO SORRENTINO</t>
  </si>
  <si>
    <t>mariocatanduva@hotmail.com</t>
  </si>
  <si>
    <t>690.757.351-20</t>
  </si>
  <si>
    <t>THIAGO ARANTES</t>
  </si>
  <si>
    <t>THIAGOARANTES@UOL.COM.BR</t>
  </si>
  <si>
    <t>691.270.261-91</t>
  </si>
  <si>
    <t>Abeldes Silva Rocha Junior</t>
  </si>
  <si>
    <t>692.037.923-68</t>
  </si>
  <si>
    <t>ANAXIMANDRO DA SILVA SOARES</t>
  </si>
  <si>
    <t>anax.agroterra@gmail.com</t>
  </si>
  <si>
    <t>692.132.911-91</t>
  </si>
  <si>
    <t>Beatriz Barros Marinho</t>
  </si>
  <si>
    <t>692.391.002-10</t>
  </si>
  <si>
    <t>GUILHERME GALVANE BATISTA</t>
  </si>
  <si>
    <t>controladoria@grupoib3.com.br</t>
  </si>
  <si>
    <t>693.159.499-00</t>
  </si>
  <si>
    <t>Vilmar Wendpap</t>
  </si>
  <si>
    <t>wzimobiliario@hotmail.com</t>
  </si>
  <si>
    <t>693.202.507-82</t>
  </si>
  <si>
    <t>Murillo Ayrthon Pinheiro Cubas Júnior</t>
  </si>
  <si>
    <t>693.366.010-91</t>
  </si>
  <si>
    <t>Eduardo Maffini da Rosa</t>
  </si>
  <si>
    <t>emaffini2@gmail.com</t>
  </si>
  <si>
    <t>694.017.132-00</t>
  </si>
  <si>
    <t>DOUGLAS PEREIRA LOUZADA NEVES</t>
  </si>
  <si>
    <t>escritorio.rural@hotmail.com</t>
  </si>
  <si>
    <t>694.049.330-15</t>
  </si>
  <si>
    <t>UDO KUDIESS</t>
  </si>
  <si>
    <t>udokudiess@gmail.com</t>
  </si>
  <si>
    <t>694.237.921-20</t>
  </si>
  <si>
    <t>Keila Brunetta</t>
  </si>
  <si>
    <t>iranbrandolt@hotmail.com</t>
  </si>
  <si>
    <t>694.408.321-34</t>
  </si>
  <si>
    <t>JULIANA BIBERG SERAFINI</t>
  </si>
  <si>
    <t>695.587.288-53</t>
  </si>
  <si>
    <t>CLAUDIO LUIZ</t>
  </si>
  <si>
    <t>CLAUDIO@ROMANILUIZ.COM.BR</t>
  </si>
  <si>
    <t>696.781.462-15</t>
  </si>
  <si>
    <t>JOAQUIM CARLOS BARBOSA LIMA</t>
  </si>
  <si>
    <t>kinzinholima@hotmail.com</t>
  </si>
  <si>
    <t>697.486.751-49</t>
  </si>
  <si>
    <t>ANDRÉ GUSTAVO PEDROSA DE CARVALHO</t>
  </si>
  <si>
    <t>698.723.504-00</t>
  </si>
  <si>
    <t>JOSE EDSON DE MOURA JUNIOR</t>
  </si>
  <si>
    <t>JUNIORMOURA1@LIVE.COM</t>
  </si>
  <si>
    <t>70.940.994/0081-96</t>
  </si>
  <si>
    <t>Pandurata Alimentos Ltda</t>
  </si>
  <si>
    <t>700.111.689-00</t>
  </si>
  <si>
    <t>ALTAIR LEONARDO DA SILVA</t>
  </si>
  <si>
    <t>gerente.comercial@agricolaourobranco.com.br</t>
  </si>
  <si>
    <t>700.259.591-15</t>
  </si>
  <si>
    <t>GUILHERME STAUT PINTO COSTA</t>
  </si>
  <si>
    <t>rural5@alfacontabilidade.com.br</t>
  </si>
  <si>
    <t>700.330.301-97</t>
  </si>
  <si>
    <t>Nicole Perondi</t>
  </si>
  <si>
    <t>adm.nickagropecuaria@gmail.com</t>
  </si>
  <si>
    <t>700.344.789-49</t>
  </si>
  <si>
    <t>geraldo emanuel prizon</t>
  </si>
  <si>
    <t>bvprizon@bol.com.br</t>
  </si>
  <si>
    <t>702.630.351-15</t>
  </si>
  <si>
    <t>DIEGO SOUKEF CAMPOS</t>
  </si>
  <si>
    <t>diegosoukef@gmail.com</t>
  </si>
  <si>
    <t>702.941.948-00</t>
  </si>
  <si>
    <t>Roberto Paulo Ziegert Junior</t>
  </si>
  <si>
    <t>bobziegert@gmail.com</t>
  </si>
  <si>
    <t>704.059.809-49</t>
  </si>
  <si>
    <t>JOAO ANTONIO GORGEN</t>
  </si>
  <si>
    <t>i-gorgen@uol.com.br</t>
  </si>
  <si>
    <t>704.912.248-34</t>
  </si>
  <si>
    <t>Mario Celso Lopes</t>
  </si>
  <si>
    <t>mario@mclempreendimentos.com.br</t>
  </si>
  <si>
    <t>705.426.278-68</t>
  </si>
  <si>
    <t>Césio Silva Lemos</t>
  </si>
  <si>
    <t>705.993.518-53</t>
  </si>
  <si>
    <t>LUIZ CARLOS RIBEIRO LEMOS DE MELO</t>
  </si>
  <si>
    <t>fazendaaltavista@gmail.com</t>
  </si>
  <si>
    <t>706.010.208-63</t>
  </si>
  <si>
    <t>Saverio Arruda Tramonte</t>
  </si>
  <si>
    <t>adm@agrosanta.net</t>
  </si>
  <si>
    <t>706.399.143-49</t>
  </si>
  <si>
    <t>FRANCISCO RODRIGUES CARDOZO FILHO</t>
  </si>
  <si>
    <t>CARDOZO.FILHO@HOTMAIL.COM</t>
  </si>
  <si>
    <t>706.518.681-49</t>
  </si>
  <si>
    <t>VATUTIN PEREIRA MAIA FILHO</t>
  </si>
  <si>
    <t>SEGUNDINMAIA@HOTMAIL.COM</t>
  </si>
  <si>
    <t>707.438.353-87</t>
  </si>
  <si>
    <t>Odenildo Coelho da Silva</t>
  </si>
  <si>
    <t>odenild@hotmail.com</t>
  </si>
  <si>
    <t>707.882.608-63</t>
  </si>
  <si>
    <t>ALBERTO MARQUES MONTEIRO NASCIMENTO</t>
  </si>
  <si>
    <t>AGRISOLO@UOL.COM.BR</t>
  </si>
  <si>
    <t>708.027.001-44</t>
  </si>
  <si>
    <t>Lagoa da Serra Agropecuária Ltda.</t>
  </si>
  <si>
    <t>708.529.019-68</t>
  </si>
  <si>
    <t>RODINEI BUSS</t>
  </si>
  <si>
    <t>rodineibuss@hotmail.com</t>
  </si>
  <si>
    <t>708.773.861-53</t>
  </si>
  <si>
    <t>Guilherme Caldas</t>
  </si>
  <si>
    <t>708.896.513-53</t>
  </si>
  <si>
    <t>Ulisses Vieira Coutinho dos Santos</t>
  </si>
  <si>
    <t>contato@hangarbr.com.br</t>
  </si>
  <si>
    <t>709.011.472-49</t>
  </si>
  <si>
    <t>FABRICIO DUARTE BORGES</t>
  </si>
  <si>
    <t>administrador@borgesagronegocio.com // hdonr@ibest.com.br</t>
  </si>
  <si>
    <t>71.023.188/0001-31</t>
  </si>
  <si>
    <t>HARAS SAHARA S/A</t>
  </si>
  <si>
    <t>FABIANA.YAMASSAKA@HARASSAHARA.COM</t>
  </si>
  <si>
    <t>71.313.027/0002-63</t>
  </si>
  <si>
    <t>POUSADA POUSO DE MINAS LTDA</t>
  </si>
  <si>
    <t>71.324.784/0001-51</t>
  </si>
  <si>
    <t>Usina Santo Antônio S/A</t>
  </si>
  <si>
    <t>71.340.111/0001-95</t>
  </si>
  <si>
    <t>Águas Claras Aviação Agrícola Ltda</t>
  </si>
  <si>
    <t>71.537.385/0001-79</t>
  </si>
  <si>
    <t>Columbus Comercial e Representação de Negócios Ltda</t>
  </si>
  <si>
    <t>71.558.183/0001-03</t>
  </si>
  <si>
    <t>Associação Recreativa Fazenda Bonanza</t>
  </si>
  <si>
    <t>andredanita@gmail.com</t>
  </si>
  <si>
    <t>71.910.947/0001-88</t>
  </si>
  <si>
    <t>AGROPECUÁRIA GRAAL LTDA</t>
  </si>
  <si>
    <t>escritoriocentral@redegraal.com.br</t>
  </si>
  <si>
    <t>711.276.401-78</t>
  </si>
  <si>
    <t>EDER ABRAHÃO JUNIOR</t>
  </si>
  <si>
    <t>nadia@riovermelho.net</t>
  </si>
  <si>
    <t>711.306.913-49</t>
  </si>
  <si>
    <t>MIGUEL DIAS DE SOUZA FILHO</t>
  </si>
  <si>
    <t>mayaratvcidade@gmail.com</t>
  </si>
  <si>
    <t>712.676.621-15</t>
  </si>
  <si>
    <t>OLIVIER CHRISTOPHER NICOLAS LOUIS VAN HAREN</t>
  </si>
  <si>
    <t>OLIVIER@COREXTRADING.COM.BR</t>
  </si>
  <si>
    <t>712.885.899-72</t>
  </si>
  <si>
    <t>HAROLDO BORCHARDT</t>
  </si>
  <si>
    <t>713.579.987-91</t>
  </si>
  <si>
    <t>Hugo Novaes de Andrade</t>
  </si>
  <si>
    <t>hugoanadrade@gmail.com</t>
  </si>
  <si>
    <t>713.584.046-15</t>
  </si>
  <si>
    <t>JOAO BATISTA RODRIGUES</t>
  </si>
  <si>
    <t>ciac.pla.go@gmail.com</t>
  </si>
  <si>
    <t>713.883.541-87</t>
  </si>
  <si>
    <t>RENATO SILVEIRA BRAGA</t>
  </si>
  <si>
    <t>WENDELBIANCARDINI@GMAIL.COM</t>
  </si>
  <si>
    <t>714.846.121-91</t>
  </si>
  <si>
    <t>Lilian Duarte Martins Lacerda</t>
  </si>
  <si>
    <t>715.415.511-68</t>
  </si>
  <si>
    <t>RICARDO GOULART CARVALHO FILHO</t>
  </si>
  <si>
    <t>fazendaribalta@hotmail.com</t>
  </si>
  <si>
    <t>715.724.739-91</t>
  </si>
  <si>
    <t>PAULO SERGIO FRANZ</t>
  </si>
  <si>
    <t>PAULOFRANZ@MANOJULIO.COM.BR</t>
  </si>
  <si>
    <t>716.490.427-87</t>
  </si>
  <si>
    <t>Phi Chi Brasil Participações Ltda</t>
  </si>
  <si>
    <t>716.580.681-49</t>
  </si>
  <si>
    <t>JAIME VALLER FILHO</t>
  </si>
  <si>
    <t>agropecuaria.sv@hotmail.com</t>
  </si>
  <si>
    <t>718.721.591-68</t>
  </si>
  <si>
    <t>Flávio Ribeiro Marques</t>
  </si>
  <si>
    <t>719.605.202-10</t>
  </si>
  <si>
    <t>Randson Mendonça da Costa</t>
  </si>
  <si>
    <t>terraconstrucoesrr@gmail.com</t>
  </si>
  <si>
    <t>719.650.251-53</t>
  </si>
  <si>
    <t>Alexandro Lermen</t>
  </si>
  <si>
    <t>financeiro@grupolermen.com</t>
  </si>
  <si>
    <t>72.325.327/0001-44</t>
  </si>
  <si>
    <t>A.C. Participações S/A</t>
  </si>
  <si>
    <t>aglaia@marquise.com.br</t>
  </si>
  <si>
    <t>72.509.581/0001-00</t>
  </si>
  <si>
    <t>Santa Helena Agroindutrial Ltda</t>
  </si>
  <si>
    <t>contato@santahelenaagro.com.br</t>
  </si>
  <si>
    <t>72.600.026/0001-81</t>
  </si>
  <si>
    <t>Fundo de Investimento Imobiliário Mistral</t>
  </si>
  <si>
    <t>72.677.008/0001-06</t>
  </si>
  <si>
    <t>Agropecuária Jacarezinho Ltda.</t>
  </si>
  <si>
    <t>72.677.008/0011-70</t>
  </si>
  <si>
    <t>Agropecuária Jacarezinho Ltda - Filial</t>
  </si>
  <si>
    <t>antonio.barbosa@mfgagropecuaria.com.br</t>
  </si>
  <si>
    <t>72.688.484/0001-14</t>
  </si>
  <si>
    <t>Eco Química Indústria Higienista Ltda - EPP</t>
  </si>
  <si>
    <t>72.695.901/0001-56</t>
  </si>
  <si>
    <t>Agropecuária Comercial e Industrial Caarapó S/A</t>
  </si>
  <si>
    <t>fcmorellifilho@hotmail.com</t>
  </si>
  <si>
    <t>720.126.768-04</t>
  </si>
  <si>
    <t>JOSE MOACIR  RIBEIRO</t>
  </si>
  <si>
    <t>jmoa@projaex.com.br</t>
  </si>
  <si>
    <t>722.624.868-91</t>
  </si>
  <si>
    <t>Rui Scaranari</t>
  </si>
  <si>
    <t>723.232.998-91</t>
  </si>
  <si>
    <t>JOSE AFONSO DAVO</t>
  </si>
  <si>
    <t>afonso@jadlog.com.br</t>
  </si>
  <si>
    <t>725.180.652-53</t>
  </si>
  <si>
    <t>Silvio Silva de Sousa</t>
  </si>
  <si>
    <t>geotecsfx2014@gmail.com</t>
  </si>
  <si>
    <t>726.069.678-87</t>
  </si>
  <si>
    <t>BRUNO AURELIO FERREIRA JACINTHO</t>
  </si>
  <si>
    <t>fazendaregalito@basj.com.br</t>
  </si>
  <si>
    <t>726.298.436-53</t>
  </si>
  <si>
    <t>Donisete Geraldo Leite</t>
  </si>
  <si>
    <t>administrativo@dglagro.com.br</t>
  </si>
  <si>
    <t>726.773.098-15</t>
  </si>
  <si>
    <t>Thereza Tie Kikuti Hoshica</t>
  </si>
  <si>
    <t>726.865.458-87</t>
  </si>
  <si>
    <t>MARIO EDUARDO FERREIRA JUNIOR</t>
  </si>
  <si>
    <t>726.898.898-20</t>
  </si>
  <si>
    <t>Daniel Martins Filho</t>
  </si>
  <si>
    <t>escritorioagropecuariocm@uol.com.br</t>
  </si>
  <si>
    <t>727.094.568-34</t>
  </si>
  <si>
    <t>JURANDIR RAMOS PEREIRA</t>
  </si>
  <si>
    <t>deltaerotaxi@gmail.com</t>
  </si>
  <si>
    <t>728.492.401-25</t>
  </si>
  <si>
    <t>Stefan Willem Grol</t>
  </si>
  <si>
    <t>729.292.271-68</t>
  </si>
  <si>
    <t>JOÃO PAULO MARQUEZAM DA SILVA</t>
  </si>
  <si>
    <t>helanalvares@gmail.com</t>
  </si>
  <si>
    <t>729.494.309-53</t>
  </si>
  <si>
    <t>JULIMAR ANTONIO PANSERA</t>
  </si>
  <si>
    <t>PANSERAJULIMAR@HOTMAIL.COM</t>
  </si>
  <si>
    <t>729.654.011-72</t>
  </si>
  <si>
    <t>Rafael Rocha Carvalho</t>
  </si>
  <si>
    <t>73.025.694/0001-95</t>
  </si>
  <si>
    <t>PEREIRA ALVIM PARTICIPACOES E EMPREENDIMENTOS LTDA</t>
  </si>
  <si>
    <t>73.141.095/0001-37</t>
  </si>
  <si>
    <t>HOTEL DA FAZENDA DONA CAROLINA LTDA</t>
  </si>
  <si>
    <t>73.198.574/0001-90</t>
  </si>
  <si>
    <t>SANTO ALEIXO EMPREENDIMENTOS AGROPECUARIOS LTDA</t>
  </si>
  <si>
    <t>73.391.559/0001-63</t>
  </si>
  <si>
    <t>TENOAR AVIACAO AGRICOLA LTDA - EPP</t>
  </si>
  <si>
    <t>73.410.326/0003-22</t>
  </si>
  <si>
    <t>Cervejaria Petrópolis S.A</t>
  </si>
  <si>
    <t>ewrosa@grupopetropolis.com.br</t>
  </si>
  <si>
    <t>73.410.326/0007-56</t>
  </si>
  <si>
    <t>CERVEJARIA PETRÓPOLIS S/A</t>
  </si>
  <si>
    <t>73.410.326/0147-06</t>
  </si>
  <si>
    <t>CERVEJARIA PETROPOLIS S/A</t>
  </si>
  <si>
    <t>pcampos@grupopetropolis.com.br; wgoncalves@cervejariapetropolis.com.br</t>
  </si>
  <si>
    <t>73.936.395/0009-60</t>
  </si>
  <si>
    <t>UNIMED ENCOSTA DA SERRA/RS SOCIEDADE COOPERATIVA DE SERVIÇOS DE SAÚDE LTDA</t>
  </si>
  <si>
    <t>unimed@unimed-es.com.br</t>
  </si>
  <si>
    <t>73.956.088/0003-55</t>
  </si>
  <si>
    <t>Zeus Mineração ltda</t>
  </si>
  <si>
    <t>zeusmineracão@hotmail.com</t>
  </si>
  <si>
    <t>730.504.319-20</t>
  </si>
  <si>
    <t>VIVIEN APARECIDA CORAZZA DA COSTA</t>
  </si>
  <si>
    <t>730.897.616-53</t>
  </si>
  <si>
    <t>Eduardo Augusto de Tompa Machado</t>
  </si>
  <si>
    <t>eduardo.destaque@uol.com.br</t>
  </si>
  <si>
    <t>731.314.233-15</t>
  </si>
  <si>
    <t>REGINALDO DE OLIVEIRA REIS</t>
  </si>
  <si>
    <t>reginaldo.reis@sipam.gov.br</t>
  </si>
  <si>
    <t>732.570.449-68</t>
  </si>
  <si>
    <t>AMILTON JOSE REIS</t>
  </si>
  <si>
    <t>732.733.507-25</t>
  </si>
  <si>
    <t>LUCIANO SIQUARA DE ANDRADE</t>
  </si>
  <si>
    <t>733.520.392-91</t>
  </si>
  <si>
    <t>EVA DA SILVA FEITOSA LUZ</t>
  </si>
  <si>
    <t>734.228.518-87</t>
  </si>
  <si>
    <t>EURIDES FACHINI</t>
  </si>
  <si>
    <t>contabil.fachini@terra.com.br</t>
  </si>
  <si>
    <t>734.446.268-00</t>
  </si>
  <si>
    <t>ODIMILSON FRANCISCO SIMOES</t>
  </si>
  <si>
    <t>odimilsonsimoes@yahoo.com.br</t>
  </si>
  <si>
    <t>734.547.888-20</t>
  </si>
  <si>
    <t>ANA MARIA LEITE</t>
  </si>
  <si>
    <t>fazendas.jmleite@gmail.com</t>
  </si>
  <si>
    <t>735.018.670-34</t>
  </si>
  <si>
    <t>GIANCARLOS BAVARESCO</t>
  </si>
  <si>
    <t>administrativo@grupobavaresco.com.br</t>
  </si>
  <si>
    <t>736.816.448-53</t>
  </si>
  <si>
    <t>ALENCAR CHERUBINI BERGEMANN</t>
  </si>
  <si>
    <t>ALENCAR@AGROVESTRE.COM.BR</t>
  </si>
  <si>
    <t>736.955.131-87</t>
  </si>
  <si>
    <t>DOUGLAS MICHELS</t>
  </si>
  <si>
    <t>738.862.039-72</t>
  </si>
  <si>
    <t>OMAR GABRIEL HAJ MUSSI</t>
  </si>
  <si>
    <t>gab.srpr@pf.gov.br</t>
  </si>
  <si>
    <t>74.301.482/0001-56</t>
  </si>
  <si>
    <t>Floresteca S/A</t>
  </si>
  <si>
    <t>louise.campos@floresteca.com</t>
  </si>
  <si>
    <t>741.746.144-15</t>
  </si>
  <si>
    <t>Artur Antônio Borges do Rêgo Barros</t>
  </si>
  <si>
    <t>abarros@jcpm.com.br</t>
  </si>
  <si>
    <t>741.913.068-04</t>
  </si>
  <si>
    <t>Kanji Noguchi</t>
  </si>
  <si>
    <t>rodrigo_noguchi@hotmail.com</t>
  </si>
  <si>
    <t>742.907.702-15</t>
  </si>
  <si>
    <t>MATHEUS GUSTAVO DA COSTA</t>
  </si>
  <si>
    <t>danilosoave@gmail.com</t>
  </si>
  <si>
    <t>743.684.940-91</t>
  </si>
  <si>
    <t>CRISTIANO DO CARMO</t>
  </si>
  <si>
    <t>CRISTIANO@MASTERGRUPO.COM.BR</t>
  </si>
  <si>
    <t>744.680.906-00</t>
  </si>
  <si>
    <t>ALFREDO GUILHERMRE DORÇA</t>
  </si>
  <si>
    <t>745.144.749-91</t>
  </si>
  <si>
    <t>ANTONIO VANTUIL SAMPIERI SAMARA</t>
  </si>
  <si>
    <t>SAMARA19702024@GMAIL.COM</t>
  </si>
  <si>
    <t>745.974.348-87</t>
  </si>
  <si>
    <t>ANTONIO NUNES GALVAO</t>
  </si>
  <si>
    <t>SAM.AEROAGRICOLA@UOL.COM.BR</t>
  </si>
  <si>
    <t>747.647.992-00</t>
  </si>
  <si>
    <t>AMBROZINA DO SOCORRO DOS SANTOS LOPES</t>
  </si>
  <si>
    <t>748.049.012-72</t>
  </si>
  <si>
    <t>ALEX SANTOS MACEIO</t>
  </si>
  <si>
    <t>vendas@waninformatica.com.br</t>
  </si>
  <si>
    <t>748.830.467-53</t>
  </si>
  <si>
    <t>Walcyr Silva Onofre</t>
  </si>
  <si>
    <t>walcyr.onofre@csn.com.br</t>
  </si>
  <si>
    <t>749.508.869-91</t>
  </si>
  <si>
    <t>SERGIO FOLIETTI CARNIELI</t>
  </si>
  <si>
    <t>75.157.974/0001-82</t>
  </si>
  <si>
    <t>PLENOVALE FLORESTAL S/A</t>
  </si>
  <si>
    <t>FLAVIO@PLENOVALE.COM.BR</t>
  </si>
  <si>
    <t>75.491.613/0001-78</t>
  </si>
  <si>
    <t>Perville Construções e Empreendimentos S/A</t>
  </si>
  <si>
    <t>leandro.fagundes@perville.com.br / marcelocosta@perville.com.br</t>
  </si>
  <si>
    <t>75.543.611/0001-85</t>
  </si>
  <si>
    <t>HELISUL TÁXI AÉREO LTDA</t>
  </si>
  <si>
    <t>jacobs@helisul.com</t>
  </si>
  <si>
    <t>75.551.887/0001-05</t>
  </si>
  <si>
    <t>TORRESANI EMPREENDIMENTOS IMOBILIÁRIOS LTDA</t>
  </si>
  <si>
    <t>75.552.133/0001-70</t>
  </si>
  <si>
    <t>LUNELLI COMERCIO DO VESTUARIO LTDA</t>
  </si>
  <si>
    <t>cleber@lunelli.com.br</t>
  </si>
  <si>
    <t>750.425.251-49</t>
  </si>
  <si>
    <t>Helder Carneiro</t>
  </si>
  <si>
    <t>750.853.560-04</t>
  </si>
  <si>
    <t>JOSE ERON DE QUADROS JUNIOR</t>
  </si>
  <si>
    <t>erongso@gmail.com</t>
  </si>
  <si>
    <t>750.966.257-53</t>
  </si>
  <si>
    <t>Claudio Alfeu Gusso</t>
  </si>
  <si>
    <t>tuca_gusso@hotmail.com</t>
  </si>
  <si>
    <t>751.458.392-00</t>
  </si>
  <si>
    <t>TÉRCIO ALEXANDRE CARNEIRO DA SILVA</t>
  </si>
  <si>
    <t>terciostm@hotmail.com</t>
  </si>
  <si>
    <t>753.251.447-15</t>
  </si>
  <si>
    <t>Luiz Paulo de Amorim</t>
  </si>
  <si>
    <t>ipamorim@multiplicinvest.com</t>
  </si>
  <si>
    <t>755.265.220-91</t>
  </si>
  <si>
    <t>ALEXANDRE RODRIGUES DA SILVA</t>
  </si>
  <si>
    <t>755.589.479-34</t>
  </si>
  <si>
    <t>Clairton Hamerschimidt</t>
  </si>
  <si>
    <t>hammer@phenix.srv.br</t>
  </si>
  <si>
    <t>755.829.611-00</t>
  </si>
  <si>
    <t>Felipe Lourenço de Andrade</t>
  </si>
  <si>
    <t>757.984.500-82</t>
  </si>
  <si>
    <t>SIDNEI MARCOS PETRY</t>
  </si>
  <si>
    <t>758.660.306-59</t>
  </si>
  <si>
    <t>ANTÔNIO MARTINS DE ARAÚJO NETO</t>
  </si>
  <si>
    <t>759.453.041-15</t>
  </si>
  <si>
    <t>Vânia Alves Corrêa Murano</t>
  </si>
  <si>
    <t>financeiro@pousadaaguape.com.br</t>
  </si>
  <si>
    <t>759.796.248-72</t>
  </si>
  <si>
    <t>Jovelino Carvalho Mineiro Filho</t>
  </si>
  <si>
    <t>pinotti@fazendasantanna.com.br</t>
  </si>
  <si>
    <t>76.206.499/0001-50</t>
  </si>
  <si>
    <t>Prefeitura Municipal de São Miguel do Iguaçu</t>
  </si>
  <si>
    <t>governo@saomiguel.pr.gov.br</t>
  </si>
  <si>
    <t>76.459.643/0001-60</t>
  </si>
  <si>
    <t>HELISUL EXPERIENCE LTDA</t>
  </si>
  <si>
    <t>carlos@helisul.com</t>
  </si>
  <si>
    <t>76.461.920/0001-79</t>
  </si>
  <si>
    <t>Patrimonial Empreendimentos Imobiliários ltda</t>
  </si>
  <si>
    <t>moroecia@interponta.com.br</t>
  </si>
  <si>
    <t>76.659.820/0003-13</t>
  </si>
  <si>
    <t>ASSOCIACAO PARANAENSE DE CULTURA - APC</t>
  </si>
  <si>
    <t>76.683.192/0001-40</t>
  </si>
  <si>
    <t>NORDESTE FLORESTAL E AGRICOLA S/A</t>
  </si>
  <si>
    <t>mucio.carneiro@nordesteflorestal.com.br</t>
  </si>
  <si>
    <t>76.701.655/0001-59</t>
  </si>
  <si>
    <t>Jatobá - Agricultura e Pecuária S.A.</t>
  </si>
  <si>
    <t>Jatoba@Jatobapecuária.com.br</t>
  </si>
  <si>
    <t>76.858.265/0001-97</t>
  </si>
  <si>
    <t>IBIZA ADMINISTRADORA DE BENS E PARTICIPACOES LTDA</t>
  </si>
  <si>
    <t>comercial@ibiza.adm.br</t>
  </si>
  <si>
    <t>760.140.020-49</t>
  </si>
  <si>
    <t>Eucledes Noglio Merlin</t>
  </si>
  <si>
    <t>douglas.stp@gmail.com</t>
  </si>
  <si>
    <t>760.232.654-72</t>
  </si>
  <si>
    <t>ANTONIO GLAUCIUS DE MORAIS</t>
  </si>
  <si>
    <t>GLAUCIUS@MEIRAMORAIS.ADV.BR</t>
  </si>
  <si>
    <t>761.712.058-34</t>
  </si>
  <si>
    <t>Dênisson de Oliveira</t>
  </si>
  <si>
    <t>denisson@infra.ba.gov.br</t>
  </si>
  <si>
    <t>762.086.482-20</t>
  </si>
  <si>
    <t>GUILHERME SILVA RIBEIRO CAMPOS</t>
  </si>
  <si>
    <t>CAMPOS_GUI@HOTMAIL.COM</t>
  </si>
  <si>
    <t>762.406.578-91</t>
  </si>
  <si>
    <t>BEATRIZ ARRUDA BOTELHO DE SOUZA BARROS</t>
  </si>
  <si>
    <t>763.018.698-34</t>
  </si>
  <si>
    <t>JOSE DE PAULO ALVES</t>
  </si>
  <si>
    <t>PAULOALVES@ARCINCO.COM.BR</t>
  </si>
  <si>
    <t>763.777.410-49</t>
  </si>
  <si>
    <t>Itamar Raab Velho</t>
  </si>
  <si>
    <t>raabvelho@hotmail.com</t>
  </si>
  <si>
    <t>766.909.468-00</t>
  </si>
  <si>
    <t>Rudi William Pereira de Aguiar</t>
  </si>
  <si>
    <t>768.907.327-15</t>
  </si>
  <si>
    <t>Aroldo Wald Filho</t>
  </si>
  <si>
    <t>769.284.548-49</t>
  </si>
  <si>
    <t>José Pupin</t>
  </si>
  <si>
    <t>compras@jpupin.com.br</t>
  </si>
  <si>
    <t>77.295.558/0001-76</t>
  </si>
  <si>
    <t>AGRO PECUARIA FRANCIOSI LTDA - ME</t>
  </si>
  <si>
    <t>niltonfranciosi@terra.com.br</t>
  </si>
  <si>
    <t>77.500.049/0003-08</t>
  </si>
  <si>
    <t>MERCADOMOVEIS LTDA</t>
  </si>
  <si>
    <t>77.738.995/0001-17</t>
  </si>
  <si>
    <t>AGROPECUARIA I G LTDA</t>
  </si>
  <si>
    <t>77.752.293/0001-98</t>
  </si>
  <si>
    <t>Lar Cooperativa Agroindustrial</t>
  </si>
  <si>
    <t>mario@lar.ind.br; luqui@lar.ind.br</t>
  </si>
  <si>
    <t>77.787.109/0001-45</t>
  </si>
  <si>
    <t>AEROCLUBE DE PLANADORES DE BALSA NOVA</t>
  </si>
  <si>
    <t>aeroclubedebalsanova@gmail.com</t>
  </si>
  <si>
    <t>77.887.412/0001-10</t>
  </si>
  <si>
    <t>Deycon Comércio e Representações Ltda.</t>
  </si>
  <si>
    <t>deived.pegoraro@grupopegoraro.com.br</t>
  </si>
  <si>
    <t>77.944.718/0001-60</t>
  </si>
  <si>
    <t>IGUAÇU - CLUBE DE AVIAÇÃO</t>
  </si>
  <si>
    <t>azteca@foznet.com.br</t>
  </si>
  <si>
    <t>771.067.687-15</t>
  </si>
  <si>
    <t>HENRIQUE COIMBRA VALLE</t>
  </si>
  <si>
    <t>vanessadurco@vallesul.com.br</t>
  </si>
  <si>
    <t>771.180.068-15</t>
  </si>
  <si>
    <t>Guilherme Rondon de Barros</t>
  </si>
  <si>
    <t>hotelbarramansa@gmail.com</t>
  </si>
  <si>
    <t>772.326.826-20</t>
  </si>
  <si>
    <t>MARCOS ERMIRIO DE MORAES</t>
  </si>
  <si>
    <t>mem@dunas.com.br</t>
  </si>
  <si>
    <t>772.409.446-20</t>
  </si>
  <si>
    <t>Sidney Borges</t>
  </si>
  <si>
    <t>sidneyvga@gmail.com</t>
  </si>
  <si>
    <t>773.506.189-72</t>
  </si>
  <si>
    <t>Suzane Mari Piana</t>
  </si>
  <si>
    <t>774.478.598-34</t>
  </si>
  <si>
    <t>Juarez Francisco da Cruz</t>
  </si>
  <si>
    <t>774.487.316-53</t>
  </si>
  <si>
    <t>Pedro Luiz Cerize</t>
  </si>
  <si>
    <t>pedro@skopos.com.br</t>
  </si>
  <si>
    <t>774.502.136-72</t>
  </si>
  <si>
    <t>FRANCISCO DE ASSIS COSTA SERAFIM</t>
  </si>
  <si>
    <t>ASSIS@UNIVOX.COM.BR</t>
  </si>
  <si>
    <t>774.641.091-04</t>
  </si>
  <si>
    <t>ANDRÉ RUARO</t>
  </si>
  <si>
    <t>ARUARO@TERRA.COM.BR</t>
  </si>
  <si>
    <t>776.609.868-72</t>
  </si>
  <si>
    <t>Paulo Sergio Orsi</t>
  </si>
  <si>
    <t>escr_faz.veneza@hotmail.com</t>
  </si>
  <si>
    <t>776.846.649-72</t>
  </si>
  <si>
    <t>Rodrigo Mendes</t>
  </si>
  <si>
    <t>projetos@setep.com.br</t>
  </si>
  <si>
    <t>777.154.032-53</t>
  </si>
  <si>
    <t>Diego D'Almeida Peralta</t>
  </si>
  <si>
    <t>777.784.998-00</t>
  </si>
  <si>
    <t>EDUARDO GARCIA</t>
  </si>
  <si>
    <t>gar.eduardo@gmail.com</t>
  </si>
  <si>
    <t>778.797.088-04</t>
  </si>
  <si>
    <t>Farhan Buchalla Junior</t>
  </si>
  <si>
    <t>779.143.508-00</t>
  </si>
  <si>
    <t>RENATO FERREIRA DE CARVALHO</t>
  </si>
  <si>
    <t>BAJUCA07@UOL.COM.BR</t>
  </si>
  <si>
    <t>779.620.878-20</t>
  </si>
  <si>
    <t>José Jacintho Neto</t>
  </si>
  <si>
    <t>fa.jacintho@uol.com.br</t>
  </si>
  <si>
    <t>78.459.310/0001-66</t>
  </si>
  <si>
    <t>Agropecuária Água Preta S/A</t>
  </si>
  <si>
    <t>rosana@aguapreta.agr.br</t>
  </si>
  <si>
    <t>78.461.662/0001-56</t>
  </si>
  <si>
    <t>Ultraleve Clube de Curitiba</t>
  </si>
  <si>
    <t>lapanceri@uol.com.br</t>
  </si>
  <si>
    <t>78.611.522/0001-17</t>
  </si>
  <si>
    <t>Construtora Locks Ltda</t>
  </si>
  <si>
    <t>78.696.655/0001-33</t>
  </si>
  <si>
    <t>Agropecuária Fazenda Felicidade Ltda.</t>
  </si>
  <si>
    <t>laraujo@jardimalimentos.com.br</t>
  </si>
  <si>
    <t>780.031.488-04</t>
  </si>
  <si>
    <t>José Fernando Pinto da Costa</t>
  </si>
  <si>
    <t>societario@universidadebrasil.edu.br</t>
  </si>
  <si>
    <t>780.733.088-00</t>
  </si>
  <si>
    <t>DURVAL FERREIRA DE MEDEIROS FILHO</t>
  </si>
  <si>
    <t>vaval.medeiros@yahoo.com.br</t>
  </si>
  <si>
    <t>781.220.318-20</t>
  </si>
  <si>
    <t>Maria Genoveva Armelin</t>
  </si>
  <si>
    <t>medeirosarmelin@hotmail.com</t>
  </si>
  <si>
    <t>782.887.546-00</t>
  </si>
  <si>
    <t>Robys Romeu</t>
  </si>
  <si>
    <t>robysrm@terra.com.br</t>
  </si>
  <si>
    <t>784.430.918-00</t>
  </si>
  <si>
    <t>ETIVALDO VADAO GOMES</t>
  </si>
  <si>
    <t>784.804.008-97</t>
  </si>
  <si>
    <t>Maria de Souza Moraes</t>
  </si>
  <si>
    <t>785.793.414-34</t>
  </si>
  <si>
    <t>ALAIZA VALERIA PACARAT COSTA</t>
  </si>
  <si>
    <t>felipe.rm@hotmail.com</t>
  </si>
  <si>
    <t>787.346.142-49</t>
  </si>
  <si>
    <t>THIAGO FROTA MATOS</t>
  </si>
  <si>
    <t>THIAGOFROTAMATOS@HOTMAIL.COM</t>
  </si>
  <si>
    <t>787.513.498-68</t>
  </si>
  <si>
    <t>Francisco das Chagas Peixoto Marques</t>
  </si>
  <si>
    <t>fpmarques@petrobras.com.br</t>
  </si>
  <si>
    <t>788.478.428-91</t>
  </si>
  <si>
    <t>JOSE ROBERTO MOREIRA</t>
  </si>
  <si>
    <t>788.659.302-25</t>
  </si>
  <si>
    <t>Eberton da Costa Silva</t>
  </si>
  <si>
    <t>788.974.598-20</t>
  </si>
  <si>
    <t>Francisco Carlos Coradini</t>
  </si>
  <si>
    <t>79.244.158/0001-67</t>
  </si>
  <si>
    <t>Procave Investimentos e Incorporações Ltda</t>
  </si>
  <si>
    <t>79.590.808/0001-26</t>
  </si>
  <si>
    <t>MARACANA AGROPECUARIA LTDA</t>
  </si>
  <si>
    <t>79.792.883/0001-70</t>
  </si>
  <si>
    <t>P J ZONTA ADMINISTRACAO DE BENS E PARTICIPACOES LIMITADA</t>
  </si>
  <si>
    <t>aliceu@condor.com.br</t>
  </si>
  <si>
    <t>79.847.372/0001-08</t>
  </si>
  <si>
    <t>Stylos Incorporadora Ltda</t>
  </si>
  <si>
    <t>stylos@stylosincorporadora.com</t>
  </si>
  <si>
    <t>791.641.372-87</t>
  </si>
  <si>
    <t>Diego Santos de Oliveira</t>
  </si>
  <si>
    <t>valedouro_agropecuaria@outlook.com</t>
  </si>
  <si>
    <t>793.497.226-15</t>
  </si>
  <si>
    <t>Paula Abreu Barcellos</t>
  </si>
  <si>
    <t>vitor.braga@brasif.com.br</t>
  </si>
  <si>
    <t>794.314.707-30</t>
  </si>
  <si>
    <t>Romário Teixeira Bernardo</t>
  </si>
  <si>
    <t>romariobernardo@uol.com.br</t>
  </si>
  <si>
    <t>795.906.328-15</t>
  </si>
  <si>
    <t>José Luiz Gandini</t>
  </si>
  <si>
    <t>alvaro@kia.com.br</t>
  </si>
  <si>
    <t>796.091.047-20</t>
  </si>
  <si>
    <t>MOYSES ALVINO COVRE</t>
  </si>
  <si>
    <t>victor@moveissimonetti.com.br</t>
  </si>
  <si>
    <t>797.289.286-53</t>
  </si>
  <si>
    <t>Patrícia Rocha Peres</t>
  </si>
  <si>
    <t>patriciaconsultoriaaeronautica@gmail.com</t>
  </si>
  <si>
    <t>797.509.829-91</t>
  </si>
  <si>
    <t>PETER FERTER</t>
  </si>
  <si>
    <t>PETERFERTER@FVCEREAIS.COM.BR</t>
  </si>
  <si>
    <t>798.675.378-15</t>
  </si>
  <si>
    <t>GINO PAULUCCI JUNIOR</t>
  </si>
  <si>
    <t>gino@polimaquinas.com.br</t>
  </si>
  <si>
    <t>799.823.794-53</t>
  </si>
  <si>
    <t>Fernando Henrique Affonso Ferreira Amorim</t>
  </si>
  <si>
    <t>799.876.721-91</t>
  </si>
  <si>
    <t>RODRIGO BERNARDINO DE SOUZA</t>
  </si>
  <si>
    <t>rodrigo@agronsn.com.br</t>
  </si>
  <si>
    <t>80.178.023/0001-20</t>
  </si>
  <si>
    <t>Serenata Administração de Bens Ltda</t>
  </si>
  <si>
    <t>80.226.699/0001-41</t>
  </si>
  <si>
    <t>F Barros S/A</t>
  </si>
  <si>
    <t>80.276.314/0001-50</t>
  </si>
  <si>
    <t>Fortesolo Serviços Integrados Ltda</t>
  </si>
  <si>
    <t>fortesolo@fortesolo.com.br</t>
  </si>
  <si>
    <t>80.462.138/0001-41</t>
  </si>
  <si>
    <t>Loghaus Comércio de Artigos do Vestuário Ltda.</t>
  </si>
  <si>
    <t>Lucy.Machado@loghaus.com.br</t>
  </si>
  <si>
    <t>80.957.400/0001-29</t>
  </si>
  <si>
    <t>DABLIUVE ADMINISTRADORA LTDA</t>
  </si>
  <si>
    <t>alexandre@wpa.net.br</t>
  </si>
  <si>
    <t>800.767.341-53</t>
  </si>
  <si>
    <t>LUCIANO BEDIN</t>
  </si>
  <si>
    <t>801.398.681-00</t>
  </si>
  <si>
    <t>RODRIGO RICARDO CENI</t>
  </si>
  <si>
    <t>801.551.972-15</t>
  </si>
  <si>
    <t>DANIELLY ELIZABETH DA SILVA BUCHNER</t>
  </si>
  <si>
    <t>lorena_bonates@hotmail.com</t>
  </si>
  <si>
    <t>802.320.270-72</t>
  </si>
  <si>
    <t>FABIO ROMANI</t>
  </si>
  <si>
    <t>FABIO@WELOZE.COM.BR</t>
  </si>
  <si>
    <t>802.600.808-10</t>
  </si>
  <si>
    <t>João Roberto Pulzatto</t>
  </si>
  <si>
    <t>redej3@hotmail.com</t>
  </si>
  <si>
    <t>802.657.588-15</t>
  </si>
  <si>
    <t>Urisbela Vieira Duarte</t>
  </si>
  <si>
    <t>rancho.guadalupe@terra.com.br</t>
  </si>
  <si>
    <t>802.687.148-00</t>
  </si>
  <si>
    <t>GERALDO ALVES FERREIRA FILHO</t>
  </si>
  <si>
    <t>GMOSQUITO@IG.COM.BR</t>
  </si>
  <si>
    <t>803.724.308-72</t>
  </si>
  <si>
    <t>José Roberto Colli</t>
  </si>
  <si>
    <t>803.904.638-68</t>
  </si>
  <si>
    <t>GARON MAIA</t>
  </si>
  <si>
    <t>garonmaia@hotmail.com; antoniomaia1234@gmail.com</t>
  </si>
  <si>
    <t>805.573.256-68</t>
  </si>
  <si>
    <t>Ricardo Aguiar da Silva</t>
  </si>
  <si>
    <t>806.679.708-78</t>
  </si>
  <si>
    <t>Luiz Aratangy Junior</t>
  </si>
  <si>
    <t>807.804.825-49</t>
  </si>
  <si>
    <t>LUCAS RIO ALVES DE SOUSA</t>
  </si>
  <si>
    <t>lucas.sousa@rfm.com.br</t>
  </si>
  <si>
    <t>807.857.780-04</t>
  </si>
  <si>
    <t>JOÃO LUIZ LAZAROTTO</t>
  </si>
  <si>
    <t>agronomia@agropecuarialazarotto.com.br</t>
  </si>
  <si>
    <t>807.959.436-87</t>
  </si>
  <si>
    <t>Glauber Fullana de Assis</t>
  </si>
  <si>
    <t>808.067.082-04</t>
  </si>
  <si>
    <t>EUGÊNIO ODILON RIBEIRO JUNIOR</t>
  </si>
  <si>
    <t>808.230.506-10</t>
  </si>
  <si>
    <t>RODRIGO SOUZA RODRIGUES</t>
  </si>
  <si>
    <t>RSRRODRIGO93@GMAIL.COM</t>
  </si>
  <si>
    <t>809.381.321-72</t>
  </si>
  <si>
    <t>RODRIGO COCATO BADAN</t>
  </si>
  <si>
    <t>RBADAN@BRTURBO.COM.BR</t>
  </si>
  <si>
    <t>809.520.975-91</t>
  </si>
  <si>
    <t>EDSON ALVES PINTO</t>
  </si>
  <si>
    <t>809.817.711-49</t>
  </si>
  <si>
    <t>GUSTAVO LINO E SILVA RESENDE</t>
  </si>
  <si>
    <t>GUSTAVO@FLAMBOYANT.COM.BR</t>
  </si>
  <si>
    <t>81.093.106/0001-89</t>
  </si>
  <si>
    <t>Negresco Administração e Participações Ltda.</t>
  </si>
  <si>
    <t>adalberto@negresco.com.br</t>
  </si>
  <si>
    <t>81.763.674/0001-40</t>
  </si>
  <si>
    <t>Clube de Aviação Experimental do Paraná</t>
  </si>
  <si>
    <t>luisbogo37@gmail.com</t>
  </si>
  <si>
    <t>813.179.641-87</t>
  </si>
  <si>
    <t>Alberto Rangel Moratelli</t>
  </si>
  <si>
    <t>rangelmoratelli@gmail.com</t>
  </si>
  <si>
    <t>813.822.517-34</t>
  </si>
  <si>
    <t>José Welliston Rodrigues de Paiva</t>
  </si>
  <si>
    <t>wellistonpaiva@gmail.com</t>
  </si>
  <si>
    <t>814.320.466-91</t>
  </si>
  <si>
    <t>BRUNO LEMOS FERRARI</t>
  </si>
  <si>
    <t>bruno.ferrari@oncoclinicas.com</t>
  </si>
  <si>
    <t>814.411.697-68</t>
  </si>
  <si>
    <t>Rogério Carlos de Faria Nobrega</t>
  </si>
  <si>
    <t>rogeriocnobrega@yahoo.com.br</t>
  </si>
  <si>
    <t>814.882.541-68</t>
  </si>
  <si>
    <t>ISABEL MARIA TAVARES DE COUTO OLIVA</t>
  </si>
  <si>
    <t>815.230.411-53</t>
  </si>
  <si>
    <t>PAULO SIDNEI PERINI JUNIOR</t>
  </si>
  <si>
    <t>grupopp@hotmail.com</t>
  </si>
  <si>
    <t>817.010.397-53</t>
  </si>
  <si>
    <t>AGUILAR JOSE PETERLE</t>
  </si>
  <si>
    <t>aguilar@peterfrut.com.br</t>
  </si>
  <si>
    <t>817.568.288-49</t>
  </si>
  <si>
    <t>José Ermírio de Moraes Neto</t>
  </si>
  <si>
    <t>818.134.066-34</t>
  </si>
  <si>
    <t>Frederico Aparecido Rausch</t>
  </si>
  <si>
    <t>frederico.rausch@gmail.com</t>
  </si>
  <si>
    <t>82.602.327/0001-06</t>
  </si>
  <si>
    <t>UNIMED DE JOINVILLE COOPERATIVA DE TRABALHO MEDICO</t>
  </si>
  <si>
    <t>valtera@joinville.unimedsc.com.br</t>
  </si>
  <si>
    <t>820.026.227-87</t>
  </si>
  <si>
    <t>ORLANDO DE MORAIS FILHO</t>
  </si>
  <si>
    <t>julio@grupoorla.com.br</t>
  </si>
  <si>
    <t>820.383.251-20</t>
  </si>
  <si>
    <t>IRINEU CARLOS TURAZZI</t>
  </si>
  <si>
    <t>SKYBLUETURMAPPA11@GMAIL.COM</t>
  </si>
  <si>
    <t>822.259.664-00</t>
  </si>
  <si>
    <t>NILTON CÉSAR MENDES DE ALMEIDA</t>
  </si>
  <si>
    <t>ncengenharia2011@gmail.com</t>
  </si>
  <si>
    <t>823.294.278-91</t>
  </si>
  <si>
    <t>RUBENS VIEIRA SOBRINHO</t>
  </si>
  <si>
    <t>SOBRINHORS@UOL.COM.BR, E PROTESALVI@UOL.COM.BR</t>
  </si>
  <si>
    <t>823.979.291-04</t>
  </si>
  <si>
    <t>LEONARDO SILVA MENEZES</t>
  </si>
  <si>
    <t>leonardo.menezes@goianesia.go.gov.br</t>
  </si>
  <si>
    <t>824.107.718-15</t>
  </si>
  <si>
    <t>Luserinque Quintal</t>
  </si>
  <si>
    <t>quintal@galle.com.br</t>
  </si>
  <si>
    <t>825.036.301-97</t>
  </si>
  <si>
    <t>NEIF SALIM NETO</t>
  </si>
  <si>
    <t>fazendacaracol.ms@gmail.com</t>
  </si>
  <si>
    <t>825.374.881-72</t>
  </si>
  <si>
    <t>TIAGO GONCALVES ARAUJO</t>
  </si>
  <si>
    <t>CMTE.TIAGO.SBBR@GMAIL.COM</t>
  </si>
  <si>
    <t>826.049.404-34</t>
  </si>
  <si>
    <t>Elexandre Pereira Pita</t>
  </si>
  <si>
    <t>elexandrepita@gmail.com</t>
  </si>
  <si>
    <t>826.720.598-53</t>
  </si>
  <si>
    <t>MAX MARIN WIRTH</t>
  </si>
  <si>
    <t>MAXLI@UOL.COM.BR</t>
  </si>
  <si>
    <t>826.805.158-20</t>
  </si>
  <si>
    <t>SERGIO EDUARDO ROCHA</t>
  </si>
  <si>
    <t>827.316.758-53</t>
  </si>
  <si>
    <t>Hildebrando Ary Meneghetti</t>
  </si>
  <si>
    <t>eucatrat.ms@hotmail.com</t>
  </si>
  <si>
    <t>829.502.451-53</t>
  </si>
  <si>
    <t>LUCIO PEREIRA DE SOUZA</t>
  </si>
  <si>
    <t>LUCIO.PERE@HOTMAIL.COM</t>
  </si>
  <si>
    <t>829.627.901-00</t>
  </si>
  <si>
    <t>Adriana de Souza Pinto</t>
  </si>
  <si>
    <t>83.145.052/0001-83</t>
  </si>
  <si>
    <t>Associação Hospitalar e Maternidade São Sebastião</t>
  </si>
  <si>
    <t>marygaby_bodnar@hotmail.com</t>
  </si>
  <si>
    <t>83.594.671/0001-55</t>
  </si>
  <si>
    <t>AERO CLUBE DE SANTA CATARINA</t>
  </si>
  <si>
    <t>gerencia@aeroclubesc.com.br</t>
  </si>
  <si>
    <t>83.614.511/0001-20</t>
  </si>
  <si>
    <t>AB ADMINISTRACAO DE BENS NEGOCIOS E PARTICIPACOES LTDA</t>
  </si>
  <si>
    <t>helipontotino@gmail.com</t>
  </si>
  <si>
    <t>83.649.293/0001-60</t>
  </si>
  <si>
    <t>Citropar Cítricos do Pará S/A</t>
  </si>
  <si>
    <t>junior@citropar.com.br</t>
  </si>
  <si>
    <t>83.698.860/0001-78</t>
  </si>
  <si>
    <t>Santa Vergínia - Agropecuária e Florestal Ltda</t>
  </si>
  <si>
    <t>zacarin@santaverginia.com.br</t>
  </si>
  <si>
    <t>83.715.821/0001-31</t>
  </si>
  <si>
    <t>Iate Clube Porto Belo</t>
  </si>
  <si>
    <t>secretaria@iateclubeportobelo.com</t>
  </si>
  <si>
    <t>83.787.671/0001-71</t>
  </si>
  <si>
    <t>AEROCLUBE DE RIO NEGRINHO</t>
  </si>
  <si>
    <t>83.816.330/0001-87</t>
  </si>
  <si>
    <t>Mormaii Indústria Comércio Importação e Exportação de Artigos Esportivos Ltda</t>
  </si>
  <si>
    <t>83.913.525/0001-45</t>
  </si>
  <si>
    <t>PENA AGRO-FLORESTAL E MADEIREIRA LTDA</t>
  </si>
  <si>
    <t>83.931.550/0001-51</t>
  </si>
  <si>
    <t>POLICIA MILITAR DO ESTADO DE SANTA CATARINA</t>
  </si>
  <si>
    <t>PMAJOINVILLEP4@PM.SC.GOV.BR</t>
  </si>
  <si>
    <t>830.416.210-53</t>
  </si>
  <si>
    <t>ROBSON CATELLAN</t>
  </si>
  <si>
    <t>rcatellan@hotmail.com</t>
  </si>
  <si>
    <t>830.596.798-00</t>
  </si>
  <si>
    <t>Antônio José de Jesus Belém Leitão</t>
  </si>
  <si>
    <t>831.312.722-87</t>
  </si>
  <si>
    <t>CESAR PENA FERNANDES FILHO</t>
  </si>
  <si>
    <t>PENINHAFERNANDES@HOTMAIL.COM</t>
  </si>
  <si>
    <t>831.874.488-87</t>
  </si>
  <si>
    <t>Antonio Giovanelli Neto</t>
  </si>
  <si>
    <t>giovanelli.assessoria@uol.com.br</t>
  </si>
  <si>
    <t>832.496.642-00</t>
  </si>
  <si>
    <t>JIVAGO DIAS FERNANDES</t>
  </si>
  <si>
    <t>JIVAGO.DIAS@HOTMAIL.COM</t>
  </si>
  <si>
    <t>834.042.870-53</t>
  </si>
  <si>
    <t>FERNANDA CAMANA</t>
  </si>
  <si>
    <t>adrusso@hotmail.com</t>
  </si>
  <si>
    <t>834.715.704-97</t>
  </si>
  <si>
    <t>BRYDNER DREON TENORIO</t>
  </si>
  <si>
    <t>professordreon@gmail.com</t>
  </si>
  <si>
    <t>835.199.121-04</t>
  </si>
  <si>
    <t>Maria Tereza Vilela Aguiar</t>
  </si>
  <si>
    <t>lucaspimentaazevedo@terra.com.br</t>
  </si>
  <si>
    <t>835.444.451-15</t>
  </si>
  <si>
    <t>GREGORY SANDERS</t>
  </si>
  <si>
    <t>GREGORY@FAZENDAPROGRESSO.COM.BR</t>
  </si>
  <si>
    <t>839.409.879-72</t>
  </si>
  <si>
    <t>DÉCIO LUIZ GIBBERT</t>
  </si>
  <si>
    <t>839.674.861-68</t>
  </si>
  <si>
    <t>VOLNEY AQUINO SANTOS</t>
  </si>
  <si>
    <t>administrativo@agrotrindade.com.br</t>
  </si>
  <si>
    <t>84.154.608/0001-60</t>
  </si>
  <si>
    <t>Hospital Porto Dias</t>
  </si>
  <si>
    <t>direcao02@hpd.com.br</t>
  </si>
  <si>
    <t>84.429.737/0001-14</t>
  </si>
  <si>
    <t>MALWEE MALHAS LTDA</t>
  </si>
  <si>
    <t>bunncrm@hotmail.com</t>
  </si>
  <si>
    <t>84.430.149/0001-09</t>
  </si>
  <si>
    <t>DUAS RODAS INDUSTRIAL S.A.</t>
  </si>
  <si>
    <t>valmir.pereira@duasrodas.com</t>
  </si>
  <si>
    <t>84.432.434/0001-50</t>
  </si>
  <si>
    <t>NANETE TEXTIL LTDA</t>
  </si>
  <si>
    <t>lopes@nanete.com.br</t>
  </si>
  <si>
    <t>84.447.804/0002-04</t>
  </si>
  <si>
    <t>J. Toledo da Amazonia Ind e Com.veic. Ltda</t>
  </si>
  <si>
    <t>diretoria@suzukimotos.com.br</t>
  </si>
  <si>
    <t>84.718.741/0007-98</t>
  </si>
  <si>
    <t>Rical Rack Ind. e Com. de Arroz Ltda.</t>
  </si>
  <si>
    <t>pedrinho@arrozrical.com.br</t>
  </si>
  <si>
    <t>840.755.387-53</t>
  </si>
  <si>
    <t>FATIMA BARROCO PASSOS LOPES</t>
  </si>
  <si>
    <t>841.382.461-34</t>
  </si>
  <si>
    <t>Maria da Graça Pepinelli Martins</t>
  </si>
  <si>
    <t>842.627.298-34</t>
  </si>
  <si>
    <t>José Antônio de Jesus Lopes</t>
  </si>
  <si>
    <t>842.653.292-68</t>
  </si>
  <si>
    <t>André Carreiro de Aquino</t>
  </si>
  <si>
    <t>aquinoaca@gmail.com</t>
  </si>
  <si>
    <t>842.842.697-04</t>
  </si>
  <si>
    <t>Marcos Moreno Carvalho</t>
  </si>
  <si>
    <t>bymarcosm@gmail.com</t>
  </si>
  <si>
    <t>843.075.281-15</t>
  </si>
  <si>
    <t>KEILA ROSA DE ARAUJO CANDIDO</t>
  </si>
  <si>
    <t>keila_candido@yahoo.com.br</t>
  </si>
  <si>
    <t>845.144.692-20</t>
  </si>
  <si>
    <t>SEBASTIÃO MARCOS CUNHA FREIRE</t>
  </si>
  <si>
    <t>BOINAGROTA@HOTMAIL.COM</t>
  </si>
  <si>
    <t>847.677.079-00</t>
  </si>
  <si>
    <t>Joilze Brasil</t>
  </si>
  <si>
    <t>848.053.741-87</t>
  </si>
  <si>
    <t>LECY MARIA VANIER MARTELLI</t>
  </si>
  <si>
    <t>848.394.142-20</t>
  </si>
  <si>
    <t>RANYER SCHOUDS CORREA DA CAMARA</t>
  </si>
  <si>
    <t>RANYERSCHOUDS@GMAIL.COM</t>
  </si>
  <si>
    <t>849.149.556-87</t>
  </si>
  <si>
    <t>EDNILSON DIVINO VILARINHO</t>
  </si>
  <si>
    <t>EDNILSONVILARINHO@TERRA.COM.BR</t>
  </si>
  <si>
    <t>85.134.864/0001-59</t>
  </si>
  <si>
    <t>Vendecasa Empreendimentos Imobiliários Ltda.</t>
  </si>
  <si>
    <t>cristianemattos@aerofacill.com.br</t>
  </si>
  <si>
    <t>85.248.987/0001-10</t>
  </si>
  <si>
    <t>JB World Entretenimentos S/A</t>
  </si>
  <si>
    <t>contato@bcw.com.br</t>
  </si>
  <si>
    <t>85.335.487/0001-16</t>
  </si>
  <si>
    <t>HJ Malhas Ltda.</t>
  </si>
  <si>
    <t>850.799.367-20</t>
  </si>
  <si>
    <t>SORAYA MIRANDA RODRIGUES</t>
  </si>
  <si>
    <t>851.032.501-44</t>
  </si>
  <si>
    <t>Daniel Rodovalho da Silva</t>
  </si>
  <si>
    <t>852.902.113-49</t>
  </si>
  <si>
    <t>JOSE JUSCELINO DOS SANTOS REZENDE FILHO</t>
  </si>
  <si>
    <t>853.746.521-68</t>
  </si>
  <si>
    <t>FREDERICO BRANDÃO</t>
  </si>
  <si>
    <t>frederico@artinvox.com.br</t>
  </si>
  <si>
    <t>854.493.344-00</t>
  </si>
  <si>
    <t>Simone Cristina Coelho Guimarães</t>
  </si>
  <si>
    <t>854.929.578-72</t>
  </si>
  <si>
    <t>Artur Luiz da Silva Duarte</t>
  </si>
  <si>
    <t>adnimpex@elogica.com.br</t>
  </si>
  <si>
    <t>855.190.221-00</t>
  </si>
  <si>
    <t>BRUNO CHICHORRO DE OLIVEIRA</t>
  </si>
  <si>
    <t>murylo-oliver@hotmail.com</t>
  </si>
  <si>
    <t>855.393.761-53</t>
  </si>
  <si>
    <t>Juliano Souza Queiroz</t>
  </si>
  <si>
    <t>julianoviola@gmail.com</t>
  </si>
  <si>
    <t>856.859.259-72</t>
  </si>
  <si>
    <t>Roberto Antonio Jordan Junior</t>
  </si>
  <si>
    <t>858.642.205-31</t>
  </si>
  <si>
    <t>Juan Ramón Girón Conde</t>
  </si>
  <si>
    <t>859.303.341-53</t>
  </si>
  <si>
    <t>MARCELLA DA SILVA</t>
  </si>
  <si>
    <t>VOE.LEGAL@HOTMAIL.COM</t>
  </si>
  <si>
    <t>86.445.822/0001-00</t>
  </si>
  <si>
    <t>COPOBRAS S/A. INDUSTRIA E COMERCIO DE EMBALAGENS</t>
  </si>
  <si>
    <t>86.623.063/0001-10</t>
  </si>
  <si>
    <t>Castro Marques Hotéis Ltda</t>
  </si>
  <si>
    <t>861.007.501-04</t>
  </si>
  <si>
    <t>Kleber Silva Macedo</t>
  </si>
  <si>
    <t>kleber.macedo@equinoxgold.com</t>
  </si>
  <si>
    <t>862.418.857-15</t>
  </si>
  <si>
    <t>CLAUDIO NICCHIO</t>
  </si>
  <si>
    <t>CLAUDIO@NICCHIO.NET</t>
  </si>
  <si>
    <t>867.223.284-49</t>
  </si>
  <si>
    <t>ADRIANNO BARROS PINHEIRO</t>
  </si>
  <si>
    <t>867.510.187-20</t>
  </si>
  <si>
    <t>MARCOS AURELIO BASTIANELLO</t>
  </si>
  <si>
    <t>BASTIANELLO@ETECMASTER.COM.BR</t>
  </si>
  <si>
    <t>869.411.431-34</t>
  </si>
  <si>
    <t>Alexandra Flaviane Eckert</t>
  </si>
  <si>
    <t>869.434.058-53</t>
  </si>
  <si>
    <t>ADELAR LINO RIBEIRO</t>
  </si>
  <si>
    <t>adelar@aeroplan.com.br</t>
  </si>
  <si>
    <t>87.649.398/0001-70</t>
  </si>
  <si>
    <t>AGROER AVIACAO AGRICOLA LTDA - EPP</t>
  </si>
  <si>
    <t>87.661.864/0001-32</t>
  </si>
  <si>
    <t>Aeroclube de Frederico Westphalen</t>
  </si>
  <si>
    <t>87.700.746/0012-49</t>
  </si>
  <si>
    <t>AGROPASTORIL JOTABASSO LTDA</t>
  </si>
  <si>
    <t>87.827.689/0001-00</t>
  </si>
  <si>
    <t>Unimed Nordeste RS Ltda</t>
  </si>
  <si>
    <t>unimed-ners@unimed-ners.com.br</t>
  </si>
  <si>
    <t>870.610.231-04</t>
  </si>
  <si>
    <t>JOSMAR ANTUNES FAUSTINELL</t>
  </si>
  <si>
    <t>871.944.145-20</t>
  </si>
  <si>
    <t>PAULO ALMEIDA SCHMIDT</t>
  </si>
  <si>
    <t>contato@schmidtagricola.com.br</t>
  </si>
  <si>
    <t>872.363.461-87</t>
  </si>
  <si>
    <t>EDUARDO FUHR</t>
  </si>
  <si>
    <t>872.489.218-15</t>
  </si>
  <si>
    <t>Haroldo de Sá Quartim Barbosa</t>
  </si>
  <si>
    <t>edy@marcasol.com.br</t>
  </si>
  <si>
    <t>874.303.397-00</t>
  </si>
  <si>
    <t>Luiz Antônio Fonseca Fernandez Júnior</t>
  </si>
  <si>
    <t>marreco@kitinteligente.com.br</t>
  </si>
  <si>
    <t>875.438.776-00</t>
  </si>
  <si>
    <t>CHRISTIAN GALVANI PORTES</t>
  </si>
  <si>
    <t>attackclubedetiroecaca@outlook.com</t>
  </si>
  <si>
    <t>876.281.475-34</t>
  </si>
  <si>
    <t>KARLA CRISTINA ALBUQUERQUE DE SANTANA  GUIMARÃES</t>
  </si>
  <si>
    <t>878.655.809-91</t>
  </si>
  <si>
    <t>BRUNA CARDIN HOFIG RAMOS CARDOSO</t>
  </si>
  <si>
    <t>rodolfohscardoso@gmail.com</t>
  </si>
  <si>
    <t>88.072.178/0001-99</t>
  </si>
  <si>
    <t>AERO CLUBE BAGÉ</t>
  </si>
  <si>
    <t>aeroclubedebage@gmail.com</t>
  </si>
  <si>
    <t>88.292.263/0001-62</t>
  </si>
  <si>
    <t>MAGNUM METALURGICA LTDA</t>
  </si>
  <si>
    <t>carlos@magnum.ind.br</t>
  </si>
  <si>
    <t>88.379.771/0001-82</t>
  </si>
  <si>
    <t>Calçados Beira Rio S/A</t>
  </si>
  <si>
    <t>carlos@beirario.com.br</t>
  </si>
  <si>
    <t>88.445.309/0001-36</t>
  </si>
  <si>
    <t>AEROPEL-AERO OPERACOES AGRICOLAS LTDA</t>
  </si>
  <si>
    <t>aeropel@ciagrocomercio.com.br</t>
  </si>
  <si>
    <t>88.829.049/0001-00</t>
  </si>
  <si>
    <t>Administradora de Imoveis Razão Ltda</t>
  </si>
  <si>
    <t>tecnico@montereycaxias.com.br</t>
  </si>
  <si>
    <t>88.997.911/0001-86</t>
  </si>
  <si>
    <t>MIRIM AVIACAO AGRICOLA LTDA.</t>
  </si>
  <si>
    <t>880.061.822-72</t>
  </si>
  <si>
    <t>JEAN REGES DA SILVA</t>
  </si>
  <si>
    <t>paulomaia123@hotmail.com</t>
  </si>
  <si>
    <t>881.193.279-34</t>
  </si>
  <si>
    <t>CLETO WEBLER</t>
  </si>
  <si>
    <t>CLETOWEBLER@GRUPOWEBLER.COM.BR</t>
  </si>
  <si>
    <t>881.533.981-72</t>
  </si>
  <si>
    <t>CARLOS HENRIQUE BRIZOLA</t>
  </si>
  <si>
    <t>CBRIZOLA@HOTMAIL.COM</t>
  </si>
  <si>
    <t>882.490.931-00</t>
  </si>
  <si>
    <t>WELTON DOS REIS CORDEIRO DA SILVA</t>
  </si>
  <si>
    <t>jussano@gmail.com</t>
  </si>
  <si>
    <t>882.963.932-04</t>
  </si>
  <si>
    <t>RENATO DA SILVA MOREIRA</t>
  </si>
  <si>
    <t>renatomoreira87@hotmail.com; luizarosademaio@hotmail.com</t>
  </si>
  <si>
    <t>883.222.111-04</t>
  </si>
  <si>
    <t>FLÁVIO UMENO E OUTRO</t>
  </si>
  <si>
    <t>h.umeno@siap.com.br</t>
  </si>
  <si>
    <t>884.258.518-15</t>
  </si>
  <si>
    <t>José Roberto da Silva</t>
  </si>
  <si>
    <t>884.626.509-25</t>
  </si>
  <si>
    <t>KARINA SANCHES VALERIO</t>
  </si>
  <si>
    <t>885.912.552-91</t>
  </si>
  <si>
    <t>LARISSA DE ALMEIDA QUARTIERO</t>
  </si>
  <si>
    <t>LARISSAQUARTIERO@GMAIL.COM</t>
  </si>
  <si>
    <t>886.096.501-20</t>
  </si>
  <si>
    <t>Gelindo Lira Neto</t>
  </si>
  <si>
    <t>liraneto@terra.com.br</t>
  </si>
  <si>
    <t>886.316.059-72</t>
  </si>
  <si>
    <t>CLAUDIO BERGMANN</t>
  </si>
  <si>
    <t>FAZENDASANTAFEPANTANAL@OUTLOOK.COM</t>
  </si>
  <si>
    <t>887.310.730-34</t>
  </si>
  <si>
    <t>ERNESTINA LIBERA ZEN BEE</t>
  </si>
  <si>
    <t>recepcao@sementesbee.com.br</t>
  </si>
  <si>
    <t>887.321.505-04</t>
  </si>
  <si>
    <t>Wellington Ricardo Vinicius Carvalho Ramos</t>
  </si>
  <si>
    <t>888.380.053-20</t>
  </si>
  <si>
    <t>Shirley Katiussy Soares Barros</t>
  </si>
  <si>
    <t>helipontocamposdojordao@gmail.com</t>
  </si>
  <si>
    <t>89.096.457/0001-55</t>
  </si>
  <si>
    <t>SLC Agrícola S/A</t>
  </si>
  <si>
    <t>89.096.457/0011-27</t>
  </si>
  <si>
    <t>SLC AGRICOLA S.A.</t>
  </si>
  <si>
    <t>ANDRE.AGUILERA@SLCAGRICOLA.COM.BR</t>
  </si>
  <si>
    <t>89.096.457/0027-94</t>
  </si>
  <si>
    <t>89.096.457/0029-56</t>
  </si>
  <si>
    <t>89.096.457/0033-32</t>
  </si>
  <si>
    <t>89.096.457/0042-23</t>
  </si>
  <si>
    <t>SLC AGRICOLA SA</t>
  </si>
  <si>
    <t>EVALDO.LIRA@SLCAGRICOLA.COM.BR</t>
  </si>
  <si>
    <t>89.096.457/0043-04</t>
  </si>
  <si>
    <t>ismael.poersch@slcagricola.com.br</t>
  </si>
  <si>
    <t>89.096.457/0048-19</t>
  </si>
  <si>
    <t>bruna.gunther@slcagricola.com.br</t>
  </si>
  <si>
    <t>89.096.457/0052-03</t>
  </si>
  <si>
    <t>SLC AGRÍCOLA S.A. - FAZENDA PANTANAL I</t>
  </si>
  <si>
    <t>steffanie.terres@slcagricola.com.br</t>
  </si>
  <si>
    <t>89.096.457/0064-39</t>
  </si>
  <si>
    <t>89.609.853/0001-39</t>
  </si>
  <si>
    <t>MOTORMEC AERONAVES E VEICULOS LTDA - ME</t>
  </si>
  <si>
    <t>motormecaero@hotmail.com</t>
  </si>
  <si>
    <t>89.747.273/0001-08</t>
  </si>
  <si>
    <t>Fazenda da Coxilha Agropecuária Ltda</t>
  </si>
  <si>
    <t>89.804.512/0001-14</t>
  </si>
  <si>
    <t>Lex Empreendimentos Imobiliários LTDA</t>
  </si>
  <si>
    <t>ivo@leximoveis.com.br</t>
  </si>
  <si>
    <t>89.842.454/0001-13</t>
  </si>
  <si>
    <t>CAPIVARI AVIACAO AGRICOLA LTDA - ME</t>
  </si>
  <si>
    <t>890.917.362-91</t>
  </si>
  <si>
    <t>TAMARA BRASSAROTO SANDOS ASSUNCAO</t>
  </si>
  <si>
    <t>danielsandos_biecp@hotmail.com</t>
  </si>
  <si>
    <t>892.971.642-34</t>
  </si>
  <si>
    <t>FERNANDO HENRIQUE NUNES FERREIRA</t>
  </si>
  <si>
    <t>FH.AERO@HOTMAIL.COM</t>
  </si>
  <si>
    <t>894.404.982-34</t>
  </si>
  <si>
    <t>WANDERSON SANTOS GALHARDI</t>
  </si>
  <si>
    <t>896.921.796-72</t>
  </si>
  <si>
    <t>CLAUDIO DE ARAUJO CAMPOS</t>
  </si>
  <si>
    <t>claudio.bellavista@hotmail.com</t>
  </si>
  <si>
    <t>90.115.239/0001-08</t>
  </si>
  <si>
    <t>ER-AGROPECUARIA LTDA</t>
  </si>
  <si>
    <t>grupoer@grupoer.com.br; eragro@uol.com.br</t>
  </si>
  <si>
    <t>90.400.888/0001-42</t>
  </si>
  <si>
    <t>BANCO SANTANDER (BRASIL) S.A.</t>
  </si>
  <si>
    <t>90.446.048/0001-10</t>
  </si>
  <si>
    <t>Full Gauge Eletro Controles Ltda</t>
  </si>
  <si>
    <t>gobbi@fullgauge.com</t>
  </si>
  <si>
    <t>900.585.006-00</t>
  </si>
  <si>
    <t>HUGO SANTANA NETO</t>
  </si>
  <si>
    <t>fabiola.santana@vitamais.com.br</t>
  </si>
  <si>
    <t>901.052.905-30</t>
  </si>
  <si>
    <t>ADALBERTO ROSA BARRETO</t>
  </si>
  <si>
    <t>dalamargosa@hotmail.com</t>
  </si>
  <si>
    <t>901.905.647-68</t>
  </si>
  <si>
    <t>HAROLDO RICARDO SIQUEIRA DE SOUZA</t>
  </si>
  <si>
    <t>RICARDOSOUZAOMPERJ@HOTMAIL.COM</t>
  </si>
  <si>
    <t>902.602.799-00</t>
  </si>
  <si>
    <t>GUILHERME PURNHAGEN</t>
  </si>
  <si>
    <t>gugui@purnhagen.com.br</t>
  </si>
  <si>
    <t>905.538.291-49</t>
  </si>
  <si>
    <t>RODRIGO KONAGESKI</t>
  </si>
  <si>
    <t>compras@fazendaslrkonageski.com.br</t>
  </si>
  <si>
    <t>905.760.639-91</t>
  </si>
  <si>
    <t>ADELMO NUNES FERNANDEZ</t>
  </si>
  <si>
    <t>kadaofernandez@hotmail.com</t>
  </si>
  <si>
    <t>905.980.831-20</t>
  </si>
  <si>
    <t>NARA APARECIDA POLLES</t>
  </si>
  <si>
    <t>907.536.406-78</t>
  </si>
  <si>
    <t>RICARDO CÉSAR LAFETA HORA</t>
  </si>
  <si>
    <t>tecnico@flydoc.com.br</t>
  </si>
  <si>
    <t>907.781.207-59</t>
  </si>
  <si>
    <t>Eric Philip Hime</t>
  </si>
  <si>
    <t>eric@fitpart.com.br</t>
  </si>
  <si>
    <t>908.033.539-87</t>
  </si>
  <si>
    <t>CLAUDIMAR BORTOLIN</t>
  </si>
  <si>
    <t>thyago.levy@yahoo.com.br</t>
  </si>
  <si>
    <t>908.410.268-15</t>
  </si>
  <si>
    <t>Nelson Pulice</t>
  </si>
  <si>
    <t>nelsonpulice@hotmail.com</t>
  </si>
  <si>
    <t>909.438.647-04</t>
  </si>
  <si>
    <t>Hilda Alves de Lima Ribeiro</t>
  </si>
  <si>
    <t>91.492.611/0001-50</t>
  </si>
  <si>
    <t>NITZ AVIACAO AGRICOLA LTDA - EPP</t>
  </si>
  <si>
    <t>91.494.765/0001-80</t>
  </si>
  <si>
    <t>ERNI ORLANDO ROOS COMERCIO DE CEREAIS LTDA</t>
  </si>
  <si>
    <t>cmteassis@sementesroos.com.br</t>
  </si>
  <si>
    <t>91.511.469/0001-40</t>
  </si>
  <si>
    <t>AGROPECUARIA LAZAROTTO LTDA</t>
  </si>
  <si>
    <t>910.949.331-04</t>
  </si>
  <si>
    <t>Sergio Vagner</t>
  </si>
  <si>
    <t>sergiovagner94@gmail.com</t>
  </si>
  <si>
    <t>911.766.386-53</t>
  </si>
  <si>
    <t>MARCELO TOSTES DE CASTRO MAIA</t>
  </si>
  <si>
    <t>adriana.ferreira@mtostes.com.br</t>
  </si>
  <si>
    <t>911.794.160-15</t>
  </si>
  <si>
    <t>MARCELO CARASSA</t>
  </si>
  <si>
    <t>FAZENDAATLANTIDA@GMAIL.COM</t>
  </si>
  <si>
    <t>912.362.665-87</t>
  </si>
  <si>
    <t>IRES RICARDO BASSO</t>
  </si>
  <si>
    <t>francopilot@gmail.com</t>
  </si>
  <si>
    <t>912.973.468-15</t>
  </si>
  <si>
    <t>ARTURO CORDOVA LIMA</t>
  </si>
  <si>
    <t>artcordova@gmail.com</t>
  </si>
  <si>
    <t>913.081.782-04</t>
  </si>
  <si>
    <t>FELIPE PEREIRA MADDE</t>
  </si>
  <si>
    <t>913.693.987-00</t>
  </si>
  <si>
    <t>MÔNICA DA PENHA SANTOS</t>
  </si>
  <si>
    <t>914.190.857-00</t>
  </si>
  <si>
    <t>EVANDRO DALMASO</t>
  </si>
  <si>
    <t>EVANDRODALMASO69@GMAIL.COM</t>
  </si>
  <si>
    <t>914.918.275-72</t>
  </si>
  <si>
    <t>Sidnei Elvis Willms</t>
  </si>
  <si>
    <t>915.981.761-53</t>
  </si>
  <si>
    <t>RONI EMERSON HECK</t>
  </si>
  <si>
    <t>marciadro@outlook.com</t>
  </si>
  <si>
    <t>917.022.246-00</t>
  </si>
  <si>
    <t>Alair Gonçalves Couto Neto</t>
  </si>
  <si>
    <t>917.927.385-87</t>
  </si>
  <si>
    <t>SAULO DE SOUZA FONSECA</t>
  </si>
  <si>
    <t>SAULOFONSECABA@GMAIL.COM</t>
  </si>
  <si>
    <t>918.502.825-87</t>
  </si>
  <si>
    <t>JONES MARCHEZAN</t>
  </si>
  <si>
    <t>fazendacaicara1@hotmail.com</t>
  </si>
  <si>
    <t>919.469.307-25</t>
  </si>
  <si>
    <t>Antônio Viterbo Ribeiro Pereira</t>
  </si>
  <si>
    <t>viterbopereira@hotmail.com</t>
  </si>
  <si>
    <t>919.896.808-44</t>
  </si>
  <si>
    <t>Antonio Carlos Leite de Barros</t>
  </si>
  <si>
    <t>acpossebon03@gmail.com</t>
  </si>
  <si>
    <t>92.007.459/0002-16</t>
  </si>
  <si>
    <t>GRATO AGROPECUARIA LTDA</t>
  </si>
  <si>
    <t>pjrocha_agro@hotmail.com</t>
  </si>
  <si>
    <t>92.193.135/0002-10</t>
  </si>
  <si>
    <t>GRANJAS 4 IRMAOS SA AGROPECUARIA INDUSTRIA E COMERCIO</t>
  </si>
  <si>
    <t>leandro@granjas4irmaos.com.br</t>
  </si>
  <si>
    <t>92.685.833/0001-51</t>
  </si>
  <si>
    <t>Associação Hospitalar Moinhos de Vento</t>
  </si>
  <si>
    <t>rogerio.silva@hmv.org.br</t>
  </si>
  <si>
    <t>92.726.785/0001-00</t>
  </si>
  <si>
    <t>Sierra Móveis Ltda.</t>
  </si>
  <si>
    <t>engenharia@sierra.com.br</t>
  </si>
  <si>
    <t>92.743.665/0001-03</t>
  </si>
  <si>
    <t>Alencastro Administração e Participações Ltda</t>
  </si>
  <si>
    <t>92.815.000/0001-68</t>
  </si>
  <si>
    <t>IRMANDADE DA SANTA CASA DE MISERICORDIA DE PORTO ALEGRE</t>
  </si>
  <si>
    <t>provedoria@santacasa.tche.br</t>
  </si>
  <si>
    <t>922.452.008-10</t>
  </si>
  <si>
    <t>JOSÉ ALCIDES BONELLA</t>
  </si>
  <si>
    <t>nayara.bruzigues@grupobonella.com</t>
  </si>
  <si>
    <t>923.099.508-82</t>
  </si>
  <si>
    <t>LUIS ROBERTO TORMIN ARANTES</t>
  </si>
  <si>
    <t>923.426.638-20</t>
  </si>
  <si>
    <t>José Sérgio Almeida Doná</t>
  </si>
  <si>
    <t>contato@fazendaluma.com.br</t>
  </si>
  <si>
    <t>923.632.968-34</t>
  </si>
  <si>
    <t>EDUARDO AGUIAR BORGES RIBEIRO</t>
  </si>
  <si>
    <t>rvillelaribeiro@hotmail.com</t>
  </si>
  <si>
    <t>923.678.016-49</t>
  </si>
  <si>
    <t>Antônio Carlos Vieira</t>
  </si>
  <si>
    <t>antonio.vieira@gerdau.com.br</t>
  </si>
  <si>
    <t>925.125.698-53</t>
  </si>
  <si>
    <t>Cláudio Pimentel</t>
  </si>
  <si>
    <t>pimentel@petrobras.com.br</t>
  </si>
  <si>
    <t>925.802.895-34</t>
  </si>
  <si>
    <t>PEDRO IGNACIO MOREIRA CARDENAS MARIN</t>
  </si>
  <si>
    <t>PEDRO_ICARDENAS@HOTMAIL.COM</t>
  </si>
  <si>
    <t>925.882.988-34</t>
  </si>
  <si>
    <t>MARIO MAURICIO VASQUEZ BELTRÃO</t>
  </si>
  <si>
    <t>ambiental@toposat.com.br</t>
  </si>
  <si>
    <t>926.249.798-91</t>
  </si>
  <si>
    <t>ANTONIO LUIZ REBESCHINI</t>
  </si>
  <si>
    <t>apspanorama@hotmail.com</t>
  </si>
  <si>
    <t>927.940.688-49</t>
  </si>
  <si>
    <t>EDSON JOSE BERNARDES</t>
  </si>
  <si>
    <t>edsonjbernardes@hotmail.com</t>
  </si>
  <si>
    <t>928.442.276-00</t>
  </si>
  <si>
    <t>ILKA BEATRIZ CANÇADO OLIVEIRA</t>
  </si>
  <si>
    <t>notarconsulting@outlook.com</t>
  </si>
  <si>
    <t>929.169.617-04</t>
  </si>
  <si>
    <t>Carlos Alberto de Mattos Bento</t>
  </si>
  <si>
    <t>929.294.278-68</t>
  </si>
  <si>
    <t>Otávio Teixeira de Abreu Neto</t>
  </si>
  <si>
    <t>929.765.738-91</t>
  </si>
  <si>
    <t>JORGE LUIZ GONÇALVES CERQUEIRA</t>
  </si>
  <si>
    <t>93.509.578/0002-30</t>
  </si>
  <si>
    <t>TODESFLOR AGRO FLORESTAL E PECUÁRIA LTDA</t>
  </si>
  <si>
    <t>93.923.332/0001-29</t>
  </si>
  <si>
    <t>MOSTARDAS AVIACAO AGRICOLA E MANUTENCAO LTDA</t>
  </si>
  <si>
    <t>930.592.991-53</t>
  </si>
  <si>
    <t>DIEGO FERNANDES SANTOS</t>
  </si>
  <si>
    <t>arrozcanario@hotmail.com</t>
  </si>
  <si>
    <t>931.402.586-15</t>
  </si>
  <si>
    <t>PENKA MARITZA DULGHEROFF</t>
  </si>
  <si>
    <t>efraim@rodoban.com.br</t>
  </si>
  <si>
    <t>931.567.402-25</t>
  </si>
  <si>
    <t>Gustavo Corrente Teixeira</t>
  </si>
  <si>
    <t>gcorrenteteixeira@gmail.com</t>
  </si>
  <si>
    <t>931.603.051-04</t>
  </si>
  <si>
    <t>DAISON RAFAEL VILLANI</t>
  </si>
  <si>
    <t>DAISONV@HOTMAIL.COM</t>
  </si>
  <si>
    <t>931.756.397-04</t>
  </si>
  <si>
    <t>Francisco Ferraz Magalhães</t>
  </si>
  <si>
    <t>francisco@premiumrio.com.br</t>
  </si>
  <si>
    <t>931.870.416-04</t>
  </si>
  <si>
    <t>SÉRGIO GUIMARÃES</t>
  </si>
  <si>
    <t>financeiro@cocalagro.com.br</t>
  </si>
  <si>
    <t>932.630.073-00</t>
  </si>
  <si>
    <t>Renato Furtado Zenni</t>
  </si>
  <si>
    <t>rzagropecuariacoroata@gmail.com</t>
  </si>
  <si>
    <t>933.785.307-82</t>
  </si>
  <si>
    <t>RODRIGO MATTHEIS LONDRES</t>
  </si>
  <si>
    <t>934.006.321-04</t>
  </si>
  <si>
    <t>Daniella Soares Carvalho de Almeida</t>
  </si>
  <si>
    <t>dralbertoalmeida@gmail.com</t>
  </si>
  <si>
    <t>934.554.297-34</t>
  </si>
  <si>
    <t>FRANCISCO CARLOS FERNANDES</t>
  </si>
  <si>
    <t>contato@cavalconfeccoes.com.br</t>
  </si>
  <si>
    <t>934.820.511-00</t>
  </si>
  <si>
    <t>Umberto Custódio De Oliveira Junior</t>
  </si>
  <si>
    <t>voeruf@gmail.com</t>
  </si>
  <si>
    <t>938.424.816-91</t>
  </si>
  <si>
    <t>ANDERSON FRANCO DAS NEVES</t>
  </si>
  <si>
    <t>94.402.153/0001-09</t>
  </si>
  <si>
    <t>SJ Agropecuária, Empreendimentos e Participações Ltda.</t>
  </si>
  <si>
    <t>ricardo@ajsgropecuaria.com</t>
  </si>
  <si>
    <t>94.813.102/0001-70</t>
  </si>
  <si>
    <t>TRES TENTOS AGROINDUSTRIAL SA</t>
  </si>
  <si>
    <t>marcelo.tagliari@3tentos.com.br</t>
  </si>
  <si>
    <t>940.628.978-49</t>
  </si>
  <si>
    <t>João Agripino da Costa Dória Júnior</t>
  </si>
  <si>
    <t>joaoyukio@yahoo.com.br</t>
  </si>
  <si>
    <t>941.780.201-10</t>
  </si>
  <si>
    <t>Kleverson Scheffer</t>
  </si>
  <si>
    <t>941.799.050-00</t>
  </si>
  <si>
    <t>ONDINO DUTRA CAVALHEIRO NETO</t>
  </si>
  <si>
    <t>942.718.605-49</t>
  </si>
  <si>
    <t>WILSEMAR JOSE DORNELES ELGER</t>
  </si>
  <si>
    <t>943.694.371-72</t>
  </si>
  <si>
    <t>ROGERIO SALES DE ASSIS</t>
  </si>
  <si>
    <t>rogerioadjc@gmail.com</t>
  </si>
  <si>
    <t>944.397.704-44</t>
  </si>
  <si>
    <t>GERONILDO HENRIQUE DE FARIAS</t>
  </si>
  <si>
    <t>SFVIDROSEFERRAGENS@HOTMAIL.COM</t>
  </si>
  <si>
    <t>944.582.786-49</t>
  </si>
  <si>
    <t>GALBA VIEIRA CORDEIRO JUNIOR</t>
  </si>
  <si>
    <t>ATENDIMENTO@LOOPING-ULTRALEVE.COM.BR</t>
  </si>
  <si>
    <t>945.634.899-72</t>
  </si>
  <si>
    <t>Wanderley Nentwig</t>
  </si>
  <si>
    <t>fazenda.integrada@yahoo.com.br</t>
  </si>
  <si>
    <t>946.023.602-20</t>
  </si>
  <si>
    <t>Diego Enrique Vieira Monsalve Moraga</t>
  </si>
  <si>
    <t>diegomoraga.geo@gmail.com</t>
  </si>
  <si>
    <t>947.989.588-91</t>
  </si>
  <si>
    <t>Higino Hernandes Neto</t>
  </si>
  <si>
    <t>higino@pecuaria3muchachas.com.br</t>
  </si>
  <si>
    <t>949.425.288-87</t>
  </si>
  <si>
    <t>FRANCISCO ROBERTO DE REZENDE JUNQUEIRA</t>
  </si>
  <si>
    <t>murilo.ajagropecuaria@hotmail.com</t>
  </si>
  <si>
    <t>949.561.201-25</t>
  </si>
  <si>
    <t>ILDETE FERREIRA DE CARVALHO</t>
  </si>
  <si>
    <t>macahertel@hotmail.com</t>
  </si>
  <si>
    <t>949.731.642-91</t>
  </si>
  <si>
    <t>VINICIUS EUGENIO FOLETO</t>
  </si>
  <si>
    <t>vinicius_foleto@hotmail.com</t>
  </si>
  <si>
    <t>95.610.887/0001-46</t>
  </si>
  <si>
    <t>Hospital de Caridade Dr. Astrogildo de Azevedo</t>
  </si>
  <si>
    <t>953.650.369-72</t>
  </si>
  <si>
    <t>RENATO NOGUEIRA GAYA GARCIA</t>
  </si>
  <si>
    <t>ESCRITORIO@FAZENDATOCADAONCA.COM</t>
  </si>
  <si>
    <t>953.858.190-34</t>
  </si>
  <si>
    <t>CEZAR DUTRA</t>
  </si>
  <si>
    <t>DUTRA.CEZAR@GMAIL.COM</t>
  </si>
  <si>
    <t>954.978.119-49</t>
  </si>
  <si>
    <t>Claudia Universal Neves Batista Duarte</t>
  </si>
  <si>
    <t>957.161.062-34</t>
  </si>
  <si>
    <t>MARLON RODRIGUES FERNANDES</t>
  </si>
  <si>
    <t>CMTMARLON@GMAIL.COM</t>
  </si>
  <si>
    <t>957.356.581-15</t>
  </si>
  <si>
    <t>ROSILAINE RODRIGUES RIBEIRO</t>
  </si>
  <si>
    <t>957.684.168-20</t>
  </si>
  <si>
    <t>ELENICE DE LOURDES FURLAN BORGES</t>
  </si>
  <si>
    <t>957.954.561-87</t>
  </si>
  <si>
    <t>FABIO ENRICO DE CASTRO PINTO</t>
  </si>
  <si>
    <t>FABIOMANITTI@HOTMAIL.COM</t>
  </si>
  <si>
    <t>958.202.647-20</t>
  </si>
  <si>
    <t>Sylvia Maria da Glória de Mello Franco Nabuco</t>
  </si>
  <si>
    <t>958.300.653-04</t>
  </si>
  <si>
    <t>Fabrício Lima Gouveia</t>
  </si>
  <si>
    <t>ptvscaircraft@gmail.com</t>
  </si>
  <si>
    <t>958.899.738-00</t>
  </si>
  <si>
    <t>ENIO ANTONIO VITALLI</t>
  </si>
  <si>
    <t>ENIO@VIDATECHNOLOGY.COM.BR</t>
  </si>
  <si>
    <t>96.178.546/0001-06</t>
  </si>
  <si>
    <t>RER Participações S/A</t>
  </si>
  <si>
    <t>96.750.450/0001-70</t>
  </si>
  <si>
    <t>AEROCLUBE DE ELDORADO DO SUL</t>
  </si>
  <si>
    <t>administrativo@aeroeldorado.com.br</t>
  </si>
  <si>
    <t>960.729.547-15</t>
  </si>
  <si>
    <t>SYNEI FILGUEIRA DE SOUZA</t>
  </si>
  <si>
    <t>syneibr@gmail.com</t>
  </si>
  <si>
    <t>961.290.506-15</t>
  </si>
  <si>
    <t>Adriano Cobuccio</t>
  </si>
  <si>
    <t>sairalemes@bol.com.br</t>
  </si>
  <si>
    <t>962.957.592-20</t>
  </si>
  <si>
    <t>Ana Paula Brandão</t>
  </si>
  <si>
    <t>967.441.030-91</t>
  </si>
  <si>
    <t>THIAGO FABRIS</t>
  </si>
  <si>
    <t>tropicalassessoriaambiental@outlook.com</t>
  </si>
  <si>
    <t>968.094.779-34</t>
  </si>
  <si>
    <t>JURACI DA SILVA</t>
  </si>
  <si>
    <t>969.922.988-87</t>
  </si>
  <si>
    <t>MARTIN JOHN MC GOWAN</t>
  </si>
  <si>
    <t>SECRETARIA@AEROCLUBEMARINGA.COM.BR</t>
  </si>
  <si>
    <t>97.215.313/0001-07</t>
  </si>
  <si>
    <t>ITAGRO AVIACAO AGRICOLA LTDA</t>
  </si>
  <si>
    <t>joaogabriel.camargo@gmail.com</t>
  </si>
  <si>
    <t>97.320.030/0001-17</t>
  </si>
  <si>
    <t>PREFEITURA MUNICIPAL DE SARANDI</t>
  </si>
  <si>
    <t>97.435.234/0001-01</t>
  </si>
  <si>
    <t>Cia Melhoramentos do Oeste da Bahia</t>
  </si>
  <si>
    <t>97.537.641/0002-00</t>
  </si>
  <si>
    <t>TAMBORIL AGRONEGÓCIO LTDA - FILIAL FAZENDA BOM REPOUSO</t>
  </si>
  <si>
    <t>970.272.435-04</t>
  </si>
  <si>
    <t>Édson Sampaio da Silva</t>
  </si>
  <si>
    <t>escolaskydream@yahoo.com.br</t>
  </si>
  <si>
    <t>971.057.671-20</t>
  </si>
  <si>
    <t>GUSTAVO MORALES BRITO</t>
  </si>
  <si>
    <t>gustavo.morales@genusplc.com</t>
  </si>
  <si>
    <t>971.817.146-00</t>
  </si>
  <si>
    <t>AYSLLAN VELI RODRIGUES</t>
  </si>
  <si>
    <t>AYSLLANVELI@COFERFERROEACO.COM.BR</t>
  </si>
  <si>
    <t>973.996.049-91</t>
  </si>
  <si>
    <t>Marcos Junior Beck</t>
  </si>
  <si>
    <t>fazendacatarinense.lem@hotmail.com</t>
  </si>
  <si>
    <t>974.088.759-72</t>
  </si>
  <si>
    <t>RICARDO DE CARLI</t>
  </si>
  <si>
    <t>RDECARLI68@HOTMAIL.COM</t>
  </si>
  <si>
    <t>975.436.401-04</t>
  </si>
  <si>
    <t>JOÃO DARCI GIUSTI JUNIOR</t>
  </si>
  <si>
    <t>975.944.588-34</t>
  </si>
  <si>
    <t>NELSON RODRIGUES ROCHA FILHO</t>
  </si>
  <si>
    <t>contato@rochaengenharia.com.br</t>
  </si>
  <si>
    <t>976.058.085-34</t>
  </si>
  <si>
    <t>FRANCIELI JULIANI</t>
  </si>
  <si>
    <t>agrojuliani@gmail.com</t>
  </si>
  <si>
    <t>979.340.111-72</t>
  </si>
  <si>
    <t>LEONARDO MEDEIROS TELES</t>
  </si>
  <si>
    <t>go.adm@teles.agr.br</t>
  </si>
  <si>
    <t>980.442.228-04</t>
  </si>
  <si>
    <t>Roberto Andrade Galvão</t>
  </si>
  <si>
    <t>980.639.101-25</t>
  </si>
  <si>
    <t>Denise Bertaioli</t>
  </si>
  <si>
    <t>denise@ml5.com.br</t>
  </si>
  <si>
    <t>982.474.178-04</t>
  </si>
  <si>
    <t>MARCO ANTONIO DINIZ</t>
  </si>
  <si>
    <t>marco.diniz@hotmail.com</t>
  </si>
  <si>
    <t>982.878.858-68</t>
  </si>
  <si>
    <t>MARCUS DANIEL TITOTO</t>
  </si>
  <si>
    <t>roberto.rottini@gmail.com</t>
  </si>
  <si>
    <t>984.361.558-15</t>
  </si>
  <si>
    <t>Edson José Marcusso</t>
  </si>
  <si>
    <t>artur.planejamento@boituva.sp.gov.br</t>
  </si>
  <si>
    <t>985.004.148-04</t>
  </si>
  <si>
    <t>IVANILSON RIBEIRO ALVES</t>
  </si>
  <si>
    <t>ivanilson.ribeiro@colpar.com.br</t>
  </si>
  <si>
    <t>986.589.726-15</t>
  </si>
  <si>
    <t>FLAVIO ALVES VASCONCELOS</t>
  </si>
  <si>
    <t>FLAVIO@FINANCEFOMENTO.COM.BR</t>
  </si>
  <si>
    <t>987.656.716-00</t>
  </si>
  <si>
    <t>RUBENS LOURENÇO DE LIMA NETO</t>
  </si>
  <si>
    <t>rubens.rgx@hotmail.com</t>
  </si>
  <si>
    <t>989.979.986-68</t>
  </si>
  <si>
    <t>CRISTIANO RICHARD DOS SANTOS MACHADO</t>
  </si>
  <si>
    <t>990.937.310-68</t>
  </si>
  <si>
    <t>DIOGO RUTZEN TURRA</t>
  </si>
  <si>
    <t>ps.hfn24@gmail.com</t>
  </si>
  <si>
    <t>991.541.451-04</t>
  </si>
  <si>
    <t>CARMEN JULIANA ASCENCO DE ARAUJO</t>
  </si>
  <si>
    <t>aerocontato@hotmail.com</t>
  </si>
  <si>
    <t>991.846.641-34</t>
  </si>
  <si>
    <t>Jurema Peron Coelho</t>
  </si>
  <si>
    <t>oliveirajunior.osvaldo@gmail.com</t>
  </si>
  <si>
    <t>994.088.301-30</t>
  </si>
  <si>
    <t>CELSO CRESPIM BEVILAQUA JUNIOR</t>
  </si>
  <si>
    <t>JR_BEVILAQUA@HOTMAIL.COM</t>
  </si>
  <si>
    <t>994.093.301-06</t>
  </si>
  <si>
    <t>MARCO AURÉLIO MOSCON ZAMIGNAN</t>
  </si>
  <si>
    <t>financeiro@grupoplenitude.com</t>
  </si>
  <si>
    <t>994.650.430-87</t>
  </si>
  <si>
    <t>MARCIACVINHOLES@GMAIL.COM</t>
  </si>
  <si>
    <t>994.701.951-91</t>
  </si>
  <si>
    <t>RAFAEL BORTOLI</t>
  </si>
  <si>
    <t>leonardo.cordeiro@bomfruto.com.br</t>
  </si>
  <si>
    <t>997.869.745-49</t>
  </si>
  <si>
    <t>MARCELO LEOMAR KAPPES</t>
  </si>
  <si>
    <t>MARCELO@GRUPOKAPPES.COM.BR</t>
  </si>
  <si>
    <t>CPF do Responsável Legal vinculado ao CNPJ da Empresa Procuradora no SEI*:</t>
  </si>
  <si>
    <t>TESTE CPF/CNPJ Procurador</t>
  </si>
  <si>
    <t>TESTE CPF RESP. LEGAL PJ</t>
  </si>
  <si>
    <t>Atenção! Desde 01/05/25, está em vigor a 'Representação por Procuração Eletrônica', sendo NECESSÁRIO o cadastro da pessoa física operadora como usuário externo no SEI Anac e emissão de Procuração Eletrônica SEI, em caso de representação por terceiros! Veja mais informações no link disponível na aba 'Representação'.</t>
  </si>
  <si>
    <t>Atenção! Desde 01/05/25, está em vigor a 'Representação por Procuração Eletrônica', sendo NECESSÁRIO o cadastro do responsável legal do operador como usuário externo no SEI Anac, além de sua vinculação ao CNPJ do operador no SEI e emissão de Procuração Eletrônica SEI, em caso de representação por terceiros!  Veja mais informações no link disponível na aba 'Representação'.</t>
  </si>
  <si>
    <r>
      <t xml:space="preserve">Permanecendo dúvidas ao final do preenchimento, envie-as ao contato abaixo </t>
    </r>
    <r>
      <rPr>
        <b/>
        <u/>
        <sz val="11"/>
        <color theme="3"/>
        <rFont val="Calibri"/>
        <family val="2"/>
        <scheme val="minor"/>
      </rPr>
      <t>antes de peticionar sua solicitação</t>
    </r>
    <r>
      <rPr>
        <b/>
        <sz val="11"/>
        <color theme="3"/>
        <rFont val="Calibri"/>
        <family val="2"/>
        <scheme val="minor"/>
      </rPr>
      <t>.</t>
    </r>
  </si>
  <si>
    <t>Versão 2.8 - 02/05/2025</t>
  </si>
  <si>
    <r>
      <t xml:space="preserve">Preencha os dados abaixo caso o operador constituído esteja sendo representado neste serviço por terceiro devidamente outorgado por </t>
    </r>
    <r>
      <rPr>
        <b/>
        <sz val="11"/>
        <rFont val="Calibri"/>
        <family val="2"/>
        <scheme val="minor"/>
      </rPr>
      <t>Procuração Eletrônica SEI</t>
    </r>
  </si>
  <si>
    <r>
      <rPr>
        <b/>
        <sz val="11"/>
        <color rgb="FFC00000"/>
        <rFont val="Calibri"/>
        <family val="2"/>
        <scheme val="minor"/>
      </rPr>
      <t xml:space="preserve">ATENÇÃO! </t>
    </r>
    <r>
      <rPr>
        <sz val="11"/>
        <rFont val="Calibri"/>
        <family val="2"/>
        <scheme val="minor"/>
      </rPr>
      <t xml:space="preserve">Encontra-se em vigor o modelo de outorga de poderes de representação por Procuração Eletrônica SEI Anac. A Procuração eletrônica é emitida pelo operador no SEI da Agência. </t>
    </r>
    <r>
      <rPr>
        <b/>
        <sz val="11"/>
        <color rgb="FFC00000"/>
        <rFont val="Calibri"/>
        <family val="2"/>
        <scheme val="minor"/>
      </rPr>
      <t>Fique por dentro das mudanças e obtenha informações detalhadas acessando o link abaixo.</t>
    </r>
  </si>
  <si>
    <t>Versão 02/05/2025</t>
  </si>
  <si>
    <t>Versão 2.8 - 21/05/2025</t>
  </si>
  <si>
    <t>Versão 2.8 -21/05/2025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</si>
</sst>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8" formatCode="&quot;R$&quot;\ #,##0.00;[Red]\-&quot;R$&quot;\ #,##0.00"/>
    <numFmt numFmtId="43" formatCode="_-* #,##0.00_-;\-* #,##0.00_-;_-* &quot;-&quot;??_-;_-@_-"/>
    <numFmt numFmtId="164" formatCode="##############&quot;@&quot;##########&quot;.&quot;########"/>
    <numFmt numFmtId="165" formatCode="000##&quot;.&quot;######&quot;/&quot;####&quot;-&quot;##"/>
    <numFmt numFmtId="166" formatCode="00000\-000"/>
    <numFmt numFmtId="167" formatCode="&quot;R$&quot;#,##0.00"/>
    <numFmt numFmtId="168" formatCode="0#&quot;°&quot;"/>
    <numFmt numFmtId="169" formatCode="0#&quot;'&quot;"/>
    <numFmt numFmtId="170" formatCode="0#&quot;'&quot;&quot;'&quot;"/>
    <numFmt numFmtId="171" formatCode="00#&quot;°&quot;"/>
    <numFmt numFmtId="172" formatCode="##&quot;°&quot;"/>
    <numFmt numFmtId="173" formatCode="##&quot;'&quot;"/>
    <numFmt numFmtId="174" formatCode="##&quot;'&quot;&quot;'&quot;"/>
    <numFmt numFmtId="175" formatCode="[&lt;=99]##&quot;'&quot;;General"/>
    <numFmt numFmtId="176" formatCode="_-* #,##0_-;\-* #,##0_-;_-* &quot;-&quot;??_-;_-@_-"/>
    <numFmt numFmtId="177" formatCode="0#"/>
    <numFmt numFmtId="178" formatCode="0#.00&quot;'&quot;&quot;'&quot;"/>
    <numFmt numFmtId="179" formatCode="dd/mm/yy;@"/>
    <numFmt numFmtId="180" formatCode="#,##0_ ;\-#,##0\ "/>
  </numFmts>
  <fonts count="8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1"/>
      <name val="Calibri"/>
      <family val="2"/>
      <scheme val="minor"/>
    </font>
    <font>
      <sz val="10"/>
      <name val="Calibri"/>
      <family val="2"/>
    </font>
    <font>
      <b/>
      <sz val="10"/>
      <name val="Calibri"/>
      <family val="2"/>
    </font>
    <font>
      <b/>
      <sz val="10"/>
      <name val="Calibri"/>
      <family val="2"/>
      <scheme val="minor"/>
    </font>
    <font>
      <sz val="11"/>
      <name val="Calibri"/>
      <family val="2"/>
    </font>
    <font>
      <b/>
      <sz val="9"/>
      <name val="Calibri"/>
      <family val="2"/>
    </font>
    <font>
      <sz val="9"/>
      <name val="Calibri"/>
      <family val="2"/>
    </font>
    <font>
      <sz val="10"/>
      <color rgb="FFFF0000"/>
      <name val="Calibri"/>
      <family val="2"/>
    </font>
    <font>
      <sz val="10"/>
      <color theme="0"/>
      <name val="Calibri"/>
      <family val="2"/>
    </font>
    <font>
      <sz val="8"/>
      <color theme="2" tint="-0.499984740745262"/>
      <name val="Calibri"/>
      <family val="2"/>
      <scheme val="minor"/>
    </font>
    <font>
      <sz val="10"/>
      <color rgb="FFFF0000"/>
      <name val="Calibri"/>
      <family val="2"/>
      <scheme val="minor"/>
    </font>
    <font>
      <sz val="8"/>
      <name val="Calibri"/>
      <family val="2"/>
      <scheme val="minor"/>
    </font>
    <font>
      <b/>
      <sz val="11"/>
      <name val="Calibri"/>
      <family val="2"/>
    </font>
    <font>
      <sz val="8"/>
      <color theme="2" tint="-0.499984740745262"/>
      <name val="Calibri"/>
      <family val="2"/>
    </font>
    <font>
      <sz val="10"/>
      <color theme="2" tint="-0.499984740745262"/>
      <name val="Calibri"/>
      <family val="2"/>
    </font>
    <font>
      <sz val="9"/>
      <name val="Calibri"/>
      <family val="2"/>
      <scheme val="minor"/>
    </font>
    <font>
      <b/>
      <sz val="16"/>
      <name val="Calibri"/>
      <family val="2"/>
      <scheme val="minor"/>
    </font>
    <font>
      <sz val="11"/>
      <name val="Calibri"/>
      <family val="2"/>
      <scheme val="minor"/>
    </font>
    <font>
      <b/>
      <sz val="9"/>
      <color theme="1"/>
      <name val="Calibri"/>
      <family val="2"/>
      <scheme val="minor"/>
    </font>
    <font>
      <vertAlign val="superscript"/>
      <sz val="8"/>
      <color theme="2" tint="-0.499984740745262"/>
      <name val="Calibri"/>
      <family val="2"/>
      <scheme val="minor"/>
    </font>
    <font>
      <b/>
      <vertAlign val="superscript"/>
      <sz val="10"/>
      <color theme="1"/>
      <name val="Calibri"/>
      <family val="2"/>
      <scheme val="minor"/>
    </font>
    <font>
      <vertAlign val="superscript"/>
      <sz val="10"/>
      <name val="Calibri"/>
      <family val="2"/>
      <scheme val="minor"/>
    </font>
    <font>
      <sz val="8"/>
      <color theme="0" tint="-0.34998626667073579"/>
      <name val="Calibri"/>
      <family val="2"/>
      <scheme val="minor"/>
    </font>
    <font>
      <vertAlign val="superscript"/>
      <sz val="8"/>
      <color theme="0" tint="-0.34998626667073579"/>
      <name val="Calibri"/>
      <family val="2"/>
      <scheme val="minor"/>
    </font>
    <font>
      <sz val="10"/>
      <color theme="1"/>
      <name val="Wingdings"/>
      <charset val="2"/>
    </font>
    <font>
      <sz val="10"/>
      <color theme="5"/>
      <name val="Calibri"/>
      <family val="2"/>
      <scheme val="minor"/>
    </font>
    <font>
      <sz val="10"/>
      <name val="Calibri"/>
      <family val="2"/>
      <charset val="2"/>
      <scheme val="minor"/>
    </font>
    <font>
      <sz val="10"/>
      <name val="Calibri"/>
      <family val="2"/>
      <charset val="2"/>
    </font>
    <font>
      <b/>
      <sz val="8"/>
      <color theme="2" tint="-0.499984740745262"/>
      <name val="Calibri"/>
      <family val="2"/>
      <scheme val="minor"/>
    </font>
    <font>
      <u/>
      <sz val="8"/>
      <color theme="0" tint="-0.34998626667073579"/>
      <name val="Calibri"/>
      <family val="2"/>
      <scheme val="minor"/>
    </font>
    <font>
      <b/>
      <u/>
      <sz val="8"/>
      <color theme="0" tint="-0.34998626667073579"/>
      <name val="Calibri"/>
      <family val="2"/>
      <scheme val="minor"/>
    </font>
    <font>
      <sz val="10"/>
      <color theme="0"/>
      <name val="Calibri"/>
      <family val="2"/>
      <scheme val="minor"/>
    </font>
    <font>
      <b/>
      <sz val="11"/>
      <name val="Calibri"/>
      <family val="2"/>
      <charset val="2"/>
      <scheme val="minor"/>
    </font>
    <font>
      <u/>
      <sz val="8"/>
      <name val="Calibri"/>
      <family val="2"/>
      <scheme val="minor"/>
    </font>
    <font>
      <sz val="11"/>
      <color theme="1"/>
      <name val="Segoe UI Symbol"/>
      <family val="2"/>
    </font>
    <font>
      <sz val="11"/>
      <name val="Segoe UI Symbol"/>
      <family val="2"/>
    </font>
    <font>
      <sz val="10"/>
      <name val="MS Reference Sans Serif"/>
      <family val="2"/>
    </font>
    <font>
      <b/>
      <sz val="11"/>
      <color rgb="FFFF0000"/>
      <name val="Calibri"/>
      <family val="2"/>
      <scheme val="minor"/>
    </font>
    <font>
      <b/>
      <sz val="18"/>
      <name val="Calibri"/>
      <family val="2"/>
      <scheme val="minor"/>
    </font>
    <font>
      <sz val="11"/>
      <color rgb="FF000000"/>
      <name val="Calibri"/>
      <family val="2"/>
      <scheme val="minor"/>
    </font>
    <font>
      <b/>
      <sz val="10"/>
      <color rgb="FFFF0000"/>
      <name val="Calibri"/>
      <family val="2"/>
    </font>
    <font>
      <b/>
      <sz val="11"/>
      <color rgb="FF000000"/>
      <name val="Calibri"/>
      <family val="2"/>
      <scheme val="minor"/>
    </font>
    <font>
      <b/>
      <sz val="10"/>
      <color rgb="FFC00000"/>
      <name val="Calibri"/>
      <family val="2"/>
      <scheme val="minor"/>
    </font>
    <font>
      <sz val="10"/>
      <color rgb="FFC00000"/>
      <name val="Calibri"/>
      <family val="2"/>
      <scheme val="minor"/>
    </font>
    <font>
      <sz val="10"/>
      <color rgb="FFC00000"/>
      <name val="MS Reference Sans Serif"/>
      <family val="2"/>
    </font>
    <font>
      <u/>
      <sz val="10"/>
      <color rgb="FFC00000"/>
      <name val="Calibri"/>
      <family val="2"/>
      <scheme val="minor"/>
    </font>
    <font>
      <sz val="10"/>
      <color rgb="FFC00000"/>
      <name val="Calibri"/>
      <family val="2"/>
      <charset val="2"/>
      <scheme val="minor"/>
    </font>
    <font>
      <b/>
      <sz val="11"/>
      <color theme="0"/>
      <name val="Calibri"/>
      <family val="2"/>
      <scheme val="minor"/>
    </font>
    <font>
      <sz val="11"/>
      <color theme="0"/>
      <name val="Calibri"/>
      <family val="2"/>
      <scheme val="minor"/>
    </font>
    <font>
      <b/>
      <sz val="10"/>
      <color theme="0"/>
      <name val="Calibri"/>
      <family val="2"/>
      <scheme val="minor"/>
    </font>
    <font>
      <u/>
      <sz val="11"/>
      <color theme="0"/>
      <name val="Calibri"/>
      <family val="2"/>
      <scheme val="minor"/>
    </font>
    <font>
      <b/>
      <sz val="11"/>
      <color theme="0" tint="-0.499984740745262"/>
      <name val="Calibri"/>
      <family val="2"/>
      <scheme val="minor"/>
    </font>
    <font>
      <sz val="8"/>
      <color theme="0" tint="-0.499984740745262"/>
      <name val="Calibri"/>
      <family val="2"/>
      <scheme val="minor"/>
    </font>
    <font>
      <b/>
      <sz val="11"/>
      <color rgb="FFC00000"/>
      <name val="Calibri"/>
      <family val="2"/>
      <scheme val="minor"/>
    </font>
    <font>
      <sz val="11"/>
      <color theme="0"/>
      <name val="Calibri"/>
      <family val="2"/>
    </font>
    <font>
      <sz val="12"/>
      <color theme="1"/>
      <name val="Calibri"/>
      <family val="2"/>
      <scheme val="minor"/>
    </font>
    <font>
      <b/>
      <sz val="11"/>
      <color theme="9"/>
      <name val="Calibri"/>
      <family val="2"/>
      <scheme val="minor"/>
    </font>
    <font>
      <b/>
      <sz val="14"/>
      <color theme="0"/>
      <name val="Calibri"/>
      <family val="2"/>
      <scheme val="minor"/>
    </font>
    <font>
      <b/>
      <vertAlign val="superscript"/>
      <sz val="11"/>
      <color theme="1"/>
      <name val="Calibri"/>
      <family val="2"/>
      <scheme val="minor"/>
    </font>
    <font>
      <sz val="11"/>
      <color rgb="FFC00000"/>
      <name val="Calibri"/>
      <family val="2"/>
      <scheme val="minor"/>
    </font>
    <font>
      <b/>
      <sz val="11"/>
      <color rgb="FFC00000"/>
      <name val="Calibri"/>
      <family val="2"/>
    </font>
    <font>
      <b/>
      <sz val="12"/>
      <color rgb="FFC00000"/>
      <name val="Calibri"/>
      <family val="2"/>
      <scheme val="minor"/>
    </font>
    <font>
      <sz val="9"/>
      <color rgb="FFC00000"/>
      <name val="Calibri"/>
      <family val="2"/>
      <scheme val="minor"/>
    </font>
    <font>
      <sz val="8"/>
      <color rgb="FFFF0000"/>
      <name val="Calibri"/>
      <family val="2"/>
      <scheme val="minor"/>
    </font>
    <font>
      <b/>
      <sz val="9"/>
      <color rgb="FFC00000"/>
      <name val="Calibri"/>
      <family val="2"/>
      <scheme val="minor"/>
    </font>
    <font>
      <b/>
      <sz val="10"/>
      <color rgb="FFFF0000"/>
      <name val="Calibri"/>
      <family val="2"/>
      <scheme val="minor"/>
    </font>
    <font>
      <b/>
      <sz val="11"/>
      <color rgb="FF00B050"/>
      <name val="Calibri"/>
      <family val="2"/>
    </font>
    <font>
      <sz val="10"/>
      <color rgb="FFC00000"/>
      <name val="Calibri"/>
      <family val="2"/>
    </font>
    <font>
      <sz val="8"/>
      <color rgb="FFC00000"/>
      <name val="Calibri"/>
      <family val="2"/>
      <scheme val="minor"/>
    </font>
    <font>
      <b/>
      <sz val="10"/>
      <color rgb="FFD60000"/>
      <name val="Calibri"/>
      <family val="2"/>
      <scheme val="minor"/>
    </font>
    <font>
      <b/>
      <sz val="11"/>
      <color theme="3"/>
      <name val="Calibri"/>
      <family val="2"/>
      <scheme val="minor"/>
    </font>
    <font>
      <b/>
      <u/>
      <sz val="11"/>
      <color theme="3"/>
      <name val="Calibri"/>
      <family val="2"/>
      <scheme val="minor"/>
    </font>
    <font>
      <sz val="10"/>
      <color theme="3"/>
      <name val="Calibri"/>
      <family val="2"/>
      <scheme val="minor"/>
    </font>
    <font>
      <u/>
      <sz val="11"/>
      <color theme="3"/>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patternFill>
    </fill>
    <fill>
      <patternFill patternType="solid">
        <fgColor rgb="FFFFCC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E7"/>
        <bgColor indexed="64"/>
      </patternFill>
    </fill>
    <fill>
      <patternFill patternType="solid">
        <fgColor theme="1" tint="0.249977111117893"/>
        <bgColor indexed="64"/>
      </patternFill>
    </fill>
    <fill>
      <patternFill patternType="solid">
        <fgColor rgb="FFC00000"/>
        <bgColor indexed="64"/>
      </patternFill>
    </fill>
    <fill>
      <patternFill patternType="solid">
        <fgColor theme="1" tint="0.499984740745262"/>
        <bgColor indexed="64"/>
      </patternFill>
    </fill>
    <fill>
      <patternFill patternType="lightGrid">
        <bgColor rgb="FFFFCCCC"/>
      </patternFill>
    </fill>
    <fill>
      <patternFill patternType="lightGrid">
        <bgColor theme="0"/>
      </patternFill>
    </fill>
    <fill>
      <patternFill patternType="solid">
        <fgColor rgb="FF002060"/>
        <bgColor indexed="64"/>
      </patternFill>
    </fill>
    <fill>
      <patternFill patternType="solid">
        <fgColor theme="0" tint="-0.249977111117893"/>
        <bgColor indexed="64"/>
      </patternFill>
    </fill>
    <fill>
      <patternFill patternType="solid">
        <fgColor rgb="FFFF5050"/>
        <bgColor indexed="64"/>
      </patternFill>
    </fill>
    <fill>
      <patternFill patternType="solid">
        <fgColor rgb="FFFF7C80"/>
        <bgColor indexed="64"/>
      </patternFill>
    </fill>
    <fill>
      <patternFill patternType="solid">
        <fgColor theme="4" tint="0.79998168889431442"/>
        <bgColor indexed="64"/>
      </patternFill>
    </fill>
  </fills>
  <borders count="35">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style="double">
        <color indexed="64"/>
      </left>
      <right/>
      <top style="double">
        <color indexed="64"/>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auto="1"/>
      </top>
      <bottom/>
      <diagonal/>
    </border>
    <border>
      <left/>
      <right style="double">
        <color indexed="64"/>
      </right>
      <top style="double">
        <color auto="1"/>
      </top>
      <bottom/>
      <diagonal/>
    </border>
    <border>
      <left/>
      <right/>
      <top/>
      <bottom style="dotted">
        <color auto="1"/>
      </bottom>
      <diagonal/>
    </border>
    <border>
      <left/>
      <right/>
      <top style="thin">
        <color indexed="64"/>
      </top>
      <bottom style="double">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681">
    <xf numFmtId="0" fontId="0" fillId="0" borderId="0" xfId="0"/>
    <xf numFmtId="0" fontId="5" fillId="0" borderId="0" xfId="0" applyFont="1" applyAlignment="1">
      <alignment vertical="center"/>
    </xf>
    <xf numFmtId="0" fontId="6" fillId="0" borderId="0" xfId="0" applyFont="1" applyAlignment="1">
      <alignment vertical="center"/>
    </xf>
    <xf numFmtId="0" fontId="3" fillId="0" borderId="0" xfId="0" applyFont="1"/>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8" fontId="6" fillId="0" borderId="0" xfId="0" applyNumberFormat="1" applyFont="1" applyAlignment="1">
      <alignment vertical="center"/>
    </xf>
    <xf numFmtId="0" fontId="5" fillId="0" borderId="5" xfId="0" applyFont="1" applyBorder="1" applyAlignment="1">
      <alignment vertical="center"/>
    </xf>
    <xf numFmtId="0" fontId="9" fillId="2" borderId="0" xfId="0" applyFont="1" applyFill="1" applyAlignment="1">
      <alignment horizontal="left" vertical="top"/>
    </xf>
    <xf numFmtId="0" fontId="5" fillId="2" borderId="6" xfId="0" applyFont="1" applyFill="1" applyBorder="1" applyAlignment="1">
      <alignment vertical="top"/>
    </xf>
    <xf numFmtId="0" fontId="5" fillId="0" borderId="7" xfId="0" applyFont="1" applyBorder="1" applyAlignment="1">
      <alignment vertical="center"/>
    </xf>
    <xf numFmtId="0" fontId="5" fillId="0" borderId="0" xfId="0" applyFont="1" applyAlignment="1">
      <alignment horizontal="left" vertical="top" indent="2"/>
    </xf>
    <xf numFmtId="0" fontId="5" fillId="2" borderId="6" xfId="0" applyFont="1" applyFill="1" applyBorder="1" applyAlignment="1">
      <alignment horizontal="left" vertical="top" indent="2"/>
    </xf>
    <xf numFmtId="0" fontId="5" fillId="2" borderId="6" xfId="0" applyFont="1" applyFill="1" applyBorder="1" applyAlignment="1">
      <alignment horizontal="left" vertical="top" indent="4"/>
    </xf>
    <xf numFmtId="0" fontId="5" fillId="0" borderId="6" xfId="0" applyFont="1" applyBorder="1" applyAlignment="1">
      <alignment vertical="center"/>
    </xf>
    <xf numFmtId="0" fontId="5" fillId="0" borderId="0" xfId="0" applyFont="1" applyAlignment="1">
      <alignment horizontal="justify" vertical="top" wrapText="1"/>
    </xf>
    <xf numFmtId="0" fontId="6" fillId="0" borderId="6" xfId="0" applyFont="1" applyBorder="1"/>
    <xf numFmtId="0" fontId="15" fillId="2" borderId="0" xfId="0" applyFont="1" applyFill="1" applyAlignment="1">
      <alignment vertical="center" wrapText="1"/>
    </xf>
    <xf numFmtId="0" fontId="13" fillId="2" borderId="0" xfId="0" applyFont="1" applyFill="1" applyAlignment="1" applyProtection="1">
      <alignment horizontal="center" vertical="center" wrapText="1"/>
      <protection hidden="1"/>
    </xf>
    <xf numFmtId="0" fontId="6" fillId="0" borderId="7" xfId="0" applyFont="1" applyBorder="1"/>
    <xf numFmtId="0" fontId="10" fillId="2" borderId="0" xfId="0" applyFont="1" applyFill="1" applyAlignment="1">
      <alignment horizontal="center" vertical="center" wrapText="1"/>
    </xf>
    <xf numFmtId="0" fontId="6" fillId="0" borderId="0" xfId="0" applyFont="1"/>
    <xf numFmtId="0" fontId="5" fillId="0" borderId="0" xfId="0" applyFont="1" applyAlignment="1">
      <alignment horizontal="left" vertical="top" wrapText="1"/>
    </xf>
    <xf numFmtId="0" fontId="6" fillId="2" borderId="0" xfId="0" applyFont="1" applyFill="1"/>
    <xf numFmtId="0" fontId="7" fillId="0" borderId="0" xfId="0" applyFont="1"/>
    <xf numFmtId="49" fontId="6" fillId="0" borderId="0" xfId="0" applyNumberFormat="1" applyFont="1"/>
    <xf numFmtId="0" fontId="18" fillId="0" borderId="0" xfId="0" applyFont="1" applyAlignment="1">
      <alignment vertical="center"/>
    </xf>
    <xf numFmtId="0" fontId="19" fillId="0" borderId="0" xfId="0" applyFont="1"/>
    <xf numFmtId="49" fontId="6" fillId="2" borderId="0" xfId="0" applyNumberFormat="1" applyFont="1" applyFill="1"/>
    <xf numFmtId="0" fontId="6" fillId="2" borderId="0" xfId="0" applyFont="1" applyFill="1" applyAlignment="1">
      <alignment horizontal="center"/>
    </xf>
    <xf numFmtId="167" fontId="6" fillId="2" borderId="11" xfId="0" applyNumberFormat="1" applyFont="1" applyFill="1" applyBorder="1" applyAlignment="1">
      <alignment horizont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2" borderId="0" xfId="0" applyFont="1" applyFill="1" applyAlignment="1">
      <alignment vertical="center" wrapText="1"/>
    </xf>
    <xf numFmtId="0" fontId="5" fillId="0" borderId="6"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23" fillId="0" borderId="0" xfId="0" applyFont="1" applyAlignment="1">
      <alignment vertical="center" wrapText="1"/>
    </xf>
    <xf numFmtId="177" fontId="10" fillId="0" borderId="0" xfId="0" applyNumberFormat="1" applyFont="1" applyAlignment="1">
      <alignment vertical="center" wrapText="1"/>
    </xf>
    <xf numFmtId="0" fontId="22" fillId="0" borderId="0" xfId="0" applyFont="1" applyAlignment="1">
      <alignment horizontal="center" vertical="center" wrapText="1"/>
    </xf>
    <xf numFmtId="0" fontId="5" fillId="0" borderId="22"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23" xfId="0" applyFont="1" applyBorder="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vertical="center"/>
    </xf>
    <xf numFmtId="0" fontId="5" fillId="2" borderId="5" xfId="0" applyFont="1" applyFill="1" applyBorder="1" applyAlignment="1">
      <alignment vertical="center"/>
    </xf>
    <xf numFmtId="0" fontId="12" fillId="2" borderId="6" xfId="0" applyFont="1" applyFill="1" applyBorder="1" applyAlignment="1">
      <alignment horizontal="left" vertical="center"/>
    </xf>
    <xf numFmtId="0" fontId="5" fillId="2" borderId="7" xfId="0" applyFont="1" applyFill="1" applyBorder="1" applyAlignment="1">
      <alignment vertical="center"/>
    </xf>
    <xf numFmtId="0" fontId="26" fillId="0" borderId="0" xfId="0" applyFont="1" applyAlignment="1">
      <alignment horizontal="left" vertical="top" indent="2"/>
    </xf>
    <xf numFmtId="0" fontId="26" fillId="0" borderId="0" xfId="0" applyFont="1" applyAlignment="1">
      <alignment horizontal="justify" vertical="top" wrapText="1"/>
    </xf>
    <xf numFmtId="0" fontId="26" fillId="0" borderId="0" xfId="0" applyFont="1" applyAlignment="1">
      <alignment vertical="top" wrapText="1"/>
    </xf>
    <xf numFmtId="0" fontId="5" fillId="2" borderId="22" xfId="0" applyFont="1" applyFill="1" applyBorder="1" applyAlignment="1">
      <alignment vertical="center"/>
    </xf>
    <xf numFmtId="0" fontId="0" fillId="0" borderId="1" xfId="0" applyBorder="1"/>
    <xf numFmtId="0" fontId="12" fillId="2" borderId="23" xfId="0" applyFont="1" applyFill="1" applyBorder="1" applyAlignment="1">
      <alignment horizontal="left" vertical="center"/>
    </xf>
    <xf numFmtId="0" fontId="26" fillId="2" borderId="0" xfId="0" applyFont="1" applyFill="1" applyAlignment="1">
      <alignment horizontal="left" vertical="top" indent="2"/>
    </xf>
    <xf numFmtId="0" fontId="26" fillId="2" borderId="6" xfId="0" applyFont="1" applyFill="1" applyBorder="1" applyAlignment="1">
      <alignment horizontal="left" vertical="top" indent="2"/>
    </xf>
    <xf numFmtId="0" fontId="6" fillId="2" borderId="0" xfId="0" applyFont="1" applyFill="1" applyAlignment="1">
      <alignment horizontal="left"/>
    </xf>
    <xf numFmtId="49" fontId="6" fillId="0" borderId="0" xfId="0" applyNumberFormat="1" applyFont="1" applyAlignment="1">
      <alignment horizontal="center" vertical="center"/>
    </xf>
    <xf numFmtId="0" fontId="5" fillId="0" borderId="0" xfId="0" applyFont="1" applyAlignment="1">
      <alignment horizontal="left" vertical="center"/>
    </xf>
    <xf numFmtId="0" fontId="33" fillId="0" borderId="0" xfId="0" applyFont="1" applyAlignment="1">
      <alignment vertical="center"/>
    </xf>
    <xf numFmtId="0" fontId="34" fillId="0" borderId="0" xfId="0" applyFont="1" applyAlignment="1">
      <alignment vertical="center" wrapText="1"/>
    </xf>
    <xf numFmtId="0" fontId="31" fillId="0" borderId="0" xfId="0" applyFont="1" applyAlignment="1">
      <alignment vertical="center"/>
    </xf>
    <xf numFmtId="0" fontId="0" fillId="0" borderId="0" xfId="0" applyAlignment="1">
      <alignment horizontal="justify" vertical="center"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18" fillId="0" borderId="0" xfId="0" applyFont="1" applyAlignment="1">
      <alignment horizontal="left" vertical="center" wrapText="1"/>
    </xf>
    <xf numFmtId="0" fontId="7" fillId="2" borderId="0" xfId="0" applyFont="1" applyFill="1" applyAlignment="1">
      <alignment horizontal="left"/>
    </xf>
    <xf numFmtId="167" fontId="6" fillId="0" borderId="0" xfId="0" applyNumberFormat="1" applyFont="1" applyAlignment="1">
      <alignment horizontal="center"/>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6" fillId="2" borderId="0" xfId="0" applyFont="1" applyFill="1" applyAlignment="1">
      <alignment horizontal="left" vertical="top" wrapText="1"/>
    </xf>
    <xf numFmtId="0" fontId="2" fillId="0" borderId="0" xfId="0" applyFont="1" applyAlignment="1">
      <alignment vertical="center" wrapText="1"/>
    </xf>
    <xf numFmtId="0" fontId="0" fillId="0" borderId="0" xfId="0" applyAlignment="1">
      <alignment wrapText="1"/>
    </xf>
    <xf numFmtId="0" fontId="48" fillId="0" borderId="0" xfId="0" applyFont="1" applyAlignment="1">
      <alignment horizontal="left" vertical="center" wrapText="1"/>
    </xf>
    <xf numFmtId="0" fontId="55" fillId="0" borderId="0" xfId="0" applyFont="1" applyAlignment="1">
      <alignment horizontal="left" vertical="center" wrapText="1"/>
    </xf>
    <xf numFmtId="0" fontId="26" fillId="0" borderId="0" xfId="0" applyFont="1" applyAlignment="1">
      <alignment horizontal="left" vertical="center" wrapText="1"/>
    </xf>
    <xf numFmtId="0" fontId="0" fillId="0" borderId="0" xfId="0" applyAlignment="1">
      <alignment vertical="center" wrapText="1"/>
    </xf>
    <xf numFmtId="0" fontId="9" fillId="0" borderId="0" xfId="0" applyFont="1"/>
    <xf numFmtId="0" fontId="0" fillId="0" borderId="0" xfId="0" applyAlignment="1">
      <alignment horizontal="center"/>
    </xf>
    <xf numFmtId="0" fontId="5" fillId="0" borderId="1" xfId="0" applyFont="1" applyBorder="1" applyAlignment="1">
      <alignment horizontal="justify" vertical="top" wrapText="1"/>
    </xf>
    <xf numFmtId="0" fontId="13" fillId="2" borderId="1" xfId="0" applyFont="1" applyFill="1" applyBorder="1" applyAlignment="1" applyProtection="1">
      <alignment horizontal="center" vertical="center" wrapText="1"/>
      <protection hidden="1"/>
    </xf>
    <xf numFmtId="0" fontId="14" fillId="2" borderId="1" xfId="0" applyFont="1" applyFill="1" applyBorder="1" applyAlignment="1">
      <alignment horizontal="left" vertical="center" wrapText="1"/>
    </xf>
    <xf numFmtId="0" fontId="6" fillId="0" borderId="23" xfId="0" applyFont="1" applyBorder="1"/>
    <xf numFmtId="0" fontId="60" fillId="2" borderId="0" xfId="0" applyFont="1" applyFill="1" applyAlignment="1">
      <alignment horizontal="left" vertical="top"/>
    </xf>
    <xf numFmtId="0" fontId="61" fillId="2" borderId="0" xfId="0" applyFont="1" applyFill="1" applyAlignment="1">
      <alignment horizontal="left" vertical="center"/>
    </xf>
    <xf numFmtId="0" fontId="9" fillId="2" borderId="1" xfId="0" applyFont="1" applyFill="1" applyBorder="1" applyAlignment="1">
      <alignment horizontal="left" vertical="top"/>
    </xf>
    <xf numFmtId="0" fontId="26" fillId="0" borderId="1" xfId="0" applyFont="1" applyBorder="1" applyAlignment="1">
      <alignment horizontal="left" vertical="top" wrapText="1" indent="2"/>
    </xf>
    <xf numFmtId="0" fontId="12" fillId="0" borderId="23" xfId="0" applyFont="1" applyBorder="1" applyAlignment="1">
      <alignment horizontal="left" vertical="center"/>
    </xf>
    <xf numFmtId="0" fontId="5" fillId="2" borderId="7" xfId="0" applyFont="1" applyFill="1" applyBorder="1"/>
    <xf numFmtId="0" fontId="9" fillId="2" borderId="0" xfId="0" applyFont="1" applyFill="1" applyAlignment="1">
      <alignment horizontal="left"/>
    </xf>
    <xf numFmtId="0" fontId="12" fillId="2" borderId="6" xfId="0" applyFont="1" applyFill="1" applyBorder="1" applyAlignment="1">
      <alignment horizontal="left"/>
    </xf>
    <xf numFmtId="0" fontId="64" fillId="0" borderId="0" xfId="0" applyFont="1"/>
    <xf numFmtId="0" fontId="5" fillId="2" borderId="7" xfId="0" applyFont="1" applyFill="1" applyBorder="1" applyAlignment="1">
      <alignment horizontal="center" vertical="center"/>
    </xf>
    <xf numFmtId="0" fontId="13" fillId="10" borderId="8" xfId="0" applyFont="1" applyFill="1" applyBorder="1" applyAlignment="1" applyProtection="1">
      <alignment horizontal="center" vertical="center" wrapText="1"/>
      <protection locked="0"/>
    </xf>
    <xf numFmtId="0" fontId="5" fillId="2" borderId="0" xfId="0" applyFont="1" applyFill="1"/>
    <xf numFmtId="0" fontId="5" fillId="2" borderId="5" xfId="0" applyFont="1" applyFill="1" applyBorder="1"/>
    <xf numFmtId="0" fontId="5" fillId="2" borderId="0" xfId="0" applyFont="1" applyFill="1" applyAlignment="1">
      <alignment horizontal="center"/>
    </xf>
    <xf numFmtId="0" fontId="65" fillId="2" borderId="0" xfId="0" applyFont="1" applyFill="1" applyAlignment="1">
      <alignment horizontal="left" vertical="top"/>
    </xf>
    <xf numFmtId="14" fontId="6" fillId="0" borderId="0" xfId="0" applyNumberFormat="1" applyFont="1"/>
    <xf numFmtId="0" fontId="0" fillId="0" borderId="0" xfId="0" applyAlignment="1">
      <alignment horizontal="center" vertical="center"/>
    </xf>
    <xf numFmtId="0" fontId="0" fillId="0" borderId="8" xfId="0" applyBorder="1" applyAlignment="1">
      <alignment horizontal="center"/>
    </xf>
    <xf numFmtId="0" fontId="20" fillId="0" borderId="0" xfId="0" applyFont="1" applyAlignment="1">
      <alignment horizontal="left" vertical="center" wrapText="1"/>
    </xf>
    <xf numFmtId="0" fontId="10" fillId="0" borderId="0" xfId="0" applyFont="1" applyAlignment="1">
      <alignment horizontal="center" vertical="center" wrapText="1"/>
    </xf>
    <xf numFmtId="167" fontId="6" fillId="2" borderId="0" xfId="0" applyNumberFormat="1" applyFont="1" applyFill="1" applyAlignment="1">
      <alignment horizontal="center"/>
    </xf>
    <xf numFmtId="0" fontId="26" fillId="0" borderId="0" xfId="0" applyFont="1" applyAlignment="1">
      <alignment horizontal="center" wrapText="1"/>
    </xf>
    <xf numFmtId="0" fontId="18" fillId="0" borderId="0" xfId="0" applyFont="1" applyAlignment="1">
      <alignment horizontal="left" vertical="center" indent="1"/>
    </xf>
    <xf numFmtId="0" fontId="10" fillId="10" borderId="8" xfId="0" applyFont="1" applyFill="1" applyBorder="1" applyAlignment="1" applyProtection="1">
      <alignment horizontal="center" vertical="center" wrapText="1"/>
      <protection locked="0"/>
    </xf>
    <xf numFmtId="0" fontId="5" fillId="0" borderId="0" xfId="0" applyFont="1" applyAlignment="1">
      <alignment horizontal="left" vertical="top" wrapText="1" indent="1"/>
    </xf>
    <xf numFmtId="0" fontId="6" fillId="0" borderId="0" xfId="0" applyFont="1" applyAlignment="1">
      <alignment horizontal="left" vertical="center" indent="1"/>
    </xf>
    <xf numFmtId="0" fontId="0" fillId="5" borderId="0" xfId="0" applyFill="1" applyAlignment="1">
      <alignment horizontal="center"/>
    </xf>
    <xf numFmtId="0" fontId="25" fillId="2" borderId="7" xfId="0" applyFont="1" applyFill="1" applyBorder="1" applyAlignment="1">
      <alignment horizontal="center" vertical="center"/>
    </xf>
    <xf numFmtId="0" fontId="25" fillId="2" borderId="0" xfId="0" applyFont="1" applyFill="1" applyAlignment="1">
      <alignment horizontal="center" vertical="center"/>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4" fillId="0" borderId="0" xfId="2"/>
    <xf numFmtId="0" fontId="0" fillId="0" borderId="0" xfId="0" applyAlignment="1">
      <alignment vertical="top" wrapText="1"/>
    </xf>
    <xf numFmtId="0" fontId="0" fillId="0" borderId="0" xfId="0" applyAlignment="1">
      <alignment horizontal="center" vertical="top" wrapText="1"/>
    </xf>
    <xf numFmtId="0" fontId="62" fillId="2" borderId="12" xfId="0" applyFont="1" applyFill="1" applyBorder="1" applyAlignment="1">
      <alignment horizontal="center" vertical="top"/>
    </xf>
    <xf numFmtId="0" fontId="57" fillId="12" borderId="0" xfId="0" applyFont="1" applyFill="1"/>
    <xf numFmtId="0" fontId="12" fillId="2" borderId="0" xfId="0" applyFont="1" applyFill="1" applyAlignment="1">
      <alignment horizontal="left" vertical="center"/>
    </xf>
    <xf numFmtId="0" fontId="21" fillId="2" borderId="0" xfId="0" applyFont="1" applyFill="1" applyAlignment="1">
      <alignment horizontal="left" vertical="center" wrapText="1"/>
    </xf>
    <xf numFmtId="0" fontId="0" fillId="0" borderId="0" xfId="0" applyAlignment="1">
      <alignment horizontal="left" vertical="center" indent="2"/>
    </xf>
    <xf numFmtId="0" fontId="12" fillId="2" borderId="6" xfId="0" applyFont="1" applyFill="1" applyBorder="1" applyAlignment="1">
      <alignment horizontal="left" vertical="center" indent="2"/>
    </xf>
    <xf numFmtId="0" fontId="26" fillId="2" borderId="0" xfId="0" applyFont="1" applyFill="1" applyAlignment="1">
      <alignment horizontal="left" vertical="top"/>
    </xf>
    <xf numFmtId="0" fontId="56" fillId="3" borderId="14" xfId="0" applyFont="1" applyFill="1" applyBorder="1" applyAlignment="1">
      <alignment vertical="center"/>
    </xf>
    <xf numFmtId="0" fontId="56" fillId="3" borderId="26" xfId="0" applyFont="1" applyFill="1" applyBorder="1" applyAlignment="1">
      <alignment vertical="center"/>
    </xf>
    <xf numFmtId="0" fontId="4" fillId="3" borderId="14" xfId="2" applyFill="1" applyBorder="1" applyAlignment="1">
      <alignment vertical="center"/>
    </xf>
    <xf numFmtId="0" fontId="4" fillId="0" borderId="0" xfId="2" applyAlignment="1">
      <alignment vertical="top"/>
    </xf>
    <xf numFmtId="0" fontId="9" fillId="0" borderId="7" xfId="0" applyFont="1" applyBorder="1" applyAlignment="1">
      <alignment vertical="top"/>
    </xf>
    <xf numFmtId="0" fontId="9" fillId="0" borderId="6" xfId="0" applyFont="1" applyBorder="1" applyAlignment="1">
      <alignment vertical="top"/>
    </xf>
    <xf numFmtId="0" fontId="3" fillId="0" borderId="0" xfId="0" applyFont="1" applyAlignment="1">
      <alignment horizontal="left" vertical="top" indent="3"/>
    </xf>
    <xf numFmtId="0" fontId="3" fillId="0" borderId="0" xfId="0" applyFont="1" applyAlignment="1">
      <alignment horizontal="left" vertical="top" wrapText="1" indent="3"/>
    </xf>
    <xf numFmtId="0" fontId="62" fillId="2" borderId="6" xfId="0" applyFont="1" applyFill="1" applyBorder="1" applyAlignment="1">
      <alignment horizontal="center" vertical="top"/>
    </xf>
    <xf numFmtId="0" fontId="62" fillId="2" borderId="16" xfId="0" applyFont="1" applyFill="1" applyBorder="1" applyAlignment="1">
      <alignment horizontal="center" vertical="top"/>
    </xf>
    <xf numFmtId="0" fontId="57" fillId="12" borderId="0" xfId="0" applyFont="1" applyFill="1" applyAlignment="1">
      <alignment horizontal="center"/>
    </xf>
    <xf numFmtId="0" fontId="25" fillId="2" borderId="5" xfId="0" applyFont="1" applyFill="1" applyBorder="1" applyAlignment="1">
      <alignment horizontal="center" vertical="center"/>
    </xf>
    <xf numFmtId="0" fontId="25" fillId="2" borderId="30"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5" fillId="2" borderId="22" xfId="0" applyFont="1" applyFill="1" applyBorder="1" applyAlignment="1">
      <alignment horizontal="center" vertical="center"/>
    </xf>
    <xf numFmtId="0" fontId="25"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2" fillId="2" borderId="0" xfId="0" applyFont="1" applyFill="1" applyAlignment="1">
      <alignment vertical="top"/>
    </xf>
    <xf numFmtId="0" fontId="9" fillId="2" borderId="30" xfId="0" applyFont="1" applyFill="1" applyBorder="1" applyAlignment="1">
      <alignment horizontal="left"/>
    </xf>
    <xf numFmtId="0" fontId="12" fillId="2" borderId="31" xfId="0" applyFont="1" applyFill="1" applyBorder="1" applyAlignment="1">
      <alignment horizontal="left"/>
    </xf>
    <xf numFmtId="0" fontId="5" fillId="2" borderId="22" xfId="0" applyFont="1" applyFill="1" applyBorder="1"/>
    <xf numFmtId="0" fontId="9" fillId="2" borderId="1" xfId="0" applyFont="1" applyFill="1" applyBorder="1" applyAlignment="1">
      <alignment horizontal="left"/>
    </xf>
    <xf numFmtId="0" fontId="12" fillId="2" borderId="23" xfId="0" applyFont="1" applyFill="1" applyBorder="1" applyAlignment="1">
      <alignment horizontal="left"/>
    </xf>
    <xf numFmtId="0" fontId="9" fillId="2" borderId="30" xfId="0" applyFont="1" applyFill="1" applyBorder="1" applyAlignment="1">
      <alignment horizontal="left" vertical="top"/>
    </xf>
    <xf numFmtId="0" fontId="5" fillId="2" borderId="31" xfId="0" applyFont="1" applyFill="1" applyBorder="1" applyAlignment="1">
      <alignment vertical="top"/>
    </xf>
    <xf numFmtId="0" fontId="5" fillId="2" borderId="23" xfId="0" applyFont="1" applyFill="1" applyBorder="1" applyAlignment="1">
      <alignment vertical="top"/>
    </xf>
    <xf numFmtId="0" fontId="0" fillId="0" borderId="0" xfId="0" applyAlignment="1">
      <alignment horizontal="center" wrapText="1"/>
    </xf>
    <xf numFmtId="0" fontId="0" fillId="10" borderId="8" xfId="0" applyFill="1" applyBorder="1" applyAlignment="1" applyProtection="1">
      <alignment horizontal="center"/>
      <protection locked="0"/>
    </xf>
    <xf numFmtId="0" fontId="6" fillId="10" borderId="8" xfId="0" applyFont="1" applyFill="1" applyBorder="1" applyAlignment="1" applyProtection="1">
      <alignment horizontal="center"/>
      <protection locked="0"/>
    </xf>
    <xf numFmtId="2" fontId="5" fillId="10" borderId="8" xfId="0" applyNumberFormat="1" applyFont="1" applyFill="1" applyBorder="1" applyAlignment="1" applyProtection="1">
      <alignment horizontal="center" vertical="center"/>
      <protection locked="0"/>
    </xf>
    <xf numFmtId="0" fontId="5" fillId="10" borderId="8" xfId="0" applyFont="1" applyFill="1" applyBorder="1" applyAlignment="1" applyProtection="1">
      <alignment vertical="center"/>
      <protection locked="0"/>
    </xf>
    <xf numFmtId="0" fontId="13" fillId="0" borderId="0" xfId="0" applyFont="1" applyAlignment="1">
      <alignment horizontal="center" vertical="center" wrapText="1"/>
    </xf>
    <xf numFmtId="0" fontId="5" fillId="0" borderId="7" xfId="0" applyFont="1" applyBorder="1" applyAlignment="1" applyProtection="1">
      <alignment vertical="center"/>
      <protection locked="0"/>
    </xf>
    <xf numFmtId="0" fontId="5" fillId="2" borderId="7" xfId="0" applyFont="1" applyFill="1" applyBorder="1" applyAlignment="1" applyProtection="1">
      <alignment vertical="center"/>
      <protection locked="0"/>
    </xf>
    <xf numFmtId="0" fontId="25" fillId="2" borderId="7" xfId="0" applyFont="1" applyFill="1" applyBorder="1" applyAlignment="1" applyProtection="1">
      <alignment horizontal="center" vertical="center"/>
      <protection locked="0"/>
    </xf>
    <xf numFmtId="0" fontId="5" fillId="2" borderId="7" xfId="0" applyFont="1" applyFill="1" applyBorder="1" applyProtection="1">
      <protection locked="0"/>
    </xf>
    <xf numFmtId="0" fontId="7" fillId="2" borderId="0" xfId="0" applyFont="1" applyFill="1" applyAlignment="1" applyProtection="1">
      <alignment vertical="center"/>
      <protection hidden="1"/>
    </xf>
    <xf numFmtId="0" fontId="0" fillId="2" borderId="0" xfId="0" applyFill="1" applyProtection="1">
      <protection hidden="1"/>
    </xf>
    <xf numFmtId="0" fontId="0" fillId="2" borderId="0" xfId="0" applyFill="1" applyAlignment="1" applyProtection="1">
      <alignment wrapText="1"/>
      <protection hidden="1"/>
    </xf>
    <xf numFmtId="0" fontId="3" fillId="2" borderId="0" xfId="0" applyFont="1" applyFill="1" applyProtection="1">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0" fontId="4" fillId="2" borderId="13" xfId="2" applyFill="1" applyBorder="1" applyAlignment="1" applyProtection="1">
      <alignment horizontal="center" vertical="top" wrapText="1"/>
      <protection hidden="1"/>
    </xf>
    <xf numFmtId="0" fontId="5" fillId="2" borderId="0" xfId="0" applyFont="1" applyFill="1" applyAlignment="1" applyProtection="1">
      <alignment horizontal="left" vertical="top" wrapText="1"/>
      <protection hidden="1"/>
    </xf>
    <xf numFmtId="0" fontId="0" fillId="2" borderId="0" xfId="0" applyFill="1" applyAlignment="1" applyProtection="1">
      <alignment vertical="center"/>
      <protection hidden="1"/>
    </xf>
    <xf numFmtId="0" fontId="4" fillId="2" borderId="13" xfId="2" applyFill="1" applyBorder="1" applyAlignment="1" applyProtection="1">
      <alignment horizontal="center" vertical="center" wrapText="1"/>
      <protection hidden="1"/>
    </xf>
    <xf numFmtId="0" fontId="5"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0" fontId="0" fillId="2" borderId="8" xfId="0" applyFill="1" applyBorder="1" applyAlignment="1" applyProtection="1">
      <alignment vertical="center" wrapText="1"/>
      <protection hidden="1"/>
    </xf>
    <xf numFmtId="0" fontId="0" fillId="2" borderId="8" xfId="0" applyFill="1" applyBorder="1" applyAlignment="1" applyProtection="1">
      <alignment vertical="center"/>
      <protection hidden="1"/>
    </xf>
    <xf numFmtId="0" fontId="0" fillId="2" borderId="0" xfId="0" applyFill="1" applyAlignment="1" applyProtection="1">
      <alignment vertical="center" wrapText="1"/>
      <protection hidden="1"/>
    </xf>
    <xf numFmtId="0" fontId="0" fillId="2" borderId="8" xfId="0" applyFill="1" applyBorder="1" applyAlignment="1" applyProtection="1">
      <alignment wrapText="1"/>
      <protection hidden="1"/>
    </xf>
    <xf numFmtId="0" fontId="0" fillId="7" borderId="8" xfId="0" quotePrefix="1" applyFill="1" applyBorder="1" applyAlignment="1" applyProtection="1">
      <alignment vertical="center" wrapText="1"/>
      <protection hidden="1"/>
    </xf>
    <xf numFmtId="0" fontId="0" fillId="7" borderId="8" xfId="0" applyFill="1" applyBorder="1" applyAlignment="1" applyProtection="1">
      <alignment vertical="center"/>
      <protection hidden="1"/>
    </xf>
    <xf numFmtId="0" fontId="0" fillId="0" borderId="0" xfId="0" applyProtection="1">
      <protection hidden="1"/>
    </xf>
    <xf numFmtId="0" fontId="0" fillId="2" borderId="8" xfId="0" applyFill="1" applyBorder="1" applyProtection="1">
      <protection hidden="1"/>
    </xf>
    <xf numFmtId="0" fontId="0" fillId="2" borderId="24" xfId="0" applyFill="1" applyBorder="1" applyAlignment="1" applyProtection="1">
      <alignment vertical="center" wrapText="1"/>
      <protection hidden="1"/>
    </xf>
    <xf numFmtId="0" fontId="4" fillId="2" borderId="0" xfId="2" applyFill="1" applyAlignment="1" applyProtection="1">
      <alignment wrapText="1"/>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0" fillId="0" borderId="0" xfId="0" applyAlignment="1" applyProtection="1">
      <alignment vertical="center"/>
      <protection hidden="1"/>
    </xf>
    <xf numFmtId="49" fontId="6" fillId="0" borderId="0" xfId="0" applyNumberFormat="1" applyFont="1" applyAlignment="1" applyProtection="1">
      <alignment horizontal="center" vertical="center"/>
      <protection hidden="1"/>
    </xf>
    <xf numFmtId="8" fontId="6" fillId="0" borderId="0" xfId="0" applyNumberFormat="1" applyFont="1" applyAlignment="1" applyProtection="1">
      <alignment vertical="center"/>
      <protection hidden="1"/>
    </xf>
    <xf numFmtId="0" fontId="5" fillId="0" borderId="5" xfId="0" applyFont="1" applyBorder="1" applyAlignment="1" applyProtection="1">
      <alignment vertical="center"/>
      <protection hidden="1"/>
    </xf>
    <xf numFmtId="0" fontId="9" fillId="2" borderId="0" xfId="0" applyFont="1" applyFill="1" applyAlignment="1" applyProtection="1">
      <alignment horizontal="left" vertical="top"/>
      <protection hidden="1"/>
    </xf>
    <xf numFmtId="0" fontId="5" fillId="2" borderId="6" xfId="0" applyFont="1" applyFill="1" applyBorder="1" applyAlignment="1" applyProtection="1">
      <alignment vertical="top"/>
      <protection hidden="1"/>
    </xf>
    <xf numFmtId="0" fontId="5" fillId="0" borderId="7" xfId="0" applyFont="1" applyBorder="1" applyAlignment="1" applyProtection="1">
      <alignment vertical="center"/>
      <protection hidden="1"/>
    </xf>
    <xf numFmtId="0" fontId="5" fillId="0" borderId="0" xfId="0" applyFont="1" applyAlignment="1" applyProtection="1">
      <alignment horizontal="left" vertical="top" indent="2"/>
      <protection hidden="1"/>
    </xf>
    <xf numFmtId="0" fontId="6" fillId="0" borderId="0" xfId="0" applyFont="1" applyAlignment="1" applyProtection="1">
      <alignment horizontal="center" vertical="center"/>
      <protection hidden="1"/>
    </xf>
    <xf numFmtId="0" fontId="5" fillId="2" borderId="0" xfId="0" applyFont="1" applyFill="1" applyAlignment="1" applyProtection="1">
      <alignment horizontal="left" vertical="top" indent="2"/>
      <protection hidden="1"/>
    </xf>
    <xf numFmtId="0" fontId="5" fillId="2" borderId="6" xfId="0" applyFont="1" applyFill="1" applyBorder="1" applyAlignment="1" applyProtection="1">
      <alignment horizontal="left" vertical="top" indent="2"/>
      <protection hidden="1"/>
    </xf>
    <xf numFmtId="0" fontId="5" fillId="2" borderId="6" xfId="0" applyFont="1" applyFill="1" applyBorder="1" applyAlignment="1" applyProtection="1">
      <alignment horizontal="left" vertical="top" indent="4"/>
      <protection hidden="1"/>
    </xf>
    <xf numFmtId="0" fontId="5" fillId="0" borderId="6" xfId="0" applyFont="1" applyBorder="1" applyAlignment="1" applyProtection="1">
      <alignment vertical="center"/>
      <protection hidden="1"/>
    </xf>
    <xf numFmtId="0" fontId="33"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63" fillId="11" borderId="8" xfId="0" applyFont="1" applyFill="1" applyBorder="1" applyAlignment="1" applyProtection="1">
      <alignment horizontal="center" vertical="center" wrapText="1"/>
      <protection hidden="1"/>
    </xf>
    <xf numFmtId="0" fontId="14" fillId="2" borderId="0" xfId="0" applyFont="1" applyFill="1" applyAlignment="1" applyProtection="1">
      <alignment horizontal="left" vertical="center" wrapText="1"/>
      <protection hidden="1"/>
    </xf>
    <xf numFmtId="0" fontId="6" fillId="0" borderId="6" xfId="0" applyFont="1" applyBorder="1" applyProtection="1">
      <protection hidden="1"/>
    </xf>
    <xf numFmtId="0" fontId="15" fillId="2" borderId="0" xfId="0" applyFont="1" applyFill="1" applyAlignment="1" applyProtection="1">
      <alignment vertical="center" wrapText="1"/>
      <protection hidden="1"/>
    </xf>
    <xf numFmtId="0" fontId="6" fillId="0" borderId="7" xfId="0" applyFont="1" applyBorder="1" applyProtection="1">
      <protection hidden="1"/>
    </xf>
    <xf numFmtId="0" fontId="6" fillId="0" borderId="10" xfId="0" applyFont="1" applyBorder="1" applyProtection="1">
      <protection hidden="1"/>
    </xf>
    <xf numFmtId="0" fontId="10" fillId="2" borderId="11" xfId="0" applyFont="1" applyFill="1" applyBorder="1" applyAlignment="1" applyProtection="1">
      <alignment horizontal="center" vertical="center" wrapText="1"/>
      <protection hidden="1"/>
    </xf>
    <xf numFmtId="0" fontId="6" fillId="0" borderId="12" xfId="0" applyFont="1" applyBorder="1" applyProtection="1">
      <protection hidden="1"/>
    </xf>
    <xf numFmtId="0" fontId="10" fillId="2" borderId="0" xfId="0" applyFont="1" applyFill="1" applyAlignment="1" applyProtection="1">
      <alignment horizontal="left" wrapText="1"/>
      <protection hidden="1"/>
    </xf>
    <xf numFmtId="0" fontId="10" fillId="2" borderId="0" xfId="0" applyFont="1" applyFill="1" applyAlignment="1" applyProtection="1">
      <alignment horizontal="center" vertical="center" wrapText="1"/>
      <protection hidden="1"/>
    </xf>
    <xf numFmtId="0" fontId="7" fillId="0" borderId="0" xfId="0" applyFont="1" applyAlignment="1" applyProtection="1">
      <alignment vertical="top"/>
      <protection hidden="1"/>
    </xf>
    <xf numFmtId="0" fontId="6" fillId="0" borderId="0" xfId="0" applyFont="1" applyProtection="1">
      <protection hidden="1"/>
    </xf>
    <xf numFmtId="0" fontId="10" fillId="2" borderId="13" xfId="0" applyFont="1" applyFill="1" applyBorder="1" applyAlignment="1" applyProtection="1">
      <alignment horizontal="left" vertical="center" wrapText="1" indent="1"/>
      <protection hidden="1"/>
    </xf>
    <xf numFmtId="165" fontId="16" fillId="2" borderId="0" xfId="0" applyNumberFormat="1" applyFont="1" applyFill="1" applyAlignment="1" applyProtection="1">
      <alignment horizontal="center" vertical="center" wrapText="1"/>
      <protection hidden="1"/>
    </xf>
    <xf numFmtId="0" fontId="17" fillId="2" borderId="0" xfId="0" applyFont="1" applyFill="1" applyAlignment="1" applyProtection="1">
      <alignment horizontal="left" vertical="center" wrapText="1"/>
      <protection hidden="1"/>
    </xf>
    <xf numFmtId="0" fontId="17" fillId="2" borderId="0" xfId="0" applyFont="1" applyFill="1" applyAlignment="1" applyProtection="1">
      <alignment horizontal="center" vertical="center" wrapText="1"/>
      <protection hidden="1"/>
    </xf>
    <xf numFmtId="0" fontId="10" fillId="2" borderId="8" xfId="0" applyFont="1" applyFill="1" applyBorder="1" applyAlignment="1" applyProtection="1">
      <alignment horizontal="center" vertical="center" wrapText="1"/>
      <protection hidden="1"/>
    </xf>
    <xf numFmtId="0" fontId="10" fillId="14" borderId="8" xfId="0" applyFont="1" applyFill="1" applyBorder="1" applyAlignment="1" applyProtection="1">
      <alignment horizontal="center" vertical="center" wrapText="1"/>
      <protection hidden="1"/>
    </xf>
    <xf numFmtId="0" fontId="41" fillId="0" borderId="0" xfId="0" applyFont="1" applyProtection="1">
      <protection hidden="1"/>
    </xf>
    <xf numFmtId="0" fontId="5" fillId="0" borderId="0" xfId="0" applyFont="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40" fillId="11" borderId="8" xfId="0" applyFont="1" applyFill="1" applyBorder="1" applyAlignment="1" applyProtection="1">
      <alignment horizontal="center"/>
      <protection hidden="1"/>
    </xf>
    <xf numFmtId="0" fontId="43" fillId="0" borderId="0" xfId="0" applyFont="1" applyProtection="1">
      <protection hidden="1"/>
    </xf>
    <xf numFmtId="0" fontId="11" fillId="2" borderId="0" xfId="0" applyFont="1" applyFill="1" applyAlignment="1" applyProtection="1">
      <alignment horizontal="left" vertical="center" wrapText="1"/>
      <protection hidden="1"/>
    </xf>
    <xf numFmtId="0" fontId="7" fillId="0" borderId="0" xfId="0" applyFont="1" applyProtection="1">
      <protection hidden="1"/>
    </xf>
    <xf numFmtId="49" fontId="6" fillId="0" borderId="0" xfId="0" applyNumberFormat="1" applyFont="1" applyProtection="1">
      <protection hidden="1"/>
    </xf>
    <xf numFmtId="0" fontId="18" fillId="0" borderId="0" xfId="0" applyFont="1" applyAlignment="1" applyProtection="1">
      <alignment vertical="center"/>
      <protection hidden="1"/>
    </xf>
    <xf numFmtId="0" fontId="7" fillId="2" borderId="0" xfId="0" applyFont="1" applyFill="1" applyProtection="1">
      <protection hidden="1"/>
    </xf>
    <xf numFmtId="0" fontId="19" fillId="0" borderId="0" xfId="0" applyFont="1" applyProtection="1">
      <protection hidden="1"/>
    </xf>
    <xf numFmtId="49" fontId="6" fillId="2" borderId="0" xfId="0" applyNumberFormat="1" applyFont="1" applyFill="1" applyProtection="1">
      <protection hidden="1"/>
    </xf>
    <xf numFmtId="0" fontId="6" fillId="2" borderId="0" xfId="0" applyFont="1" applyFill="1" applyAlignment="1" applyProtection="1">
      <alignment horizontal="center"/>
      <protection hidden="1"/>
    </xf>
    <xf numFmtId="0" fontId="5" fillId="0" borderId="0" xfId="0" applyFont="1" applyAlignment="1" applyProtection="1">
      <alignment horizontal="left" vertical="center"/>
      <protection hidden="1"/>
    </xf>
    <xf numFmtId="167" fontId="6" fillId="2" borderId="11" xfId="0" applyNumberFormat="1" applyFont="1" applyFill="1" applyBorder="1" applyAlignment="1" applyProtection="1">
      <alignment horizontal="center"/>
      <protection hidden="1"/>
    </xf>
    <xf numFmtId="167" fontId="6" fillId="2" borderId="0" xfId="0" applyNumberFormat="1" applyFont="1" applyFill="1" applyAlignment="1" applyProtection="1">
      <alignment horizontal="center"/>
      <protection hidden="1"/>
    </xf>
    <xf numFmtId="167" fontId="6" fillId="2" borderId="14" xfId="0" applyNumberFormat="1" applyFont="1" applyFill="1" applyBorder="1" applyAlignment="1" applyProtection="1">
      <alignment horizontal="center"/>
      <protection hidden="1"/>
    </xf>
    <xf numFmtId="167" fontId="6" fillId="0" borderId="0" xfId="0" applyNumberFormat="1" applyFont="1" applyProtection="1">
      <protection hidden="1"/>
    </xf>
    <xf numFmtId="14" fontId="6" fillId="0" borderId="0" xfId="0" applyNumberFormat="1" applyFont="1" applyProtection="1">
      <protection hidden="1"/>
    </xf>
    <xf numFmtId="0" fontId="6" fillId="0" borderId="0" xfId="0" applyFont="1" applyAlignment="1" applyProtection="1">
      <alignment horizontal="center"/>
      <protection hidden="1"/>
    </xf>
    <xf numFmtId="0" fontId="12" fillId="0" borderId="6" xfId="0" applyFont="1" applyBorder="1" applyAlignment="1" applyProtection="1">
      <alignment vertical="center"/>
      <protection hidden="1"/>
    </xf>
    <xf numFmtId="0" fontId="35" fillId="0" borderId="0" xfId="0" applyFont="1" applyAlignment="1" applyProtection="1">
      <alignment vertical="center" wrapText="1"/>
      <protection hidden="1"/>
    </xf>
    <xf numFmtId="0" fontId="12" fillId="0" borderId="6" xfId="0" applyFont="1" applyBorder="1" applyAlignment="1" applyProtection="1">
      <alignment horizontal="left" vertical="center"/>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168" fontId="5" fillId="5" borderId="8" xfId="0" applyNumberFormat="1" applyFont="1" applyFill="1" applyBorder="1" applyAlignment="1" applyProtection="1">
      <alignment horizontal="center" vertical="center" wrapText="1"/>
      <protection hidden="1"/>
    </xf>
    <xf numFmtId="169" fontId="5" fillId="5" borderId="8" xfId="0" applyNumberFormat="1" applyFont="1" applyFill="1" applyBorder="1" applyAlignment="1" applyProtection="1">
      <alignment horizontal="center" vertical="center" wrapText="1"/>
      <protection hidden="1"/>
    </xf>
    <xf numFmtId="178" fontId="40" fillId="5" borderId="8" xfId="0" applyNumberFormat="1" applyFont="1" applyFill="1" applyBorder="1" applyAlignment="1" applyProtection="1">
      <alignment horizontal="center" vertical="center" wrapText="1"/>
      <protection hidden="1"/>
    </xf>
    <xf numFmtId="171" fontId="5" fillId="5" borderId="8" xfId="0" applyNumberFormat="1" applyFont="1" applyFill="1" applyBorder="1" applyAlignment="1" applyProtection="1">
      <alignment horizontal="center" vertical="center" wrapText="1"/>
      <protection hidden="1"/>
    </xf>
    <xf numFmtId="0" fontId="5" fillId="2" borderId="0" xfId="0" applyFont="1" applyFill="1" applyAlignment="1" applyProtection="1">
      <alignment vertical="center" wrapText="1"/>
      <protection hidden="1"/>
    </xf>
    <xf numFmtId="0" fontId="5" fillId="2" borderId="0" xfId="0" applyFont="1" applyFill="1" applyAlignment="1" applyProtection="1">
      <alignment horizontal="center" vertical="center" wrapText="1"/>
      <protection hidden="1"/>
    </xf>
    <xf numFmtId="172" fontId="5" fillId="0" borderId="0" xfId="0" applyNumberFormat="1" applyFont="1" applyAlignment="1" applyProtection="1">
      <alignment horizontal="center" vertical="center" wrapText="1"/>
      <protection hidden="1"/>
    </xf>
    <xf numFmtId="173" fontId="5" fillId="0" borderId="0" xfId="0" applyNumberFormat="1" applyFont="1" applyAlignment="1" applyProtection="1">
      <alignment horizontal="center" vertical="center" wrapText="1"/>
      <protection hidden="1"/>
    </xf>
    <xf numFmtId="174" fontId="5" fillId="0" borderId="0" xfId="0" applyNumberFormat="1" applyFont="1" applyAlignment="1" applyProtection="1">
      <alignment horizontal="center" vertical="center" wrapText="1"/>
      <protection hidden="1"/>
    </xf>
    <xf numFmtId="168" fontId="5" fillId="3" borderId="8" xfId="0" applyNumberFormat="1" applyFont="1" applyFill="1" applyBorder="1" applyAlignment="1" applyProtection="1">
      <alignment horizontal="center" vertical="center" wrapText="1"/>
      <protection hidden="1"/>
    </xf>
    <xf numFmtId="169" fontId="5" fillId="3" borderId="8" xfId="0" applyNumberFormat="1" applyFont="1" applyFill="1" applyBorder="1" applyAlignment="1" applyProtection="1">
      <alignment horizontal="center" vertical="center" wrapText="1"/>
      <protection hidden="1"/>
    </xf>
    <xf numFmtId="170" fontId="5" fillId="3" borderId="8" xfId="0" applyNumberFormat="1" applyFont="1" applyFill="1" applyBorder="1" applyAlignment="1" applyProtection="1">
      <alignment horizontal="center" vertical="center" wrapText="1"/>
      <protection hidden="1"/>
    </xf>
    <xf numFmtId="171" fontId="5" fillId="3" borderId="8" xfId="0" applyNumberFormat="1" applyFont="1" applyFill="1" applyBorder="1" applyAlignment="1" applyProtection="1">
      <alignment horizontal="center" vertical="center" wrapText="1"/>
      <protection hidden="1"/>
    </xf>
    <xf numFmtId="1" fontId="5" fillId="5" borderId="8" xfId="0" applyNumberFormat="1" applyFont="1" applyFill="1" applyBorder="1" applyAlignment="1" applyProtection="1">
      <alignment horizontal="center" vertical="center" wrapText="1"/>
      <protection hidden="1"/>
    </xf>
    <xf numFmtId="0" fontId="18" fillId="0" borderId="9" xfId="0" applyFont="1" applyBorder="1" applyAlignment="1" applyProtection="1">
      <alignment vertical="center"/>
      <protection hidden="1"/>
    </xf>
    <xf numFmtId="1" fontId="5" fillId="2" borderId="0" xfId="0" applyNumberFormat="1" applyFont="1" applyFill="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175" fontId="5" fillId="0" borderId="0" xfId="0" applyNumberFormat="1" applyFont="1" applyAlignment="1" applyProtection="1">
      <alignment vertical="center" wrapText="1"/>
      <protection hidden="1"/>
    </xf>
    <xf numFmtId="0" fontId="5" fillId="0" borderId="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34" fillId="0" borderId="0" xfId="0" applyFont="1" applyAlignment="1" applyProtection="1">
      <alignment vertical="center"/>
      <protection hidden="1"/>
    </xf>
    <xf numFmtId="0" fontId="34" fillId="0" borderId="0" xfId="0" applyFont="1" applyAlignment="1" applyProtection="1">
      <alignment vertical="center" wrapText="1"/>
      <protection hidden="1"/>
    </xf>
    <xf numFmtId="0" fontId="10" fillId="0" borderId="0" xfId="0" applyFont="1" applyAlignment="1" applyProtection="1">
      <alignment horizontal="left" vertical="top" wrapText="1"/>
      <protection hidden="1"/>
    </xf>
    <xf numFmtId="0" fontId="17" fillId="11" borderId="8"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31"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10" fillId="5" borderId="8" xfId="0" applyFont="1" applyFill="1" applyBorder="1" applyAlignment="1" applyProtection="1">
      <alignment vertical="center" wrapText="1"/>
      <protection hidden="1"/>
    </xf>
    <xf numFmtId="0" fontId="10" fillId="2" borderId="14" xfId="0" applyFont="1" applyFill="1" applyBorder="1" applyAlignment="1" applyProtection="1">
      <alignment vertical="center" wrapText="1"/>
      <protection hidden="1"/>
    </xf>
    <xf numFmtId="0" fontId="10" fillId="2" borderId="14" xfId="0" applyFont="1" applyFill="1" applyBorder="1" applyAlignment="1" applyProtection="1">
      <alignment horizontal="center" vertical="center" wrapText="1"/>
      <protection hidden="1"/>
    </xf>
    <xf numFmtId="176" fontId="10" fillId="0" borderId="0" xfId="1" applyNumberFormat="1" applyFont="1" applyFill="1" applyBorder="1" applyAlignment="1" applyProtection="1">
      <alignment vertical="center" wrapText="1"/>
      <protection hidden="1"/>
    </xf>
    <xf numFmtId="177" fontId="10" fillId="0" borderId="0" xfId="0" applyNumberFormat="1" applyFont="1" applyAlignment="1" applyProtection="1">
      <alignment vertical="center" wrapText="1"/>
      <protection hidden="1"/>
    </xf>
    <xf numFmtId="0" fontId="5" fillId="0" borderId="22" xfId="0" applyFont="1" applyBorder="1" applyAlignment="1" applyProtection="1">
      <alignment vertical="center"/>
      <protection hidden="1"/>
    </xf>
    <xf numFmtId="0" fontId="5" fillId="0" borderId="1"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5" fillId="0" borderId="23"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12" fillId="0" borderId="0" xfId="0" applyFont="1" applyAlignment="1">
      <alignment horizontal="center" vertical="center" wrapText="1"/>
    </xf>
    <xf numFmtId="0" fontId="22" fillId="0" borderId="0" xfId="0" applyFont="1" applyAlignment="1">
      <alignment horizontal="left" vertical="center" wrapText="1" indent="1"/>
    </xf>
    <xf numFmtId="1" fontId="7" fillId="2" borderId="0" xfId="0" applyNumberFormat="1" applyFont="1" applyFill="1" applyAlignment="1" applyProtection="1">
      <alignment horizontal="center" vertical="center"/>
      <protection hidden="1"/>
    </xf>
    <xf numFmtId="1" fontId="6" fillId="2" borderId="0" xfId="0" applyNumberFormat="1" applyFont="1" applyFill="1" applyAlignment="1" applyProtection="1">
      <alignment horizontal="center" vertical="center"/>
      <protection hidden="1"/>
    </xf>
    <xf numFmtId="1" fontId="0" fillId="2" borderId="0" xfId="0" applyNumberFormat="1" applyFill="1" applyProtection="1">
      <protection hidden="1"/>
    </xf>
    <xf numFmtId="0" fontId="6" fillId="2" borderId="0" xfId="0" applyFont="1" applyFill="1" applyAlignment="1" applyProtection="1">
      <alignment horizontal="center" vertical="center"/>
      <protection hidden="1"/>
    </xf>
    <xf numFmtId="0" fontId="51" fillId="0" borderId="0" xfId="0" applyFont="1" applyAlignment="1">
      <alignment vertical="center"/>
    </xf>
    <xf numFmtId="0" fontId="62" fillId="0" borderId="0" xfId="0" applyFont="1" applyAlignment="1">
      <alignment wrapText="1"/>
    </xf>
    <xf numFmtId="0" fontId="5" fillId="2" borderId="7" xfId="0" applyFont="1" applyFill="1" applyBorder="1" applyAlignment="1">
      <alignment horizontal="left" vertical="center" indent="2"/>
    </xf>
    <xf numFmtId="0" fontId="5" fillId="2" borderId="6" xfId="0" applyFont="1" applyFill="1" applyBorder="1" applyAlignment="1">
      <alignment horizontal="left" vertical="center"/>
    </xf>
    <xf numFmtId="0" fontId="5" fillId="16" borderId="2" xfId="0" applyFont="1" applyFill="1" applyBorder="1" applyAlignment="1">
      <alignment vertical="center"/>
    </xf>
    <xf numFmtId="0" fontId="5" fillId="16" borderId="3" xfId="0" applyFont="1" applyFill="1" applyBorder="1" applyAlignment="1">
      <alignment vertical="center"/>
    </xf>
    <xf numFmtId="0" fontId="5" fillId="2" borderId="6" xfId="0" applyFont="1" applyFill="1" applyBorder="1" applyAlignment="1">
      <alignment horizontal="center" vertical="center"/>
    </xf>
    <xf numFmtId="0" fontId="0" fillId="0" borderId="0" xfId="0" applyAlignment="1">
      <alignment horizontal="left"/>
    </xf>
    <xf numFmtId="0" fontId="72"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0" xfId="0" applyFont="1" applyAlignment="1" applyProtection="1">
      <alignment horizontal="left" vertical="center"/>
      <protection hidden="1"/>
    </xf>
    <xf numFmtId="0" fontId="9" fillId="2" borderId="0" xfId="0" applyFont="1" applyFill="1" applyAlignment="1">
      <alignment horizontal="left" vertical="center"/>
    </xf>
    <xf numFmtId="0" fontId="0" fillId="2" borderId="0" xfId="0" applyFill="1"/>
    <xf numFmtId="14" fontId="6" fillId="0" borderId="0" xfId="0" applyNumberFormat="1" applyFont="1" applyAlignment="1">
      <alignment vertical="center"/>
    </xf>
    <xf numFmtId="0" fontId="0" fillId="2" borderId="8" xfId="0" quotePrefix="1" applyFill="1" applyBorder="1" applyAlignment="1" applyProtection="1">
      <alignment wrapText="1"/>
      <protection hidden="1"/>
    </xf>
    <xf numFmtId="0" fontId="0" fillId="2" borderId="0" xfId="0" applyFill="1" applyAlignment="1">
      <alignment horizontal="center"/>
    </xf>
    <xf numFmtId="0" fontId="0" fillId="6" borderId="16" xfId="0" applyFill="1" applyBorder="1"/>
    <xf numFmtId="0" fontId="0" fillId="2" borderId="32" xfId="0" applyFill="1" applyBorder="1" applyAlignment="1">
      <alignment horizontal="center"/>
    </xf>
    <xf numFmtId="0" fontId="0" fillId="6" borderId="16" xfId="0" applyFill="1" applyBorder="1" applyAlignment="1">
      <alignment vertical="center"/>
    </xf>
    <xf numFmtId="0" fontId="0" fillId="2" borderId="32" xfId="0" applyFill="1" applyBorder="1" applyAlignment="1">
      <alignment horizontal="center" vertical="center"/>
    </xf>
    <xf numFmtId="0" fontId="0" fillId="2" borderId="0" xfId="0" applyFill="1" applyAlignment="1">
      <alignment vertical="center"/>
    </xf>
    <xf numFmtId="0" fontId="0" fillId="6" borderId="0" xfId="0" applyFill="1"/>
    <xf numFmtId="0" fontId="73" fillId="2" borderId="0" xfId="0" applyFont="1" applyFill="1" applyAlignment="1">
      <alignment horizontal="left" vertical="center"/>
    </xf>
    <xf numFmtId="0" fontId="62" fillId="2" borderId="0" xfId="0" applyFont="1" applyFill="1" applyAlignment="1">
      <alignment horizontal="center" vertical="top"/>
    </xf>
    <xf numFmtId="0" fontId="63" fillId="2" borderId="0" xfId="0" applyFont="1" applyFill="1" applyAlignment="1">
      <alignment horizontal="center" vertical="center" wrapText="1"/>
    </xf>
    <xf numFmtId="0" fontId="24" fillId="2" borderId="0" xfId="0" applyFont="1" applyFill="1" applyAlignment="1">
      <alignment horizontal="left" vertical="center"/>
    </xf>
    <xf numFmtId="0" fontId="73" fillId="2" borderId="0" xfId="0" applyFont="1" applyFill="1" applyAlignment="1">
      <alignment horizontal="center" vertical="center"/>
    </xf>
    <xf numFmtId="0" fontId="9" fillId="2" borderId="0" xfId="0" applyFont="1" applyFill="1" applyAlignment="1">
      <alignment horizontal="center" vertical="top"/>
    </xf>
    <xf numFmtId="0" fontId="9" fillId="2" borderId="0" xfId="0" applyFont="1" applyFill="1" applyAlignment="1">
      <alignment horizontal="right" vertical="top"/>
    </xf>
    <xf numFmtId="0" fontId="77" fillId="0" borderId="0" xfId="0" applyFont="1" applyAlignment="1">
      <alignment horizontal="left" vertical="center" indent="1"/>
    </xf>
    <xf numFmtId="0" fontId="26" fillId="10" borderId="8" xfId="0" applyFont="1" applyFill="1" applyBorder="1" applyAlignment="1" applyProtection="1">
      <alignment horizontal="center" vertical="top"/>
      <protection locked="0"/>
    </xf>
    <xf numFmtId="0" fontId="79" fillId="20" borderId="0" xfId="0" applyFont="1" applyFill="1" applyAlignment="1">
      <alignment horizontal="center" vertical="top"/>
    </xf>
    <xf numFmtId="0" fontId="81" fillId="20" borderId="0" xfId="0" applyFont="1" applyFill="1" applyAlignment="1">
      <alignment vertical="center"/>
    </xf>
    <xf numFmtId="0" fontId="82" fillId="20" borderId="0" xfId="2" applyFont="1" applyFill="1" applyAlignment="1">
      <alignment vertical="top"/>
    </xf>
    <xf numFmtId="0" fontId="79" fillId="20" borderId="0" xfId="0" applyFont="1" applyFill="1" applyAlignment="1">
      <alignment vertical="top"/>
    </xf>
    <xf numFmtId="0" fontId="71" fillId="2" borderId="0" xfId="0" applyFont="1" applyFill="1" applyAlignment="1">
      <alignment horizontal="left"/>
    </xf>
    <xf numFmtId="0" fontId="62" fillId="2" borderId="0" xfId="0" applyFont="1" applyFill="1" applyAlignment="1">
      <alignment horizontal="left" vertical="top"/>
    </xf>
    <xf numFmtId="0" fontId="56" fillId="9" borderId="25" xfId="0" applyFont="1" applyFill="1" applyBorder="1" applyAlignment="1">
      <alignment horizontal="center" vertical="center"/>
    </xf>
    <xf numFmtId="0" fontId="56" fillId="9" borderId="14" xfId="0" applyFont="1" applyFill="1" applyBorder="1" applyAlignment="1">
      <alignment horizontal="center" vertical="center"/>
    </xf>
    <xf numFmtId="0" fontId="56" fillId="9" borderId="26" xfId="0" applyFont="1" applyFill="1" applyBorder="1" applyAlignment="1">
      <alignment horizontal="center" vertical="center"/>
    </xf>
    <xf numFmtId="0" fontId="56" fillId="18" borderId="0" xfId="0" applyFont="1" applyFill="1" applyAlignment="1">
      <alignment horizontal="center" vertical="center" wrapText="1"/>
    </xf>
    <xf numFmtId="0" fontId="62" fillId="2" borderId="0" xfId="0" applyFont="1" applyFill="1" applyAlignment="1">
      <alignment horizontal="center" vertical="top"/>
    </xf>
    <xf numFmtId="0" fontId="79" fillId="20" borderId="0" xfId="0" applyFont="1" applyFill="1" applyAlignment="1">
      <alignment horizontal="center" vertical="top"/>
    </xf>
    <xf numFmtId="0" fontId="79" fillId="20" borderId="0" xfId="0" applyFont="1" applyFill="1" applyAlignment="1">
      <alignment horizontal="right" vertical="top"/>
    </xf>
    <xf numFmtId="0" fontId="26" fillId="0" borderId="0" xfId="0" applyFont="1" applyAlignment="1">
      <alignment horizontal="justify" vertical="center" wrapText="1"/>
    </xf>
    <xf numFmtId="0" fontId="5" fillId="0" borderId="1" xfId="0" applyFont="1" applyBorder="1" applyAlignment="1">
      <alignment horizontal="right" vertical="center"/>
    </xf>
    <xf numFmtId="0" fontId="5" fillId="16" borderId="2"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4" xfId="0" applyFont="1" applyFill="1" applyBorder="1" applyAlignment="1">
      <alignment horizontal="center" vertical="center"/>
    </xf>
    <xf numFmtId="0" fontId="66" fillId="11" borderId="2" xfId="0" applyFont="1" applyFill="1" applyBorder="1" applyAlignment="1">
      <alignment horizontal="center" vertical="center" wrapText="1"/>
    </xf>
    <xf numFmtId="0" fontId="66" fillId="11" borderId="3" xfId="0" applyFont="1" applyFill="1" applyBorder="1" applyAlignment="1">
      <alignment horizontal="center" vertical="center" wrapText="1"/>
    </xf>
    <xf numFmtId="0" fontId="26" fillId="0" borderId="0" xfId="0" applyFont="1" applyAlignment="1">
      <alignment horizontal="left" vertical="top" indent="2"/>
    </xf>
    <xf numFmtId="0" fontId="13" fillId="2" borderId="0" xfId="0" applyFont="1" applyFill="1" applyAlignment="1">
      <alignment horizontal="justify" vertical="center" wrapText="1"/>
    </xf>
    <xf numFmtId="0" fontId="13" fillId="0" borderId="0" xfId="0" applyFont="1" applyAlignment="1">
      <alignment horizontal="justify" vertical="center" wrapText="1"/>
    </xf>
    <xf numFmtId="0" fontId="75" fillId="2" borderId="9" xfId="0" applyFont="1" applyFill="1" applyBorder="1" applyAlignment="1">
      <alignment horizontal="left" vertical="center" wrapText="1"/>
    </xf>
    <xf numFmtId="0" fontId="75" fillId="2" borderId="0" xfId="0" applyFont="1" applyFill="1" applyAlignment="1">
      <alignment horizontal="left" vertical="center" wrapText="1"/>
    </xf>
    <xf numFmtId="0" fontId="56" fillId="18" borderId="0" xfId="0" applyFont="1" applyFill="1" applyAlignment="1">
      <alignment horizontal="center" vertical="center"/>
    </xf>
    <xf numFmtId="0" fontId="26" fillId="0" borderId="0" xfId="0" applyFont="1" applyAlignment="1">
      <alignment horizontal="left" vertical="center" wrapText="1"/>
    </xf>
    <xf numFmtId="0" fontId="0" fillId="0" borderId="0" xfId="0" applyAlignment="1">
      <alignment horizontal="left" vertical="top" wrapText="1"/>
    </xf>
    <xf numFmtId="0" fontId="4" fillId="0" borderId="0" xfId="2" applyAlignment="1">
      <alignment horizontal="left" vertical="center" wrapText="1" indent="2"/>
    </xf>
    <xf numFmtId="0" fontId="0" fillId="0" borderId="0" xfId="0" applyAlignment="1">
      <alignment horizontal="left" vertical="center" wrapText="1"/>
    </xf>
    <xf numFmtId="0" fontId="26" fillId="0" borderId="0" xfId="0" applyFont="1" applyAlignment="1">
      <alignment horizontal="left" vertical="top" wrapText="1"/>
    </xf>
    <xf numFmtId="0" fontId="9" fillId="6" borderId="8" xfId="0" applyFont="1" applyFill="1" applyBorder="1" applyAlignment="1">
      <alignment horizontal="left" vertical="top"/>
    </xf>
    <xf numFmtId="0" fontId="26" fillId="10" borderId="13" xfId="0" applyFont="1" applyFill="1" applyBorder="1" applyAlignment="1" applyProtection="1">
      <alignment horizontal="left" vertical="top"/>
      <protection locked="0"/>
    </xf>
    <xf numFmtId="0" fontId="26" fillId="10" borderId="14" xfId="0" applyFont="1" applyFill="1" applyBorder="1" applyAlignment="1" applyProtection="1">
      <alignment horizontal="left" vertical="top"/>
      <protection locked="0"/>
    </xf>
    <xf numFmtId="0" fontId="26" fillId="10" borderId="15" xfId="0" applyFont="1" applyFill="1" applyBorder="1" applyAlignment="1" applyProtection="1">
      <alignment horizontal="left" vertical="top"/>
      <protection locked="0"/>
    </xf>
    <xf numFmtId="0" fontId="50" fillId="0" borderId="9" xfId="0" applyFont="1" applyBorder="1" applyAlignment="1">
      <alignment horizontal="left" vertical="center" wrapText="1"/>
    </xf>
    <xf numFmtId="0" fontId="50" fillId="0" borderId="0" xfId="0" applyFont="1" applyAlignment="1">
      <alignment horizontal="left" vertical="center" wrapText="1"/>
    </xf>
    <xf numFmtId="0" fontId="47" fillId="2" borderId="0" xfId="0" applyFont="1" applyFill="1" applyAlignment="1">
      <alignment horizontal="center" vertical="center"/>
    </xf>
    <xf numFmtId="0" fontId="26" fillId="2" borderId="0" xfId="0" applyFont="1" applyFill="1" applyAlignment="1">
      <alignment horizontal="left" vertical="top" wrapText="1"/>
    </xf>
    <xf numFmtId="0" fontId="26" fillId="2" borderId="0" xfId="0" applyFont="1" applyFill="1" applyAlignment="1">
      <alignment horizontal="center" vertical="top" wrapText="1"/>
    </xf>
    <xf numFmtId="0" fontId="48" fillId="0" borderId="0" xfId="0" applyFont="1" applyAlignment="1">
      <alignment horizontal="left" vertical="center" wrapText="1"/>
    </xf>
    <xf numFmtId="0" fontId="26" fillId="10" borderId="20" xfId="0" applyFont="1" applyFill="1" applyBorder="1" applyAlignment="1" applyProtection="1">
      <alignment horizontal="left" vertical="top"/>
      <protection locked="0"/>
    </xf>
    <xf numFmtId="0" fontId="26" fillId="10" borderId="21" xfId="0" applyFont="1" applyFill="1" applyBorder="1" applyAlignment="1" applyProtection="1">
      <alignment horizontal="left" vertical="top"/>
      <protection locked="0"/>
    </xf>
    <xf numFmtId="0" fontId="26" fillId="10" borderId="18" xfId="0" applyFont="1" applyFill="1" applyBorder="1" applyAlignment="1" applyProtection="1">
      <alignment horizontal="left" vertical="top"/>
      <protection locked="0"/>
    </xf>
    <xf numFmtId="0" fontId="26" fillId="10" borderId="11" xfId="0" applyFont="1" applyFill="1" applyBorder="1" applyAlignment="1" applyProtection="1">
      <alignment horizontal="left" vertical="top"/>
      <protection locked="0"/>
    </xf>
    <xf numFmtId="0" fontId="26" fillId="10" borderId="19" xfId="0" applyFont="1" applyFill="1" applyBorder="1" applyAlignment="1" applyProtection="1">
      <alignment horizontal="left" vertical="top"/>
      <protection locked="0"/>
    </xf>
    <xf numFmtId="0" fontId="26" fillId="0" borderId="0" xfId="0" applyFont="1" applyAlignment="1">
      <alignment horizontal="left" vertical="center" wrapText="1" indent="2"/>
    </xf>
    <xf numFmtId="0" fontId="9" fillId="3" borderId="8" xfId="0" applyFont="1" applyFill="1" applyBorder="1" applyAlignment="1">
      <alignment horizontal="center" vertical="top"/>
    </xf>
    <xf numFmtId="0" fontId="9" fillId="6" borderId="13" xfId="0" applyFont="1" applyFill="1" applyBorder="1" applyAlignment="1">
      <alignment horizontal="left" vertical="top"/>
    </xf>
    <xf numFmtId="0" fontId="9" fillId="6" borderId="14" xfId="0" applyFont="1" applyFill="1" applyBorder="1" applyAlignment="1">
      <alignment horizontal="left" vertical="top"/>
    </xf>
    <xf numFmtId="0" fontId="9" fillId="6" borderId="15" xfId="0" applyFont="1" applyFill="1" applyBorder="1" applyAlignment="1">
      <alignment horizontal="left" vertical="top"/>
    </xf>
    <xf numFmtId="0" fontId="62" fillId="2" borderId="11" xfId="0" applyFont="1" applyFill="1" applyBorder="1" applyAlignment="1">
      <alignment horizontal="center" vertical="top"/>
    </xf>
    <xf numFmtId="0" fontId="5" fillId="0" borderId="1" xfId="0" applyFont="1" applyBorder="1" applyAlignment="1">
      <alignment horizontal="right" vertical="center" wrapText="1"/>
    </xf>
    <xf numFmtId="0" fontId="25" fillId="16" borderId="2" xfId="0" applyFont="1" applyFill="1" applyBorder="1" applyAlignment="1">
      <alignment horizontal="center" vertical="center"/>
    </xf>
    <xf numFmtId="0" fontId="25" fillId="16" borderId="3" xfId="0" applyFont="1" applyFill="1" applyBorder="1" applyAlignment="1">
      <alignment horizontal="center" vertical="center"/>
    </xf>
    <xf numFmtId="0" fontId="25" fillId="16" borderId="4" xfId="0" applyFont="1" applyFill="1" applyBorder="1" applyAlignment="1">
      <alignment horizontal="center" vertical="center"/>
    </xf>
    <xf numFmtId="0" fontId="66" fillId="11" borderId="4" xfId="0" applyFont="1" applyFill="1" applyBorder="1" applyAlignment="1">
      <alignment horizontal="center" vertical="center" wrapText="1"/>
    </xf>
    <xf numFmtId="0" fontId="62" fillId="2" borderId="0" xfId="0" applyFont="1" applyFill="1" applyAlignment="1">
      <alignment horizontal="left" vertical="top" indent="2"/>
    </xf>
    <xf numFmtId="0" fontId="70" fillId="2" borderId="0" xfId="0" applyFont="1" applyFill="1" applyAlignment="1">
      <alignment horizontal="center" vertical="center"/>
    </xf>
    <xf numFmtId="0" fontId="73" fillId="0" borderId="11" xfId="0" applyFont="1" applyBorder="1" applyAlignment="1">
      <alignment horizontal="left" vertical="center" wrapText="1"/>
    </xf>
    <xf numFmtId="0" fontId="9" fillId="6" borderId="8" xfId="0" applyFont="1" applyFill="1" applyBorder="1" applyAlignment="1">
      <alignment horizontal="center" vertical="top"/>
    </xf>
    <xf numFmtId="0" fontId="9" fillId="6" borderId="8" xfId="0" applyFont="1" applyFill="1" applyBorder="1" applyAlignment="1">
      <alignment horizontal="right" vertical="top"/>
    </xf>
    <xf numFmtId="0" fontId="59" fillId="19" borderId="0" xfId="2" applyFont="1" applyFill="1" applyAlignment="1">
      <alignment horizontal="center" vertical="center"/>
    </xf>
    <xf numFmtId="0" fontId="9" fillId="2" borderId="0" xfId="0" applyFont="1" applyFill="1" applyAlignment="1">
      <alignment horizontal="left" vertical="top" wrapText="1"/>
    </xf>
    <xf numFmtId="0" fontId="2" fillId="0" borderId="0" xfId="0" applyFont="1" applyAlignment="1">
      <alignment horizontal="left" vertical="top" wrapText="1"/>
    </xf>
    <xf numFmtId="0" fontId="69" fillId="0" borderId="0" xfId="0" applyFont="1" applyAlignment="1">
      <alignment horizontal="left" vertical="center" wrapText="1"/>
    </xf>
    <xf numFmtId="0" fontId="9" fillId="6" borderId="13" xfId="0" applyFont="1" applyFill="1" applyBorder="1" applyAlignment="1">
      <alignment horizontal="center" vertical="top"/>
    </xf>
    <xf numFmtId="0" fontId="9" fillId="6" borderId="15" xfId="0" applyFont="1" applyFill="1" applyBorder="1" applyAlignment="1">
      <alignment horizontal="center" vertical="top"/>
    </xf>
    <xf numFmtId="0" fontId="9" fillId="10" borderId="14" xfId="0" applyFont="1" applyFill="1" applyBorder="1" applyAlignment="1" applyProtection="1">
      <alignment horizontal="center" vertical="top"/>
      <protection locked="0"/>
    </xf>
    <xf numFmtId="0" fontId="9" fillId="10" borderId="15" xfId="0" applyFont="1" applyFill="1" applyBorder="1" applyAlignment="1" applyProtection="1">
      <alignment horizontal="center" vertical="top"/>
      <protection locked="0"/>
    </xf>
    <xf numFmtId="0" fontId="9" fillId="10" borderId="13" xfId="0" applyFont="1" applyFill="1" applyBorder="1" applyAlignment="1" applyProtection="1">
      <alignment horizontal="center" vertical="top"/>
      <protection locked="0"/>
    </xf>
    <xf numFmtId="0" fontId="9" fillId="6" borderId="13" xfId="0" applyFont="1" applyFill="1" applyBorder="1" applyAlignment="1">
      <alignment horizontal="right" vertical="top"/>
    </xf>
    <xf numFmtId="0" fontId="9" fillId="6" borderId="14" xfId="0" applyFont="1" applyFill="1" applyBorder="1" applyAlignment="1">
      <alignment horizontal="right" vertical="top"/>
    </xf>
    <xf numFmtId="0" fontId="9" fillId="6" borderId="15" xfId="0" applyFont="1" applyFill="1" applyBorder="1" applyAlignment="1">
      <alignment horizontal="right" vertical="top"/>
    </xf>
    <xf numFmtId="0" fontId="71" fillId="2" borderId="16" xfId="0" applyFont="1" applyFill="1" applyBorder="1" applyAlignment="1">
      <alignment horizontal="right"/>
    </xf>
    <xf numFmtId="0" fontId="9" fillId="6" borderId="8" xfId="0" applyFont="1" applyFill="1" applyBorder="1" applyAlignment="1">
      <alignment horizontal="center" vertical="top" wrapText="1"/>
    </xf>
    <xf numFmtId="0" fontId="4" fillId="0" borderId="0" xfId="2" applyAlignment="1">
      <alignment horizontal="justify" vertical="top" wrapText="1"/>
    </xf>
    <xf numFmtId="0" fontId="3" fillId="10" borderId="13" xfId="0" applyFont="1" applyFill="1" applyBorder="1" applyAlignment="1" applyProtection="1">
      <alignment horizontal="center"/>
      <protection locked="0"/>
    </xf>
    <xf numFmtId="0" fontId="3" fillId="10" borderId="14" xfId="0" applyFont="1" applyFill="1" applyBorder="1" applyAlignment="1" applyProtection="1">
      <alignment horizontal="center"/>
      <protection locked="0"/>
    </xf>
    <xf numFmtId="0" fontId="3" fillId="10" borderId="15" xfId="0" applyFont="1" applyFill="1" applyBorder="1" applyAlignment="1" applyProtection="1">
      <alignment horizontal="center"/>
      <protection locked="0"/>
    </xf>
    <xf numFmtId="0" fontId="4" fillId="0" borderId="0" xfId="2" applyAlignment="1">
      <alignment horizontal="left" vertical="top" wrapText="1"/>
    </xf>
    <xf numFmtId="0" fontId="70" fillId="0" borderId="0" xfId="0" applyFont="1" applyAlignment="1">
      <alignment horizontal="center"/>
    </xf>
    <xf numFmtId="0" fontId="46" fillId="0" borderId="0" xfId="0" applyFont="1" applyAlignment="1">
      <alignment horizontal="left" vertical="center" wrapText="1"/>
    </xf>
    <xf numFmtId="0" fontId="62" fillId="0" borderId="9" xfId="0" applyFont="1" applyBorder="1" applyAlignment="1">
      <alignment horizontal="center" wrapText="1"/>
    </xf>
    <xf numFmtId="0" fontId="62" fillId="0" borderId="0" xfId="0" applyFont="1" applyAlignment="1">
      <alignment horizontal="center" wrapText="1"/>
    </xf>
    <xf numFmtId="0" fontId="0" fillId="0" borderId="0" xfId="0" applyAlignment="1">
      <alignment horizontal="center"/>
    </xf>
    <xf numFmtId="0" fontId="5" fillId="0" borderId="0" xfId="0" applyFont="1" applyAlignment="1">
      <alignment horizontal="left" vertical="center" wrapText="1"/>
    </xf>
    <xf numFmtId="0" fontId="56" fillId="9" borderId="27" xfId="0" applyFont="1" applyFill="1" applyBorder="1" applyAlignment="1">
      <alignment horizontal="center" vertical="center"/>
    </xf>
    <xf numFmtId="0" fontId="56" fillId="9" borderId="28" xfId="0" applyFont="1" applyFill="1" applyBorder="1" applyAlignment="1">
      <alignment horizontal="center" vertical="center"/>
    </xf>
    <xf numFmtId="0" fontId="56" fillId="9" borderId="29" xfId="0" applyFont="1" applyFill="1" applyBorder="1" applyAlignment="1">
      <alignment horizontal="center" vertical="center"/>
    </xf>
    <xf numFmtId="0" fontId="0" fillId="10" borderId="13" xfId="0" applyFill="1" applyBorder="1" applyAlignment="1" applyProtection="1">
      <alignment horizontal="left" vertical="center" wrapText="1"/>
      <protection locked="0"/>
    </xf>
    <xf numFmtId="0" fontId="0" fillId="10" borderId="14" xfId="0" applyFill="1" applyBorder="1" applyAlignment="1" applyProtection="1">
      <alignment horizontal="left" vertical="center" wrapText="1"/>
      <protection locked="0"/>
    </xf>
    <xf numFmtId="0" fontId="0" fillId="10" borderId="15" xfId="0" applyFill="1" applyBorder="1" applyAlignment="1" applyProtection="1">
      <alignment horizontal="left" vertical="center" wrapText="1"/>
      <protection locked="0"/>
    </xf>
    <xf numFmtId="0" fontId="26" fillId="0" borderId="8" xfId="0" applyFont="1" applyBorder="1" applyAlignment="1">
      <alignment horizontal="center" vertical="top" wrapText="1"/>
    </xf>
    <xf numFmtId="0" fontId="4" fillId="0" borderId="8" xfId="2" applyBorder="1" applyAlignment="1">
      <alignment horizontal="center" vertical="top" wrapText="1"/>
    </xf>
    <xf numFmtId="0" fontId="9" fillId="0" borderId="0" xfId="0" applyFont="1" applyAlignment="1">
      <alignment horizontal="center"/>
    </xf>
    <xf numFmtId="0" fontId="9" fillId="0" borderId="17"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xf>
    <xf numFmtId="0" fontId="26" fillId="0" borderId="9" xfId="0" applyFont="1" applyBorder="1" applyAlignment="1">
      <alignment horizontal="left" vertical="top" wrapText="1" indent="1"/>
    </xf>
    <xf numFmtId="0" fontId="26" fillId="0" borderId="0" xfId="0" applyFont="1" applyAlignment="1">
      <alignment horizontal="left" vertical="top" wrapText="1" indent="1"/>
    </xf>
    <xf numFmtId="0" fontId="9" fillId="0" borderId="0" xfId="0" applyFont="1" applyAlignment="1">
      <alignment horizontal="left" vertical="top" indent="3"/>
    </xf>
    <xf numFmtId="0" fontId="62" fillId="3" borderId="25" xfId="0" applyFont="1" applyFill="1" applyBorder="1" applyAlignment="1">
      <alignment horizontal="right" vertical="center"/>
    </xf>
    <xf numFmtId="0" fontId="62" fillId="3" borderId="14" xfId="0" applyFont="1" applyFill="1" applyBorder="1" applyAlignment="1">
      <alignment horizontal="right" vertical="center"/>
    </xf>
    <xf numFmtId="0" fontId="0" fillId="0" borderId="0" xfId="0" applyAlignment="1">
      <alignment horizontal="center" vertical="top" wrapText="1"/>
    </xf>
    <xf numFmtId="0" fontId="4" fillId="0" borderId="0" xfId="2" applyAlignment="1">
      <alignment horizontal="left" vertical="top"/>
    </xf>
    <xf numFmtId="0" fontId="4" fillId="0" borderId="0" xfId="2" applyAlignment="1">
      <alignment horizontal="center"/>
    </xf>
    <xf numFmtId="0" fontId="11" fillId="2" borderId="0" xfId="0" applyFont="1" applyFill="1" applyAlignment="1">
      <alignment horizontal="left" vertical="center" wrapText="1"/>
    </xf>
    <xf numFmtId="0" fontId="11" fillId="2" borderId="17" xfId="0" applyFont="1" applyFill="1" applyBorder="1" applyAlignment="1">
      <alignment horizontal="left" vertical="center" wrapText="1"/>
    </xf>
    <xf numFmtId="165" fontId="10" fillId="10" borderId="13" xfId="0" applyNumberFormat="1" applyFont="1" applyFill="1" applyBorder="1" applyAlignment="1" applyProtection="1">
      <alignment horizontal="center" vertical="center" wrapText="1"/>
      <protection locked="0"/>
    </xf>
    <xf numFmtId="165" fontId="10" fillId="10" borderId="14" xfId="0" applyNumberFormat="1" applyFont="1" applyFill="1" applyBorder="1" applyAlignment="1" applyProtection="1">
      <alignment horizontal="center" vertical="center" wrapText="1"/>
      <protection locked="0"/>
    </xf>
    <xf numFmtId="165" fontId="10" fillId="10" borderId="15" xfId="0" applyNumberFormat="1" applyFont="1" applyFill="1" applyBorder="1" applyAlignment="1" applyProtection="1">
      <alignment horizontal="center" vertical="center" wrapText="1"/>
      <protection locked="0"/>
    </xf>
    <xf numFmtId="0" fontId="70" fillId="2" borderId="0" xfId="0" applyFont="1" applyFill="1" applyAlignment="1">
      <alignment horizontal="center" vertical="top"/>
    </xf>
    <xf numFmtId="0" fontId="65" fillId="0" borderId="0" xfId="0" applyFont="1" applyAlignment="1">
      <alignment horizontal="center"/>
    </xf>
    <xf numFmtId="0" fontId="56" fillId="13" borderId="25" xfId="0" applyFont="1" applyFill="1" applyBorder="1" applyAlignment="1">
      <alignment horizontal="center" vertical="center"/>
    </xf>
    <xf numFmtId="0" fontId="56" fillId="13" borderId="14" xfId="0" applyFont="1" applyFill="1" applyBorder="1" applyAlignment="1">
      <alignment horizontal="center" vertical="center"/>
    </xf>
    <xf numFmtId="0" fontId="56" fillId="13" borderId="26" xfId="0" applyFont="1" applyFill="1" applyBorder="1" applyAlignment="1">
      <alignment horizontal="center" vertical="center"/>
    </xf>
    <xf numFmtId="0" fontId="26" fillId="0" borderId="9" xfId="0" applyFont="1" applyBorder="1" applyAlignment="1">
      <alignment horizontal="left" vertical="center" wrapText="1"/>
    </xf>
    <xf numFmtId="0" fontId="6" fillId="2" borderId="8" xfId="0" applyFont="1" applyFill="1" applyBorder="1" applyAlignment="1">
      <alignment horizontal="left" indent="1"/>
    </xf>
    <xf numFmtId="0" fontId="7" fillId="2" borderId="0" xfId="0" applyFont="1" applyFill="1" applyAlignment="1">
      <alignment horizontal="center"/>
    </xf>
    <xf numFmtId="0" fontId="18" fillId="0" borderId="0" xfId="0" applyFont="1" applyAlignment="1">
      <alignment horizontal="left" vertical="center" wrapText="1"/>
    </xf>
    <xf numFmtId="0" fontId="7" fillId="2" borderId="0" xfId="0" applyFont="1" applyFill="1" applyAlignment="1">
      <alignment horizontal="left" indent="1"/>
    </xf>
    <xf numFmtId="49" fontId="6" fillId="10" borderId="8" xfId="0" applyNumberFormat="1" applyFont="1" applyFill="1" applyBorder="1" applyAlignment="1" applyProtection="1">
      <alignment horizontal="center"/>
      <protection locked="0"/>
    </xf>
    <xf numFmtId="0" fontId="6" fillId="10" borderId="13" xfId="0" applyFont="1" applyFill="1" applyBorder="1" applyAlignment="1" applyProtection="1">
      <alignment horizontal="center"/>
      <protection locked="0"/>
    </xf>
    <xf numFmtId="0" fontId="6" fillId="10" borderId="15" xfId="0" applyFont="1" applyFill="1" applyBorder="1" applyAlignment="1" applyProtection="1">
      <alignment horizontal="center"/>
      <protection locked="0"/>
    </xf>
    <xf numFmtId="0" fontId="6" fillId="10" borderId="14" xfId="0" applyFont="1" applyFill="1" applyBorder="1" applyAlignment="1" applyProtection="1">
      <alignment horizontal="center"/>
      <protection locked="0"/>
    </xf>
    <xf numFmtId="49" fontId="6" fillId="10" borderId="13" xfId="0" applyNumberFormat="1" applyFont="1" applyFill="1" applyBorder="1" applyAlignment="1" applyProtection="1">
      <alignment horizontal="center"/>
      <protection locked="0"/>
    </xf>
    <xf numFmtId="49" fontId="6" fillId="10" borderId="14" xfId="0" applyNumberFormat="1" applyFont="1" applyFill="1" applyBorder="1" applyAlignment="1" applyProtection="1">
      <alignment horizontal="center"/>
      <protection locked="0"/>
    </xf>
    <xf numFmtId="49" fontId="6" fillId="10" borderId="15" xfId="0" applyNumberFormat="1" applyFont="1" applyFill="1" applyBorder="1" applyAlignment="1" applyProtection="1">
      <alignment horizontal="center"/>
      <protection locked="0"/>
    </xf>
    <xf numFmtId="0" fontId="51" fillId="0" borderId="9" xfId="0" applyFont="1" applyBorder="1" applyAlignment="1">
      <alignment horizontal="left" vertical="center" indent="1"/>
    </xf>
    <xf numFmtId="0" fontId="51" fillId="0" borderId="0" xfId="0" applyFont="1" applyAlignment="1">
      <alignment horizontal="left" vertical="center" indent="1"/>
    </xf>
    <xf numFmtId="167" fontId="6" fillId="2" borderId="0" xfId="0" applyNumberFormat="1" applyFont="1" applyFill="1" applyAlignment="1">
      <alignment horizontal="center"/>
    </xf>
    <xf numFmtId="0" fontId="7" fillId="0" borderId="0" xfId="0" applyFont="1" applyAlignment="1">
      <alignment horizontal="left" indent="1"/>
    </xf>
    <xf numFmtId="0" fontId="7" fillId="0" borderId="17" xfId="0" applyFont="1" applyBorder="1" applyAlignment="1">
      <alignment horizontal="left" indent="1"/>
    </xf>
    <xf numFmtId="0" fontId="18" fillId="0" borderId="0" xfId="0" applyFont="1" applyAlignment="1">
      <alignment horizontal="right" vertical="top" wrapText="1"/>
    </xf>
    <xf numFmtId="167" fontId="6" fillId="2" borderId="13" xfId="0" applyNumberFormat="1" applyFont="1" applyFill="1" applyBorder="1" applyAlignment="1">
      <alignment horizontal="center"/>
    </xf>
    <xf numFmtId="167" fontId="6" fillId="2" borderId="14" xfId="0" applyNumberFormat="1" applyFont="1" applyFill="1" applyBorder="1" applyAlignment="1">
      <alignment horizontal="center"/>
    </xf>
    <xf numFmtId="167" fontId="6" fillId="2" borderId="15" xfId="0" applyNumberFormat="1" applyFont="1" applyFill="1" applyBorder="1" applyAlignment="1">
      <alignment horizontal="center"/>
    </xf>
    <xf numFmtId="49" fontId="0" fillId="10" borderId="13" xfId="0" applyNumberFormat="1" applyFill="1" applyBorder="1" applyAlignment="1" applyProtection="1">
      <alignment horizontal="center"/>
      <protection locked="0"/>
    </xf>
    <xf numFmtId="49" fontId="0" fillId="10" borderId="14" xfId="0" applyNumberFormat="1" applyFill="1" applyBorder="1" applyAlignment="1" applyProtection="1">
      <alignment horizontal="center"/>
      <protection locked="0"/>
    </xf>
    <xf numFmtId="49" fontId="0" fillId="10" borderId="15" xfId="0" applyNumberFormat="1" applyFill="1" applyBorder="1" applyAlignment="1" applyProtection="1">
      <alignment horizontal="center"/>
      <protection locked="0"/>
    </xf>
    <xf numFmtId="0" fontId="7" fillId="0" borderId="0" xfId="0" applyFont="1" applyAlignment="1">
      <alignment horizontal="left" indent="23"/>
    </xf>
    <xf numFmtId="0" fontId="7" fillId="0" borderId="17" xfId="0" applyFont="1" applyBorder="1" applyAlignment="1">
      <alignment horizontal="left" indent="23"/>
    </xf>
    <xf numFmtId="14" fontId="6" fillId="10" borderId="13" xfId="0" applyNumberFormat="1" applyFont="1" applyFill="1" applyBorder="1" applyAlignment="1" applyProtection="1">
      <alignment horizontal="center"/>
      <protection locked="0"/>
    </xf>
    <xf numFmtId="14" fontId="6" fillId="10" borderId="14" xfId="0" applyNumberFormat="1" applyFont="1" applyFill="1" applyBorder="1" applyAlignment="1" applyProtection="1">
      <alignment horizontal="center"/>
      <protection locked="0"/>
    </xf>
    <xf numFmtId="14" fontId="6" fillId="10" borderId="15" xfId="0" applyNumberFormat="1" applyFont="1" applyFill="1" applyBorder="1" applyAlignment="1" applyProtection="1">
      <alignment horizontal="center"/>
      <protection locked="0"/>
    </xf>
    <xf numFmtId="0" fontId="18" fillId="0" borderId="9" xfId="0" applyFont="1" applyBorder="1" applyAlignment="1">
      <alignment horizontal="left" vertical="center" indent="1"/>
    </xf>
    <xf numFmtId="0" fontId="18" fillId="0" borderId="0" xfId="0" applyFont="1" applyAlignment="1">
      <alignment horizontal="left" vertical="center" indent="1"/>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10" fillId="10" borderId="13" xfId="0" applyFont="1" applyFill="1" applyBorder="1" applyAlignment="1" applyProtection="1">
      <alignment horizontal="center" vertical="center" wrapText="1"/>
      <protection locked="0"/>
    </xf>
    <xf numFmtId="0" fontId="10" fillId="10" borderId="14"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2" fillId="8" borderId="13" xfId="0" applyFont="1" applyFill="1" applyBorder="1" applyAlignment="1" applyProtection="1">
      <alignment horizontal="center" vertical="center" wrapText="1"/>
      <protection locked="0"/>
    </xf>
    <xf numFmtId="0" fontId="12" fillId="8" borderId="15"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52" fillId="0" borderId="0" xfId="0" applyFont="1" applyAlignment="1">
      <alignment horizontal="left" vertical="center" wrapText="1"/>
    </xf>
    <xf numFmtId="0" fontId="65" fillId="0" borderId="0" xfId="0" applyFont="1" applyAlignment="1">
      <alignment horizontal="center" vertical="center" wrapText="1"/>
    </xf>
    <xf numFmtId="0" fontId="34" fillId="0" borderId="9" xfId="0" applyFont="1" applyBorder="1" applyAlignment="1">
      <alignment horizontal="center" vertical="center" wrapText="1"/>
    </xf>
    <xf numFmtId="0" fontId="34" fillId="0" borderId="0" xfId="0" applyFont="1" applyAlignment="1">
      <alignment horizontal="center" vertical="center" wrapText="1"/>
    </xf>
    <xf numFmtId="0" fontId="56" fillId="9" borderId="7" xfId="0" applyFont="1" applyFill="1" applyBorder="1" applyAlignment="1">
      <alignment horizontal="center" vertical="center"/>
    </xf>
    <xf numFmtId="0" fontId="56" fillId="9" borderId="0" xfId="0" applyFont="1" applyFill="1" applyAlignment="1">
      <alignment horizontal="center" vertical="center"/>
    </xf>
    <xf numFmtId="0" fontId="56" fillId="9" borderId="6" xfId="0" applyFont="1" applyFill="1" applyBorder="1" applyAlignment="1">
      <alignment horizontal="center" vertical="center"/>
    </xf>
    <xf numFmtId="0" fontId="22" fillId="0" borderId="0" xfId="0" applyFont="1" applyAlignment="1">
      <alignment horizontal="left" vertical="center" wrapText="1" indent="1"/>
    </xf>
    <xf numFmtId="0" fontId="11" fillId="0" borderId="0" xfId="0" applyFont="1" applyAlignment="1">
      <alignment horizontal="center" vertical="center" wrapText="1"/>
    </xf>
    <xf numFmtId="0" fontId="5" fillId="0" borderId="17" xfId="0" applyFont="1" applyBorder="1" applyAlignment="1">
      <alignment horizontal="left" vertical="center" wrapText="1"/>
    </xf>
    <xf numFmtId="0" fontId="24" fillId="0" borderId="9" xfId="0" applyFont="1" applyBorder="1" applyAlignment="1">
      <alignment horizontal="left" vertical="center" wrapText="1"/>
    </xf>
    <xf numFmtId="0" fontId="24" fillId="0" borderId="0" xfId="0" applyFont="1" applyAlignment="1">
      <alignment horizontal="left" vertical="center" wrapText="1"/>
    </xf>
    <xf numFmtId="0" fontId="12" fillId="0" borderId="17" xfId="0" applyFont="1" applyBorder="1" applyAlignment="1">
      <alignment horizontal="center" vertical="center" wrapText="1"/>
    </xf>
    <xf numFmtId="0" fontId="4" fillId="0" borderId="0" xfId="2" applyAlignment="1">
      <alignment horizontal="left"/>
    </xf>
    <xf numFmtId="176" fontId="10" fillId="10" borderId="13" xfId="1" applyNumberFormat="1" applyFont="1" applyFill="1" applyBorder="1" applyAlignment="1" applyProtection="1">
      <alignment horizontal="center" vertical="center" wrapText="1"/>
      <protection locked="0"/>
    </xf>
    <xf numFmtId="176" fontId="10" fillId="10" borderId="15" xfId="1" applyNumberFormat="1" applyFont="1" applyFill="1" applyBorder="1" applyAlignment="1" applyProtection="1">
      <alignment horizontal="center" vertical="center" wrapText="1"/>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21" fillId="0" borderId="0" xfId="0" applyFont="1" applyAlignment="1">
      <alignment horizontal="left" vertical="center" wrapText="1"/>
    </xf>
    <xf numFmtId="0" fontId="11" fillId="0" borderId="0" xfId="0" applyFont="1" applyAlignment="1">
      <alignment horizontal="left" vertical="center" wrapText="1"/>
    </xf>
    <xf numFmtId="0" fontId="10" fillId="8" borderId="13" xfId="0" applyFont="1" applyFill="1" applyBorder="1" applyAlignment="1" applyProtection="1">
      <alignment horizontal="center" vertical="center" wrapText="1"/>
      <protection locked="0"/>
    </xf>
    <xf numFmtId="0" fontId="10" fillId="8" borderId="14" xfId="0"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179" fontId="10" fillId="3" borderId="8" xfId="0" applyNumberFormat="1" applyFont="1" applyFill="1" applyBorder="1" applyAlignment="1" applyProtection="1">
      <alignment horizontal="center" vertical="center" wrapText="1"/>
      <protection locked="0"/>
    </xf>
    <xf numFmtId="0" fontId="11" fillId="0" borderId="0" xfId="0" applyFont="1" applyAlignment="1">
      <alignment horizontal="right" vertical="center" wrapText="1"/>
    </xf>
    <xf numFmtId="0" fontId="5" fillId="0" borderId="0" xfId="0" applyFont="1" applyAlignment="1">
      <alignment horizontal="justify" vertical="center" wrapText="1"/>
    </xf>
    <xf numFmtId="0" fontId="6" fillId="0" borderId="0" xfId="0" applyFont="1" applyAlignment="1">
      <alignment horizontal="center" vertical="center" wrapText="1"/>
    </xf>
    <xf numFmtId="180" fontId="10" fillId="10" borderId="13" xfId="1" applyNumberFormat="1" applyFont="1" applyFill="1" applyBorder="1" applyAlignment="1" applyProtection="1">
      <alignment horizontal="center" vertical="center" wrapText="1"/>
      <protection locked="0"/>
    </xf>
    <xf numFmtId="180" fontId="10" fillId="10" borderId="15" xfId="1" applyNumberFormat="1" applyFont="1" applyFill="1" applyBorder="1" applyAlignment="1" applyProtection="1">
      <alignment horizontal="center" vertical="center" wrapText="1"/>
      <protection locked="0"/>
    </xf>
    <xf numFmtId="0" fontId="68" fillId="0" borderId="0" xfId="0" applyFont="1" applyAlignment="1">
      <alignment horizontal="center" vertical="center" wrapText="1"/>
    </xf>
    <xf numFmtId="0" fontId="5" fillId="2" borderId="13"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0" fontId="5" fillId="2" borderId="13" xfId="0" applyFont="1" applyFill="1" applyBorder="1" applyAlignment="1" applyProtection="1">
      <alignment horizontal="center" vertical="top" wrapText="1"/>
      <protection hidden="1"/>
    </xf>
    <xf numFmtId="0" fontId="5" fillId="2" borderId="15" xfId="0" applyFont="1" applyFill="1" applyBorder="1" applyAlignment="1" applyProtection="1">
      <alignment horizontal="center" vertical="top" wrapText="1"/>
      <protection hidden="1"/>
    </xf>
    <xf numFmtId="0" fontId="10" fillId="2" borderId="0" xfId="0" applyFont="1" applyFill="1" applyAlignment="1" applyProtection="1">
      <alignment horizontal="justify" vertical="center" wrapText="1"/>
      <protection hidden="1"/>
    </xf>
    <xf numFmtId="0" fontId="10" fillId="0" borderId="0" xfId="0" applyFont="1" applyAlignment="1" applyProtection="1">
      <alignment horizontal="justify" vertical="center" wrapText="1"/>
      <protection hidden="1"/>
    </xf>
    <xf numFmtId="0" fontId="5" fillId="0" borderId="0" xfId="0" applyFont="1" applyAlignment="1" applyProtection="1">
      <alignment horizontal="justify" vertical="top" wrapText="1"/>
      <protection hidden="1"/>
    </xf>
    <xf numFmtId="0" fontId="5" fillId="0" borderId="1" xfId="0" applyFont="1" applyBorder="1" applyAlignment="1" applyProtection="1">
      <alignment horizontal="right"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5" fillId="0" borderId="0" xfId="0" applyFont="1" applyAlignment="1" applyProtection="1">
      <alignment horizontal="left" vertical="top" indent="2"/>
      <protection hidden="1"/>
    </xf>
    <xf numFmtId="0" fontId="9" fillId="0" borderId="0" xfId="0" applyFont="1" applyAlignment="1" applyProtection="1">
      <alignment horizontal="left" vertical="top" wrapText="1"/>
      <protection hidden="1"/>
    </xf>
    <xf numFmtId="0" fontId="76" fillId="11" borderId="13" xfId="0" applyFont="1" applyFill="1" applyBorder="1" applyAlignment="1" applyProtection="1">
      <alignment horizontal="left" vertical="center" wrapText="1"/>
      <protection hidden="1"/>
    </xf>
    <xf numFmtId="0" fontId="76" fillId="11" borderId="14" xfId="0" applyFont="1" applyFill="1" applyBorder="1" applyAlignment="1" applyProtection="1">
      <alignment horizontal="left" vertical="center" wrapText="1"/>
      <protection hidden="1"/>
    </xf>
    <xf numFmtId="0" fontId="76" fillId="11" borderId="15" xfId="0" applyFont="1" applyFill="1" applyBorder="1" applyAlignment="1" applyProtection="1">
      <alignment horizontal="left" vertical="center" wrapText="1"/>
      <protection hidden="1"/>
    </xf>
    <xf numFmtId="0" fontId="54" fillId="11" borderId="8" xfId="2" applyFont="1" applyFill="1" applyBorder="1" applyAlignment="1" applyProtection="1">
      <alignment horizontal="left"/>
      <protection hidden="1"/>
    </xf>
    <xf numFmtId="164" fontId="74" fillId="2" borderId="13" xfId="0" applyNumberFormat="1" applyFont="1" applyFill="1" applyBorder="1" applyAlignment="1" applyProtection="1">
      <alignment horizontal="center"/>
      <protection hidden="1"/>
    </xf>
    <xf numFmtId="164" fontId="74" fillId="2" borderId="14" xfId="0" applyNumberFormat="1" applyFont="1" applyFill="1" applyBorder="1" applyAlignment="1" applyProtection="1">
      <alignment horizontal="center"/>
      <protection hidden="1"/>
    </xf>
    <xf numFmtId="164" fontId="74" fillId="2" borderId="15" xfId="0" applyNumberFormat="1" applyFont="1" applyFill="1" applyBorder="1" applyAlignment="1" applyProtection="1">
      <alignment horizontal="center"/>
      <protection hidden="1"/>
    </xf>
    <xf numFmtId="0" fontId="76" fillId="11" borderId="8" xfId="0" applyFont="1" applyFill="1" applyBorder="1" applyAlignment="1" applyProtection="1">
      <alignment horizontal="left" vertical="center" wrapText="1"/>
      <protection hidden="1"/>
    </xf>
    <xf numFmtId="164" fontId="74" fillId="2" borderId="8" xfId="0" applyNumberFormat="1" applyFont="1" applyFill="1" applyBorder="1" applyAlignment="1" applyProtection="1">
      <alignment horizontal="center"/>
      <protection hidden="1"/>
    </xf>
    <xf numFmtId="0" fontId="14" fillId="2" borderId="9" xfId="0" applyFont="1" applyFill="1" applyBorder="1" applyAlignment="1" applyProtection="1">
      <alignment horizontal="left" vertical="center" wrapText="1"/>
      <protection hidden="1"/>
    </xf>
    <xf numFmtId="0" fontId="14" fillId="2" borderId="0" xfId="0" applyFont="1" applyFill="1" applyAlignment="1" applyProtection="1">
      <alignment horizontal="left" vertical="center" wrapText="1"/>
      <protection hidden="1"/>
    </xf>
    <xf numFmtId="0" fontId="12" fillId="0" borderId="0" xfId="0" applyFont="1" applyAlignment="1" applyProtection="1">
      <alignment horizontal="justify" vertical="center" wrapText="1"/>
      <protection hidden="1"/>
    </xf>
    <xf numFmtId="0" fontId="49" fillId="2" borderId="16" xfId="0" applyFont="1" applyFill="1" applyBorder="1" applyAlignment="1" applyProtection="1">
      <alignment horizontal="center" wrapText="1"/>
      <protection hidden="1"/>
    </xf>
    <xf numFmtId="0" fontId="58" fillId="11" borderId="13" xfId="0" applyFont="1" applyFill="1" applyBorder="1" applyAlignment="1" applyProtection="1">
      <alignment horizontal="center"/>
      <protection hidden="1"/>
    </xf>
    <xf numFmtId="0" fontId="58" fillId="11" borderId="14" xfId="0" applyFont="1" applyFill="1" applyBorder="1" applyAlignment="1" applyProtection="1">
      <alignment horizontal="center"/>
      <protection hidden="1"/>
    </xf>
    <xf numFmtId="0" fontId="58" fillId="11" borderId="15" xfId="0" applyFont="1" applyFill="1" applyBorder="1" applyAlignment="1" applyProtection="1">
      <alignment horizontal="center"/>
      <protection hidden="1"/>
    </xf>
    <xf numFmtId="0" fontId="74" fillId="0" borderId="16" xfId="0" applyFont="1" applyBorder="1" applyAlignment="1" applyProtection="1">
      <alignment horizontal="center"/>
      <protection hidden="1"/>
    </xf>
    <xf numFmtId="0" fontId="6" fillId="15" borderId="13" xfId="0" applyFont="1" applyFill="1" applyBorder="1" applyAlignment="1" applyProtection="1">
      <alignment horizontal="left"/>
      <protection hidden="1"/>
    </xf>
    <xf numFmtId="0" fontId="6" fillId="15" borderId="14" xfId="0" applyFont="1" applyFill="1" applyBorder="1" applyAlignment="1" applyProtection="1">
      <alignment horizontal="left"/>
      <protection hidden="1"/>
    </xf>
    <xf numFmtId="0" fontId="6" fillId="15" borderId="15" xfId="0" applyFont="1" applyFill="1" applyBorder="1" applyAlignment="1" applyProtection="1">
      <alignment horizontal="left"/>
      <protection hidden="1"/>
    </xf>
    <xf numFmtId="0" fontId="10" fillId="2" borderId="13"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166" fontId="10" fillId="14" borderId="13" xfId="0" applyNumberFormat="1" applyFont="1" applyFill="1" applyBorder="1" applyAlignment="1" applyProtection="1">
      <alignment horizontal="center" vertical="center" wrapText="1"/>
      <protection hidden="1"/>
    </xf>
    <xf numFmtId="166" fontId="10" fillId="14" borderId="14" xfId="0" applyNumberFormat="1" applyFont="1" applyFill="1" applyBorder="1" applyAlignment="1" applyProtection="1">
      <alignment horizontal="center" vertical="center" wrapText="1"/>
      <protection hidden="1"/>
    </xf>
    <xf numFmtId="166" fontId="10" fillId="14" borderId="15" xfId="0" applyNumberFormat="1" applyFont="1" applyFill="1" applyBorder="1" applyAlignment="1" applyProtection="1">
      <alignment horizontal="center" vertical="center" wrapText="1"/>
      <protection hidden="1"/>
    </xf>
    <xf numFmtId="0" fontId="55" fillId="0" borderId="0" xfId="0" applyFont="1" applyAlignment="1" applyProtection="1">
      <alignment horizontal="left" vertical="center" wrapText="1"/>
      <protection hidden="1"/>
    </xf>
    <xf numFmtId="0" fontId="34" fillId="0" borderId="0" xfId="0" applyFont="1" applyAlignment="1" applyProtection="1">
      <alignment horizontal="left" vertical="center" wrapText="1"/>
      <protection hidden="1"/>
    </xf>
    <xf numFmtId="0" fontId="6" fillId="2" borderId="0" xfId="0" applyFont="1" applyFill="1" applyAlignment="1" applyProtection="1">
      <alignment horizontal="left"/>
      <protection hidden="1"/>
    </xf>
    <xf numFmtId="0" fontId="11" fillId="2" borderId="16" xfId="0" applyFont="1" applyFill="1" applyBorder="1" applyAlignment="1" applyProtection="1">
      <alignment horizontal="left" vertical="center" wrapText="1"/>
      <protection hidden="1"/>
    </xf>
    <xf numFmtId="0" fontId="54" fillId="11" borderId="13" xfId="2" applyFont="1" applyFill="1" applyBorder="1" applyAlignment="1" applyProtection="1">
      <alignment horizontal="left"/>
      <protection hidden="1"/>
    </xf>
    <xf numFmtId="0" fontId="54" fillId="11" borderId="14" xfId="2" applyFont="1" applyFill="1" applyBorder="1" applyAlignment="1" applyProtection="1">
      <alignment horizontal="left"/>
      <protection hidden="1"/>
    </xf>
    <xf numFmtId="0" fontId="54" fillId="11" borderId="15" xfId="2" applyFont="1" applyFill="1" applyBorder="1" applyAlignment="1" applyProtection="1">
      <alignment horizontal="left"/>
      <protection hidden="1"/>
    </xf>
    <xf numFmtId="164" fontId="78" fillId="2" borderId="13" xfId="0" applyNumberFormat="1" applyFont="1" applyFill="1" applyBorder="1" applyAlignment="1" applyProtection="1">
      <alignment horizontal="center"/>
      <protection hidden="1"/>
    </xf>
    <xf numFmtId="164" fontId="78" fillId="2" borderId="14" xfId="0" applyNumberFormat="1" applyFont="1" applyFill="1" applyBorder="1" applyAlignment="1" applyProtection="1">
      <alignment horizontal="center"/>
      <protection hidden="1"/>
    </xf>
    <xf numFmtId="164" fontId="78" fillId="2" borderId="15" xfId="0" applyNumberFormat="1" applyFont="1" applyFill="1" applyBorder="1" applyAlignment="1" applyProtection="1">
      <alignment horizontal="center"/>
      <protection hidden="1"/>
    </xf>
    <xf numFmtId="0" fontId="6" fillId="15" borderId="13" xfId="0" applyFont="1" applyFill="1" applyBorder="1" applyProtection="1">
      <protection hidden="1"/>
    </xf>
    <xf numFmtId="0" fontId="6" fillId="15" borderId="14" xfId="0" applyFont="1" applyFill="1" applyBorder="1" applyProtection="1">
      <protection hidden="1"/>
    </xf>
    <xf numFmtId="0" fontId="6" fillId="15" borderId="15" xfId="0" applyFont="1" applyFill="1" applyBorder="1" applyProtection="1">
      <protection hidden="1"/>
    </xf>
    <xf numFmtId="0" fontId="17" fillId="11" borderId="18" xfId="0" applyFont="1" applyFill="1" applyBorder="1" applyAlignment="1" applyProtection="1">
      <alignment horizontal="justify" vertical="center"/>
      <protection hidden="1"/>
    </xf>
    <xf numFmtId="0" fontId="17" fillId="11" borderId="11" xfId="0" applyFont="1" applyFill="1" applyBorder="1" applyAlignment="1" applyProtection="1">
      <alignment horizontal="justify" vertical="center"/>
      <protection hidden="1"/>
    </xf>
    <xf numFmtId="0" fontId="17" fillId="11" borderId="19" xfId="0" applyFont="1" applyFill="1" applyBorder="1" applyAlignment="1" applyProtection="1">
      <alignment horizontal="justify" vertical="center"/>
      <protection hidden="1"/>
    </xf>
    <xf numFmtId="0" fontId="17" fillId="11" borderId="20" xfId="0" applyFont="1" applyFill="1" applyBorder="1" applyAlignment="1" applyProtection="1">
      <alignment horizontal="justify" vertical="center"/>
      <protection hidden="1"/>
    </xf>
    <xf numFmtId="0" fontId="17" fillId="11" borderId="16" xfId="0" applyFont="1" applyFill="1" applyBorder="1" applyAlignment="1" applyProtection="1">
      <alignment horizontal="justify" vertical="center"/>
      <protection hidden="1"/>
    </xf>
    <xf numFmtId="0" fontId="17" fillId="11" borderId="21" xfId="0" applyFont="1" applyFill="1" applyBorder="1" applyAlignment="1" applyProtection="1">
      <alignment horizontal="justify" vertical="center"/>
      <protection hidden="1"/>
    </xf>
    <xf numFmtId="0" fontId="11" fillId="2" borderId="0" xfId="0" applyFont="1" applyFill="1" applyAlignment="1" applyProtection="1">
      <alignment horizontal="left" vertical="center" wrapText="1"/>
      <protection hidden="1"/>
    </xf>
    <xf numFmtId="0" fontId="11" fillId="2" borderId="17" xfId="0" applyFont="1" applyFill="1" applyBorder="1" applyAlignment="1" applyProtection="1">
      <alignment horizontal="left" vertical="center" wrapText="1"/>
      <protection hidden="1"/>
    </xf>
    <xf numFmtId="165" fontId="17" fillId="11" borderId="13" xfId="0" applyNumberFormat="1" applyFont="1" applyFill="1" applyBorder="1" applyAlignment="1" applyProtection="1">
      <alignment horizontal="center" vertical="center" wrapText="1"/>
      <protection hidden="1"/>
    </xf>
    <xf numFmtId="165" fontId="17" fillId="11" borderId="14" xfId="0" applyNumberFormat="1" applyFont="1" applyFill="1" applyBorder="1" applyAlignment="1" applyProtection="1">
      <alignment horizontal="center" vertical="center" wrapText="1"/>
      <protection hidden="1"/>
    </xf>
    <xf numFmtId="165" fontId="17" fillId="11" borderId="15" xfId="0" applyNumberFormat="1" applyFont="1" applyFill="1" applyBorder="1" applyAlignment="1" applyProtection="1">
      <alignment horizontal="center" vertical="center" wrapText="1"/>
      <protection hidden="1"/>
    </xf>
    <xf numFmtId="0" fontId="6" fillId="3" borderId="13" xfId="0" applyFont="1" applyFill="1" applyBorder="1" applyAlignment="1" applyProtection="1">
      <alignment horizontal="left"/>
      <protection hidden="1"/>
    </xf>
    <xf numFmtId="0" fontId="6" fillId="3" borderId="14" xfId="0" applyFont="1" applyFill="1" applyBorder="1" applyAlignment="1" applyProtection="1">
      <alignment horizontal="left"/>
      <protection hidden="1"/>
    </xf>
    <xf numFmtId="0" fontId="6" fillId="3" borderId="15" xfId="0" applyFont="1" applyFill="1" applyBorder="1" applyAlignment="1" applyProtection="1">
      <alignment horizontal="left"/>
      <protection hidden="1"/>
    </xf>
    <xf numFmtId="0" fontId="6" fillId="3" borderId="8" xfId="0" applyFont="1" applyFill="1" applyBorder="1" applyAlignment="1" applyProtection="1">
      <alignment horizontal="center"/>
      <protection hidden="1"/>
    </xf>
    <xf numFmtId="0" fontId="7" fillId="0" borderId="9"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9"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17" xfId="0" applyFont="1" applyBorder="1" applyAlignment="1" applyProtection="1">
      <alignment horizontal="left"/>
      <protection hidden="1"/>
    </xf>
    <xf numFmtId="165" fontId="16" fillId="0" borderId="0" xfId="0" applyNumberFormat="1" applyFont="1" applyAlignment="1" applyProtection="1">
      <alignment horizontal="center" vertical="center" wrapText="1"/>
      <protection hidden="1"/>
    </xf>
    <xf numFmtId="0" fontId="18" fillId="0" borderId="0" xfId="0" applyFont="1" applyAlignment="1" applyProtection="1">
      <alignment horizontal="left" vertical="center" wrapText="1"/>
      <protection hidden="1"/>
    </xf>
    <xf numFmtId="0" fontId="7" fillId="2" borderId="0" xfId="0" applyFont="1" applyFill="1" applyAlignment="1" applyProtection="1">
      <alignment horizontal="center"/>
      <protection hidden="1"/>
    </xf>
    <xf numFmtId="0" fontId="6" fillId="2" borderId="8" xfId="0" applyFont="1" applyFill="1" applyBorder="1" applyAlignment="1" applyProtection="1">
      <alignment horizontal="left"/>
      <protection hidden="1"/>
    </xf>
    <xf numFmtId="167" fontId="6" fillId="2" borderId="8" xfId="0" applyNumberFormat="1" applyFont="1" applyFill="1" applyBorder="1" applyAlignment="1" applyProtection="1">
      <alignment horizontal="center"/>
      <protection hidden="1"/>
    </xf>
    <xf numFmtId="49" fontId="6" fillId="3" borderId="8" xfId="0" applyNumberFormat="1" applyFont="1" applyFill="1" applyBorder="1" applyAlignment="1" applyProtection="1">
      <alignment horizontal="center"/>
      <protection hidden="1"/>
    </xf>
    <xf numFmtId="0" fontId="40" fillId="11" borderId="8" xfId="0" applyFont="1" applyFill="1" applyBorder="1" applyAlignment="1" applyProtection="1">
      <alignment horizontal="center"/>
      <protection hidden="1"/>
    </xf>
    <xf numFmtId="0" fontId="40" fillId="11" borderId="13" xfId="0" applyFont="1" applyFill="1" applyBorder="1" applyAlignment="1" applyProtection="1">
      <alignment horizontal="center"/>
      <protection hidden="1"/>
    </xf>
    <xf numFmtId="0" fontId="40" fillId="11" borderId="14" xfId="0" applyFont="1" applyFill="1" applyBorder="1" applyAlignment="1" applyProtection="1">
      <alignment horizontal="center"/>
      <protection hidden="1"/>
    </xf>
    <xf numFmtId="0" fontId="40" fillId="11" borderId="15" xfId="0" applyFont="1" applyFill="1" applyBorder="1" applyAlignment="1" applyProtection="1">
      <alignment horizontal="center"/>
      <protection hidden="1"/>
    </xf>
    <xf numFmtId="0" fontId="40" fillId="11" borderId="13" xfId="0" applyFont="1" applyFill="1" applyBorder="1" applyAlignment="1" applyProtection="1">
      <alignment horizontal="left"/>
      <protection hidden="1"/>
    </xf>
    <xf numFmtId="0" fontId="40" fillId="11" borderId="15" xfId="0" applyFont="1" applyFill="1" applyBorder="1" applyAlignment="1" applyProtection="1">
      <alignment horizontal="left"/>
      <protection hidden="1"/>
    </xf>
    <xf numFmtId="0" fontId="7" fillId="2" borderId="0" xfId="0" applyFont="1" applyFill="1" applyAlignment="1" applyProtection="1">
      <alignment horizontal="left"/>
      <protection hidden="1"/>
    </xf>
    <xf numFmtId="167" fontId="6" fillId="4" borderId="21" xfId="0" applyNumberFormat="1" applyFont="1" applyFill="1" applyBorder="1" applyAlignment="1" applyProtection="1">
      <alignment horizontal="center"/>
      <protection hidden="1"/>
    </xf>
    <xf numFmtId="167" fontId="6" fillId="4" borderId="20" xfId="0" applyNumberFormat="1" applyFont="1" applyFill="1" applyBorder="1" applyAlignment="1" applyProtection="1">
      <alignment horizontal="center"/>
      <protection hidden="1"/>
    </xf>
    <xf numFmtId="167" fontId="6" fillId="0" borderId="0" xfId="0" applyNumberFormat="1" applyFont="1" applyAlignment="1" applyProtection="1">
      <alignment horizontal="center"/>
      <protection hidden="1"/>
    </xf>
    <xf numFmtId="14" fontId="40" fillId="11" borderId="8" xfId="0" applyNumberFormat="1" applyFont="1" applyFill="1" applyBorder="1" applyAlignment="1" applyProtection="1">
      <alignment horizontal="center"/>
      <protection hidden="1"/>
    </xf>
    <xf numFmtId="14" fontId="6" fillId="0" borderId="0" xfId="0" applyNumberFormat="1" applyFont="1" applyAlignment="1" applyProtection="1">
      <alignment horizontal="center"/>
      <protection hidden="1"/>
    </xf>
    <xf numFmtId="167" fontId="6" fillId="2" borderId="0" xfId="0" applyNumberFormat="1" applyFont="1" applyFill="1" applyAlignment="1" applyProtection="1">
      <alignment horizontal="center"/>
      <protection hidden="1"/>
    </xf>
    <xf numFmtId="0" fontId="40" fillId="11" borderId="13" xfId="0" applyFont="1" applyFill="1" applyBorder="1" applyAlignment="1" applyProtection="1">
      <alignment horizontal="left" vertical="center" wrapText="1"/>
      <protection hidden="1"/>
    </xf>
    <xf numFmtId="0" fontId="40" fillId="11" borderId="14" xfId="0" applyFont="1" applyFill="1" applyBorder="1" applyAlignment="1" applyProtection="1">
      <alignment horizontal="left" vertical="center" wrapText="1"/>
      <protection hidden="1"/>
    </xf>
    <xf numFmtId="0" fontId="40" fillId="11" borderId="15" xfId="0" applyFont="1" applyFill="1" applyBorder="1" applyAlignment="1" applyProtection="1">
      <alignment horizontal="left" vertical="center" wrapText="1"/>
      <protection hidden="1"/>
    </xf>
    <xf numFmtId="0" fontId="40" fillId="11" borderId="8" xfId="0" applyFont="1" applyFill="1" applyBorder="1" applyAlignment="1" applyProtection="1">
      <alignment horizontal="center" vertical="center" wrapText="1"/>
      <protection hidden="1"/>
    </xf>
    <xf numFmtId="0" fontId="19" fillId="2" borderId="18" xfId="0" applyFont="1" applyFill="1" applyBorder="1" applyAlignment="1" applyProtection="1">
      <alignment horizontal="center" vertical="center" wrapText="1"/>
      <protection hidden="1"/>
    </xf>
    <xf numFmtId="0" fontId="19" fillId="2" borderId="11" xfId="0" applyFont="1" applyFill="1" applyBorder="1" applyAlignment="1" applyProtection="1">
      <alignment horizontal="center" vertical="center" wrapText="1"/>
      <protection hidden="1"/>
    </xf>
    <xf numFmtId="0" fontId="35"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5" borderId="8" xfId="0" applyFont="1" applyFill="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2" borderId="8" xfId="0" applyFont="1" applyFill="1" applyBorder="1" applyAlignment="1" applyProtection="1">
      <alignment horizontal="center" vertical="center" wrapText="1"/>
      <protection hidden="1"/>
    </xf>
    <xf numFmtId="0" fontId="6" fillId="0" borderId="0" xfId="0" applyFont="1" applyAlignment="1" applyProtection="1">
      <alignment horizontal="left" vertical="center" wrapText="1"/>
      <protection hidden="1"/>
    </xf>
    <xf numFmtId="0" fontId="12" fillId="0" borderId="0" xfId="0" applyFont="1" applyAlignment="1" applyProtection="1">
      <alignment horizontal="left" vertical="top" wrapText="1"/>
      <protection hidden="1"/>
    </xf>
    <xf numFmtId="0" fontId="18" fillId="0" borderId="20" xfId="0" applyFont="1" applyBorder="1" applyAlignment="1" applyProtection="1">
      <alignment horizontal="left" vertical="center" wrapText="1"/>
      <protection hidden="1"/>
    </xf>
    <xf numFmtId="0" fontId="18" fillId="0" borderId="16" xfId="0" applyFont="1" applyBorder="1" applyAlignment="1" applyProtection="1">
      <alignment horizontal="left" vertical="center" wrapText="1"/>
      <protection hidden="1"/>
    </xf>
    <xf numFmtId="0" fontId="36"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5" borderId="8" xfId="0" applyFont="1" applyFill="1" applyBorder="1" applyAlignment="1" applyProtection="1">
      <alignment horizontal="center" vertical="center" wrapText="1"/>
      <protection hidden="1"/>
    </xf>
    <xf numFmtId="0" fontId="35" fillId="0" borderId="0" xfId="0" applyFont="1" applyAlignment="1" applyProtection="1">
      <alignment horizontal="left" vertical="center" wrapText="1"/>
      <protection hidden="1"/>
    </xf>
    <xf numFmtId="3" fontId="5" fillId="5" borderId="8" xfId="0" applyNumberFormat="1"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18" fillId="0" borderId="9" xfId="0" applyFont="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40" fillId="11" borderId="8" xfId="0" applyFont="1" applyFill="1" applyBorder="1" applyAlignment="1" applyProtection="1">
      <alignment horizontal="left" vertical="center" wrapText="1"/>
      <protection hidden="1"/>
    </xf>
    <xf numFmtId="0" fontId="5" fillId="15" borderId="8"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18" fillId="0" borderId="18" xfId="0" applyFont="1" applyBorder="1" applyAlignment="1" applyProtection="1">
      <alignment horizontal="left" vertical="center"/>
      <protection hidden="1"/>
    </xf>
    <xf numFmtId="0" fontId="18" fillId="0" borderId="11" xfId="0" applyFont="1" applyBorder="1" applyAlignment="1" applyProtection="1">
      <alignment horizontal="left" vertical="center"/>
      <protection hidden="1"/>
    </xf>
    <xf numFmtId="0" fontId="17" fillId="11" borderId="8" xfId="0" applyFont="1" applyFill="1" applyBorder="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2" fillId="0" borderId="9"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49" fontId="10" fillId="5" borderId="13" xfId="0" applyNumberFormat="1" applyFont="1" applyFill="1" applyBorder="1" applyAlignment="1" applyProtection="1">
      <alignment horizontal="center" vertical="center" wrapText="1"/>
      <protection hidden="1"/>
    </xf>
    <xf numFmtId="49" fontId="10" fillId="5" borderId="14" xfId="0" applyNumberFormat="1" applyFont="1" applyFill="1" applyBorder="1" applyAlignment="1" applyProtection="1">
      <alignment horizontal="center" vertical="center" wrapText="1"/>
      <protection hidden="1"/>
    </xf>
    <xf numFmtId="49" fontId="10" fillId="5" borderId="15" xfId="0" applyNumberFormat="1" applyFont="1" applyFill="1" applyBorder="1" applyAlignment="1" applyProtection="1">
      <alignment horizontal="center" vertical="center" wrapText="1"/>
      <protection hidden="1"/>
    </xf>
    <xf numFmtId="0" fontId="36" fillId="0" borderId="0" xfId="0" applyFont="1" applyAlignment="1" applyProtection="1">
      <alignment vertical="center" wrapText="1"/>
      <protection hidden="1"/>
    </xf>
    <xf numFmtId="0" fontId="10" fillId="0" borderId="0" xfId="0" applyFont="1" applyAlignment="1" applyProtection="1">
      <alignment vertical="center" wrapText="1"/>
      <protection hidden="1"/>
    </xf>
    <xf numFmtId="0" fontId="36"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8" fillId="0" borderId="9"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0" fillId="0" borderId="17" xfId="0" applyFont="1" applyBorder="1" applyAlignment="1" applyProtection="1">
      <alignment horizontal="left" vertical="center" wrapText="1"/>
      <protection hidden="1"/>
    </xf>
    <xf numFmtId="0" fontId="10" fillId="5" borderId="13"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36" fillId="2" borderId="0" xfId="0" applyFont="1" applyFill="1" applyAlignment="1" applyProtection="1">
      <alignment horizontal="left" vertical="center" wrapText="1"/>
      <protection hidden="1"/>
    </xf>
    <xf numFmtId="0" fontId="10" fillId="2" borderId="17" xfId="0" applyFont="1" applyFill="1" applyBorder="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7" fillId="11" borderId="13" xfId="0" applyFont="1" applyFill="1" applyBorder="1" applyAlignment="1" applyProtection="1">
      <alignment horizontal="center" vertical="center" wrapText="1"/>
      <protection hidden="1"/>
    </xf>
    <xf numFmtId="0" fontId="17" fillId="11" borderId="14"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10" fillId="3" borderId="14" xfId="0" applyFont="1" applyFill="1" applyBorder="1" applyAlignment="1" applyProtection="1">
      <alignment horizontal="center" vertical="center" wrapText="1"/>
      <protection hidden="1"/>
    </xf>
    <xf numFmtId="0" fontId="10" fillId="3" borderId="15" xfId="0" applyFont="1" applyFill="1" applyBorder="1" applyAlignment="1" applyProtection="1">
      <alignment horizontal="center" vertical="center" wrapText="1"/>
      <protection hidden="1"/>
    </xf>
    <xf numFmtId="0" fontId="24" fillId="0" borderId="9"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7" xfId="0" applyFont="1" applyBorder="1" applyAlignment="1" applyProtection="1">
      <alignment horizontal="left" vertical="center" wrapText="1"/>
      <protection hidden="1"/>
    </xf>
    <xf numFmtId="0" fontId="5" fillId="0" borderId="0" xfId="0" applyFont="1" applyAlignment="1" applyProtection="1">
      <alignment horizontal="justify" vertical="center" wrapText="1"/>
      <protection hidden="1"/>
    </xf>
    <xf numFmtId="0" fontId="0" fillId="17" borderId="33" xfId="0" applyFill="1" applyBorder="1" applyAlignment="1">
      <alignment horizontal="center"/>
    </xf>
    <xf numFmtId="0" fontId="0" fillId="17" borderId="0" xfId="0" applyFill="1" applyAlignment="1">
      <alignment horizontal="center"/>
    </xf>
    <xf numFmtId="0" fontId="57" fillId="13" borderId="0" xfId="0" applyFont="1" applyFill="1" applyAlignment="1">
      <alignment horizontal="center"/>
    </xf>
    <xf numFmtId="0" fontId="9" fillId="6" borderId="34" xfId="0" applyFont="1" applyFill="1" applyBorder="1" applyAlignment="1">
      <alignment horizontal="right" vertical="top"/>
    </xf>
    <xf numFmtId="0" fontId="26" fillId="10" borderId="34" xfId="0" applyFont="1" applyFill="1" applyBorder="1" applyAlignment="1" applyProtection="1">
      <alignment horizontal="center" vertical="top"/>
      <protection locked="0"/>
    </xf>
    <xf numFmtId="0" fontId="9" fillId="10" borderId="8" xfId="0" applyFont="1" applyFill="1" applyBorder="1" applyAlignment="1" applyProtection="1">
      <alignment horizontal="center" vertical="top"/>
      <protection locked="0"/>
    </xf>
  </cellXfs>
  <cellStyles count="3">
    <cellStyle name="Hiperlink" xfId="2" builtinId="8"/>
    <cellStyle name="Normal" xfId="0" builtinId="0"/>
    <cellStyle name="Vírgula" xfId="1" builtinId="3"/>
  </cellStyles>
  <dxfs count="178">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bgColor theme="0"/>
        </patternFill>
      </fill>
      <border>
        <left/>
        <right/>
        <top/>
        <bottom/>
        <vertical/>
        <horizontal/>
      </border>
    </dxf>
    <dxf>
      <font>
        <b/>
        <i val="0"/>
        <color theme="0"/>
      </font>
      <fill>
        <patternFill>
          <bgColor rgb="FFC00000"/>
        </patternFill>
      </fill>
    </dxf>
    <dxf>
      <font>
        <b/>
        <i val="0"/>
        <color theme="0"/>
      </font>
      <fill>
        <patternFill>
          <bgColor rgb="FFC00000"/>
        </patternFill>
      </fill>
    </dxf>
    <dxf>
      <font>
        <b/>
        <i val="0"/>
        <color rgb="FF00B050"/>
      </font>
    </dxf>
    <dxf>
      <font>
        <b/>
        <i val="0"/>
        <color rgb="FFFF0000"/>
      </font>
    </dxf>
    <dxf>
      <font>
        <color rgb="FF00B050"/>
      </font>
    </dxf>
    <dxf>
      <font>
        <color theme="0"/>
      </font>
      <fill>
        <patternFill patternType="solid">
          <fgColor theme="0"/>
          <bgColor auto="1"/>
        </patternFill>
      </fill>
      <border>
        <left/>
        <right/>
        <top/>
        <bottom/>
        <vertical/>
        <horizontal/>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fill>
        <patternFill patternType="none">
          <bgColor auto="1"/>
        </patternFill>
      </fill>
    </dxf>
    <dxf>
      <font>
        <b/>
        <i val="0"/>
        <color theme="0"/>
      </font>
      <fill>
        <patternFill>
          <bgColor rgb="FFC00000"/>
        </patternFill>
      </fill>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fgColor theme="0"/>
          <bgColor theme="0"/>
        </patternFill>
      </fill>
      <border>
        <left/>
        <right/>
        <top/>
        <bottom/>
        <vertical/>
        <horizontal/>
      </border>
    </dxf>
    <dxf>
      <font>
        <color rgb="FF9C5700"/>
      </font>
      <fill>
        <patternFill>
          <bgColor rgb="FFFFEB9C"/>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006100"/>
      </font>
      <fill>
        <patternFill>
          <bgColor rgb="FFC6EFCE"/>
        </patternFill>
      </fill>
    </dxf>
    <dxf>
      <font>
        <color theme="0"/>
      </font>
    </dxf>
    <dxf>
      <font>
        <color theme="0"/>
      </font>
      <fill>
        <patternFill>
          <fgColor theme="0"/>
          <bgColor theme="0"/>
        </patternFill>
      </fill>
      <border>
        <left/>
        <right/>
        <top/>
        <vertical/>
        <horizontal/>
      </border>
    </dxf>
    <dxf>
      <font>
        <color theme="0"/>
      </font>
      <fill>
        <patternFill>
          <bgColor theme="0"/>
        </patternFill>
      </fill>
      <border>
        <right/>
        <vertical/>
        <horizontal/>
      </border>
    </dxf>
    <dxf>
      <font>
        <color theme="0"/>
      </font>
    </dxf>
    <dxf>
      <font>
        <color theme="0"/>
      </font>
      <fill>
        <patternFill>
          <fgColor theme="0"/>
          <bgColor theme="0"/>
        </patternFill>
      </fill>
      <border>
        <left/>
        <right/>
        <top/>
        <bottom/>
        <vertical/>
        <horizontal/>
      </border>
    </dxf>
    <dxf>
      <font>
        <b/>
        <i val="0"/>
        <color rgb="FFFF0000"/>
      </font>
    </dxf>
    <dxf>
      <font>
        <b/>
        <i val="0"/>
        <color rgb="FFFF0000"/>
      </font>
    </dxf>
    <dxf>
      <font>
        <b/>
        <i val="0"/>
        <color rgb="FFFF0000"/>
      </font>
    </dxf>
    <dxf>
      <font>
        <color auto="1"/>
      </font>
      <fill>
        <patternFill patternType="solid">
          <fgColor theme="0" tint="-0.14993743705557422"/>
        </patternFill>
      </fill>
      <border>
        <left style="thin">
          <color auto="1"/>
        </left>
        <right style="thin">
          <color auto="1"/>
        </right>
        <top style="thin">
          <color auto="1"/>
        </top>
        <bottom style="thin">
          <color auto="1"/>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style="thin">
          <color auto="1"/>
        </top>
        <bottom style="thin">
          <color auto="1"/>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none">
          <fgColor indexed="64"/>
          <bgColor auto="1"/>
        </patternFill>
      </fill>
      <border>
        <left/>
        <right/>
        <top/>
        <bottom/>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strike val="0"/>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strike val="0"/>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patternType="darkUp">
          <fgColor theme="0" tint="-0.14996795556505021"/>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color theme="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patternFill>
      </fill>
    </dxf>
    <dxf>
      <font>
        <color theme="0"/>
      </font>
      <fill>
        <patternFill patternType="none">
          <fgColor indexed="64"/>
          <bgColor auto="1"/>
        </patternFill>
      </fill>
      <border>
        <left/>
        <right/>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border>
    </dxf>
    <dxf>
      <font>
        <color theme="0"/>
      </font>
      <fill>
        <patternFill>
          <bgColor rgb="FFC00000"/>
        </patternFill>
      </fill>
    </dxf>
    <dxf>
      <font>
        <color theme="0"/>
      </font>
      <fill>
        <patternFill>
          <bgColor rgb="FFC00000"/>
        </patternFill>
      </fill>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ill>
        <patternFill>
          <bgColor rgb="FFFFFFE7"/>
        </patternFill>
      </fill>
      <border>
        <left style="thin">
          <color auto="1"/>
        </left>
        <right style="thin">
          <color auto="1"/>
        </right>
        <top style="thin">
          <color auto="1"/>
        </top>
        <bottom style="thin">
          <color auto="1"/>
        </bottom>
        <vertical/>
        <horizontal/>
      </border>
    </dxf>
    <dxf>
      <font>
        <color theme="9" tint="-0.24994659260841701"/>
      </font>
      <numFmt numFmtId="19" formatCode="dd/mm/yyyy"/>
      <fill>
        <patternFill>
          <bgColor theme="9" tint="0.79998168889431442"/>
        </patternFill>
      </fill>
    </dxf>
    <dxf>
      <font>
        <color rgb="FFC00000"/>
      </font>
      <numFmt numFmtId="19" formatCode="dd/mm/yyyy"/>
      <fill>
        <patternFill>
          <bgColor rgb="FFFFCCCC"/>
        </patternFill>
      </fill>
    </dxf>
    <dxf>
      <font>
        <color rgb="FFC00000"/>
      </font>
      <fill>
        <patternFill>
          <bgColor rgb="FFFFCCCC"/>
        </patternFill>
      </fill>
    </dxf>
    <dxf>
      <fill>
        <patternFill>
          <bgColor rgb="FFFFFFCC"/>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b/>
        <i val="0"/>
        <color rgb="FF00B050"/>
      </font>
    </dxf>
    <dxf>
      <font>
        <b/>
        <i val="0"/>
        <color rgb="FFFF0000"/>
      </font>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f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006100"/>
      </font>
      <fill>
        <patternFill patternType="none">
          <bgColor auto="1"/>
        </patternFill>
      </fill>
    </dxf>
    <dxf>
      <font>
        <color theme="0"/>
      </font>
      <fill>
        <patternFill patternType="none">
          <bgColor auto="1"/>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color rgb="FFC00000"/>
      </font>
      <fill>
        <patternFill>
          <bgColor rgb="FFFFCCCC"/>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border>
        <left/>
        <right/>
        <top/>
        <bottom/>
        <vertical/>
        <horizontal/>
      </border>
    </dxf>
    <dxf>
      <font>
        <color theme="0"/>
      </font>
      <fill>
        <patternFill patternType="solid">
          <fgColor theme="0"/>
          <bgColor auto="1"/>
        </patternFill>
      </fill>
      <border>
        <left/>
        <right/>
        <top/>
        <bottom/>
        <vertical/>
        <horizontal/>
      </border>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B050"/>
      </font>
    </dxf>
    <dxf>
      <font>
        <b/>
        <i val="0"/>
        <color rgb="FF00B050"/>
      </font>
    </dxf>
    <dxf>
      <font>
        <b/>
        <i val="0"/>
        <color rgb="FFFF0000"/>
      </font>
    </dxf>
    <dxf>
      <font>
        <color theme="0"/>
      </font>
      <fill>
        <patternFill>
          <fgColor theme="0"/>
          <bgColor theme="0"/>
        </patternFill>
      </fill>
      <border>
        <left/>
        <right/>
        <top/>
        <bottom/>
        <vertical/>
        <horizontal/>
      </border>
    </dxf>
    <dxf>
      <font>
        <strike val="0"/>
        <color theme="0"/>
      </font>
      <fill>
        <patternFill patternType="solid">
          <bgColor theme="0"/>
        </patternFill>
      </fill>
      <border>
        <left/>
        <right/>
        <top/>
        <bottom/>
      </border>
    </dxf>
    <dxf>
      <font>
        <color theme="0"/>
      </font>
      <fill>
        <patternFill patternType="solid">
          <fgColor theme="0"/>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b/>
        <i val="0"/>
        <color rgb="FF00B050"/>
      </font>
    </dxf>
    <dxf>
      <font>
        <b/>
        <i val="0"/>
        <color rgb="FFFF0000"/>
      </font>
    </dxf>
    <dxf>
      <font>
        <b/>
        <i val="0"/>
        <color rgb="FFFF0000"/>
      </font>
    </dxf>
    <dxf>
      <font>
        <b/>
        <i val="0"/>
        <color rgb="FFFF0000"/>
      </font>
    </dxf>
    <dxf>
      <font>
        <color theme="0"/>
      </font>
      <fill>
        <patternFill patternType="none">
          <bgColor auto="1"/>
        </patternFill>
      </fill>
      <border>
        <left/>
        <right/>
        <top/>
        <bottom/>
        <vertical/>
        <horizontal/>
      </border>
    </dxf>
  </dxfs>
  <tableStyles count="0" defaultTableStyle="TableStyleMedium2" defaultPivotStyle="PivotStyleLight16"/>
  <colors>
    <mruColors>
      <color rgb="FFFF5050"/>
      <color rgb="FFD60000"/>
      <color rgb="FFFFFFE7"/>
      <color rgb="FFFFFFCC"/>
      <color rgb="FFFF7C80"/>
      <color rgb="FFFF8585"/>
      <color rgb="FFFFCCCC"/>
      <color rgb="FFFFB3B3"/>
      <color rgb="FFDE0000"/>
      <color rgb="FFEE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9</xdr:col>
      <xdr:colOff>21091</xdr:colOff>
      <xdr:row>1</xdr:row>
      <xdr:rowOff>60473</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09AA4BF6-7528-4202-B901-1253DDD2EF4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 name="AutoShape 33">
          <a:extLst>
            <a:ext uri="{FF2B5EF4-FFF2-40B4-BE49-F238E27FC236}">
              <a16:creationId xmlns:a16="http://schemas.microsoft.com/office/drawing/2014/main" id="{DC530036-C6F1-42B1-AA2E-0B20D29FCBE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 name="AutoShape 33">
          <a:extLst>
            <a:ext uri="{FF2B5EF4-FFF2-40B4-BE49-F238E27FC236}">
              <a16:creationId xmlns:a16="http://schemas.microsoft.com/office/drawing/2014/main" id="{C277C3D3-F8D7-4A56-8CCE-FD18DE160E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 name="AutoShape 33">
          <a:extLst>
            <a:ext uri="{FF2B5EF4-FFF2-40B4-BE49-F238E27FC236}">
              <a16:creationId xmlns:a16="http://schemas.microsoft.com/office/drawing/2014/main" id="{14902CDD-49BB-44E9-BCB5-C27F92DD6A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 name="AutoShape 33">
          <a:extLst>
            <a:ext uri="{FF2B5EF4-FFF2-40B4-BE49-F238E27FC236}">
              <a16:creationId xmlns:a16="http://schemas.microsoft.com/office/drawing/2014/main" id="{65810448-404A-445F-9496-5DBF746A05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7" name="AutoShape 33">
          <a:extLst>
            <a:ext uri="{FF2B5EF4-FFF2-40B4-BE49-F238E27FC236}">
              <a16:creationId xmlns:a16="http://schemas.microsoft.com/office/drawing/2014/main" id="{A348A3A1-5F27-41F8-8AF1-C39FE9C5BC7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99B5EF2B-FD23-4BE7-ABC2-8F544166F60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9" name="AutoShape 33">
          <a:extLst>
            <a:ext uri="{FF2B5EF4-FFF2-40B4-BE49-F238E27FC236}">
              <a16:creationId xmlns:a16="http://schemas.microsoft.com/office/drawing/2014/main" id="{6A6EC77C-2AB3-4E01-B25D-737CA1DB204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 name="AutoShape 33">
          <a:extLst>
            <a:ext uri="{FF2B5EF4-FFF2-40B4-BE49-F238E27FC236}">
              <a16:creationId xmlns:a16="http://schemas.microsoft.com/office/drawing/2014/main" id="{DF693525-3F7D-4D97-9A38-CAAA049AA5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 name="AutoShape 33">
          <a:extLst>
            <a:ext uri="{FF2B5EF4-FFF2-40B4-BE49-F238E27FC236}">
              <a16:creationId xmlns:a16="http://schemas.microsoft.com/office/drawing/2014/main" id="{CEFA0E7F-ACDB-4B72-828B-5BF05E267B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 name="AutoShape 33">
          <a:extLst>
            <a:ext uri="{FF2B5EF4-FFF2-40B4-BE49-F238E27FC236}">
              <a16:creationId xmlns:a16="http://schemas.microsoft.com/office/drawing/2014/main" id="{147FF9A8-71A3-4977-B171-C802066220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3" name="AutoShape 33">
          <a:extLst>
            <a:ext uri="{FF2B5EF4-FFF2-40B4-BE49-F238E27FC236}">
              <a16:creationId xmlns:a16="http://schemas.microsoft.com/office/drawing/2014/main" id="{C3C1FE3F-65AF-4D48-A629-35C52CC43D13}"/>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4" name="AutoShape 33">
          <a:extLst>
            <a:ext uri="{FF2B5EF4-FFF2-40B4-BE49-F238E27FC236}">
              <a16:creationId xmlns:a16="http://schemas.microsoft.com/office/drawing/2014/main" id="{8A5C6923-F855-4CE8-A2BE-6BEB6C94B9FE}"/>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10F49079-1E37-4492-92D9-D85F5E4952E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6" name="AutoShape 33">
          <a:extLst>
            <a:ext uri="{FF2B5EF4-FFF2-40B4-BE49-F238E27FC236}">
              <a16:creationId xmlns:a16="http://schemas.microsoft.com/office/drawing/2014/main" id="{5BD3653E-3EE7-47D0-AEC7-7A6C5DD67A5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 name="AutoShape 33">
          <a:extLst>
            <a:ext uri="{FF2B5EF4-FFF2-40B4-BE49-F238E27FC236}">
              <a16:creationId xmlns:a16="http://schemas.microsoft.com/office/drawing/2014/main" id="{256BDD08-9842-4DF2-813B-48ED1FE5AD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 name="AutoShape 33">
          <a:extLst>
            <a:ext uri="{FF2B5EF4-FFF2-40B4-BE49-F238E27FC236}">
              <a16:creationId xmlns:a16="http://schemas.microsoft.com/office/drawing/2014/main" id="{90322D32-2D18-4D21-8EE9-770029B77F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9" name="AutoShape 33">
          <a:extLst>
            <a:ext uri="{FF2B5EF4-FFF2-40B4-BE49-F238E27FC236}">
              <a16:creationId xmlns:a16="http://schemas.microsoft.com/office/drawing/2014/main" id="{E8577E28-B4ED-4A92-9D0A-A54B0ECC5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0" name="AutoShape 33">
          <a:extLst>
            <a:ext uri="{FF2B5EF4-FFF2-40B4-BE49-F238E27FC236}">
              <a16:creationId xmlns:a16="http://schemas.microsoft.com/office/drawing/2014/main" id="{79F81284-97E3-421E-8440-EFFA5712733A}"/>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1" name="AutoShape 33">
          <a:extLst>
            <a:ext uri="{FF2B5EF4-FFF2-40B4-BE49-F238E27FC236}">
              <a16:creationId xmlns:a16="http://schemas.microsoft.com/office/drawing/2014/main" id="{4475328C-F616-4281-AC10-A96289EDEE24}"/>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8FA7A518-6B43-4D15-BB19-558A16AFBD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3" name="AutoShape 33">
          <a:extLst>
            <a:ext uri="{FF2B5EF4-FFF2-40B4-BE49-F238E27FC236}">
              <a16:creationId xmlns:a16="http://schemas.microsoft.com/office/drawing/2014/main" id="{D030C4FB-58F4-459A-AC10-09E37768758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4" name="AutoShape 33">
          <a:extLst>
            <a:ext uri="{FF2B5EF4-FFF2-40B4-BE49-F238E27FC236}">
              <a16:creationId xmlns:a16="http://schemas.microsoft.com/office/drawing/2014/main" id="{8C17791F-74BF-4C9E-9EDB-B8C5A3C501F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5" name="AutoShape 33">
          <a:extLst>
            <a:ext uri="{FF2B5EF4-FFF2-40B4-BE49-F238E27FC236}">
              <a16:creationId xmlns:a16="http://schemas.microsoft.com/office/drawing/2014/main" id="{A5C6788A-F481-40C3-AEC3-CF6FEABBF45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 name="AutoShape 33">
          <a:extLst>
            <a:ext uri="{FF2B5EF4-FFF2-40B4-BE49-F238E27FC236}">
              <a16:creationId xmlns:a16="http://schemas.microsoft.com/office/drawing/2014/main" id="{11A4A1C2-0984-4091-AEE6-D176D4ADB44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7" name="AutoShape 33">
          <a:extLst>
            <a:ext uri="{FF2B5EF4-FFF2-40B4-BE49-F238E27FC236}">
              <a16:creationId xmlns:a16="http://schemas.microsoft.com/office/drawing/2014/main" id="{FDAD2C79-78F9-42B4-BB23-02635BC3DD51}"/>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8" name="AutoShape 33">
          <a:extLst>
            <a:ext uri="{FF2B5EF4-FFF2-40B4-BE49-F238E27FC236}">
              <a16:creationId xmlns:a16="http://schemas.microsoft.com/office/drawing/2014/main" id="{8D6E46CC-0E7D-456A-B90B-5BB035321557}"/>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000C6484-BDD8-461F-BC3C-8DDAC385F2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0" name="AutoShape 33">
          <a:extLst>
            <a:ext uri="{FF2B5EF4-FFF2-40B4-BE49-F238E27FC236}">
              <a16:creationId xmlns:a16="http://schemas.microsoft.com/office/drawing/2014/main" id="{9AE79642-43E3-4922-9DF2-9072789F960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 name="AutoShape 33">
          <a:extLst>
            <a:ext uri="{FF2B5EF4-FFF2-40B4-BE49-F238E27FC236}">
              <a16:creationId xmlns:a16="http://schemas.microsoft.com/office/drawing/2014/main" id="{0BD765C0-7163-41C3-B036-067ED0E2277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 name="AutoShape 33">
          <a:extLst>
            <a:ext uri="{FF2B5EF4-FFF2-40B4-BE49-F238E27FC236}">
              <a16:creationId xmlns:a16="http://schemas.microsoft.com/office/drawing/2014/main" id="{672DC5E4-AA90-49D3-AFF2-98AA11B90D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 name="AutoShape 33">
          <a:extLst>
            <a:ext uri="{FF2B5EF4-FFF2-40B4-BE49-F238E27FC236}">
              <a16:creationId xmlns:a16="http://schemas.microsoft.com/office/drawing/2014/main" id="{E977552C-A619-4DB4-BEBA-5831BE16065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34" name="AutoShape 33">
          <a:extLst>
            <a:ext uri="{FF2B5EF4-FFF2-40B4-BE49-F238E27FC236}">
              <a16:creationId xmlns:a16="http://schemas.microsoft.com/office/drawing/2014/main" id="{4F78520A-BEEB-40A7-932F-697067E88481}"/>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35" name="AutoShape 33">
          <a:extLst>
            <a:ext uri="{FF2B5EF4-FFF2-40B4-BE49-F238E27FC236}">
              <a16:creationId xmlns:a16="http://schemas.microsoft.com/office/drawing/2014/main" id="{6DEB7ABD-F779-47C1-A151-4CB38DDE1815}"/>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AA2ED7AB-53A5-43E0-B4CB-FC3FB89263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 name="AutoShape 33">
          <a:extLst>
            <a:ext uri="{FF2B5EF4-FFF2-40B4-BE49-F238E27FC236}">
              <a16:creationId xmlns:a16="http://schemas.microsoft.com/office/drawing/2014/main" id="{FB0C54F2-3EC2-4844-9EE6-852808171E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 name="AutoShape 33">
          <a:extLst>
            <a:ext uri="{FF2B5EF4-FFF2-40B4-BE49-F238E27FC236}">
              <a16:creationId xmlns:a16="http://schemas.microsoft.com/office/drawing/2014/main" id="{7F948F33-9E42-4D76-A745-1E58ED75ED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 name="AutoShape 33">
          <a:extLst>
            <a:ext uri="{FF2B5EF4-FFF2-40B4-BE49-F238E27FC236}">
              <a16:creationId xmlns:a16="http://schemas.microsoft.com/office/drawing/2014/main" id="{B0607DE9-AA2A-4A4B-93B5-CA4CC0DD65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 name="AutoShape 33">
          <a:extLst>
            <a:ext uri="{FF2B5EF4-FFF2-40B4-BE49-F238E27FC236}">
              <a16:creationId xmlns:a16="http://schemas.microsoft.com/office/drawing/2014/main" id="{A5909160-4EE9-4A8E-AB5E-30C5637A96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41" name="AutoShape 33">
          <a:extLst>
            <a:ext uri="{FF2B5EF4-FFF2-40B4-BE49-F238E27FC236}">
              <a16:creationId xmlns:a16="http://schemas.microsoft.com/office/drawing/2014/main" id="{E1C00A4B-2B09-428C-9A9A-AB13F807EDC4}"/>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C5D93FB9-BC09-487B-8188-3CF404F6BFD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3" name="AutoShape 33">
          <a:extLst>
            <a:ext uri="{FF2B5EF4-FFF2-40B4-BE49-F238E27FC236}">
              <a16:creationId xmlns:a16="http://schemas.microsoft.com/office/drawing/2014/main" id="{9C235AB0-5D83-4FD7-A557-4FF4A6EDEAD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 name="AutoShape 33">
          <a:extLst>
            <a:ext uri="{FF2B5EF4-FFF2-40B4-BE49-F238E27FC236}">
              <a16:creationId xmlns:a16="http://schemas.microsoft.com/office/drawing/2014/main" id="{355964EA-F478-4B74-B336-CAB57E4FFD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 name="AutoShape 33">
          <a:extLst>
            <a:ext uri="{FF2B5EF4-FFF2-40B4-BE49-F238E27FC236}">
              <a16:creationId xmlns:a16="http://schemas.microsoft.com/office/drawing/2014/main" id="{1EE3223F-F485-4DAA-8D36-08239F1CC3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 name="AutoShape 33">
          <a:extLst>
            <a:ext uri="{FF2B5EF4-FFF2-40B4-BE49-F238E27FC236}">
              <a16:creationId xmlns:a16="http://schemas.microsoft.com/office/drawing/2014/main" id="{EB808AEB-D54E-4D2F-A963-3A5B9F5E32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47" name="AutoShape 33">
          <a:extLst>
            <a:ext uri="{FF2B5EF4-FFF2-40B4-BE49-F238E27FC236}">
              <a16:creationId xmlns:a16="http://schemas.microsoft.com/office/drawing/2014/main" id="{A681187D-1AF0-46BF-AC23-AAED48196966}"/>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48" name="AutoShape 33">
          <a:extLst>
            <a:ext uri="{FF2B5EF4-FFF2-40B4-BE49-F238E27FC236}">
              <a16:creationId xmlns:a16="http://schemas.microsoft.com/office/drawing/2014/main" id="{ED2ABC05-0581-4833-8A95-48F19229AFAC}"/>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EAB9625F-039B-4CF6-9EF2-7BB037D3E89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0" name="AutoShape 33">
          <a:extLst>
            <a:ext uri="{FF2B5EF4-FFF2-40B4-BE49-F238E27FC236}">
              <a16:creationId xmlns:a16="http://schemas.microsoft.com/office/drawing/2014/main" id="{4E70F785-012A-4874-A29E-4E4BA349413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 name="AutoShape 33">
          <a:extLst>
            <a:ext uri="{FF2B5EF4-FFF2-40B4-BE49-F238E27FC236}">
              <a16:creationId xmlns:a16="http://schemas.microsoft.com/office/drawing/2014/main" id="{08C93FE5-ACC6-4843-915F-6753029600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 name="AutoShape 33">
          <a:extLst>
            <a:ext uri="{FF2B5EF4-FFF2-40B4-BE49-F238E27FC236}">
              <a16:creationId xmlns:a16="http://schemas.microsoft.com/office/drawing/2014/main" id="{59F42483-0896-4AA4-ADC5-30981D8ED6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 name="AutoShape 33">
          <a:extLst>
            <a:ext uri="{FF2B5EF4-FFF2-40B4-BE49-F238E27FC236}">
              <a16:creationId xmlns:a16="http://schemas.microsoft.com/office/drawing/2014/main" id="{44C7B44E-F4A9-4CC4-8AD0-10080760EF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54" name="AutoShape 33">
          <a:extLst>
            <a:ext uri="{FF2B5EF4-FFF2-40B4-BE49-F238E27FC236}">
              <a16:creationId xmlns:a16="http://schemas.microsoft.com/office/drawing/2014/main" id="{06A6E5E9-4B84-418E-A68C-C2D66B0071D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55" name="AutoShape 33">
          <a:extLst>
            <a:ext uri="{FF2B5EF4-FFF2-40B4-BE49-F238E27FC236}">
              <a16:creationId xmlns:a16="http://schemas.microsoft.com/office/drawing/2014/main" id="{015C1E97-57A8-45FA-8B5E-7CD536CC910D}"/>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1132E505-2987-4C9F-BC8F-887D2734960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 name="AutoShape 33">
          <a:extLst>
            <a:ext uri="{FF2B5EF4-FFF2-40B4-BE49-F238E27FC236}">
              <a16:creationId xmlns:a16="http://schemas.microsoft.com/office/drawing/2014/main" id="{27B0B09C-BC98-4897-8EA5-9B67EC1CF9D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8" name="AutoShape 33">
          <a:extLst>
            <a:ext uri="{FF2B5EF4-FFF2-40B4-BE49-F238E27FC236}">
              <a16:creationId xmlns:a16="http://schemas.microsoft.com/office/drawing/2014/main" id="{F54C2F5A-B057-40D5-AE6E-5404145111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9" name="AutoShape 33">
          <a:extLst>
            <a:ext uri="{FF2B5EF4-FFF2-40B4-BE49-F238E27FC236}">
              <a16:creationId xmlns:a16="http://schemas.microsoft.com/office/drawing/2014/main" id="{FE4CA2A2-73D4-40FB-838F-60EB62041E1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60" name="AutoShape 33">
          <a:extLst>
            <a:ext uri="{FF2B5EF4-FFF2-40B4-BE49-F238E27FC236}">
              <a16:creationId xmlns:a16="http://schemas.microsoft.com/office/drawing/2014/main" id="{85658F2E-686E-4A2C-BE7F-317BABDAB0C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61" name="AutoShape 33">
          <a:extLst>
            <a:ext uri="{FF2B5EF4-FFF2-40B4-BE49-F238E27FC236}">
              <a16:creationId xmlns:a16="http://schemas.microsoft.com/office/drawing/2014/main" id="{7A3832C7-8AC8-41EB-B7A3-4B857EFABB81}"/>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62" name="AutoShape 33">
          <a:extLst>
            <a:ext uri="{FF2B5EF4-FFF2-40B4-BE49-F238E27FC236}">
              <a16:creationId xmlns:a16="http://schemas.microsoft.com/office/drawing/2014/main" id="{394C6175-9FF4-4253-A551-C83EDD1B31E2}"/>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897BF06D-8F89-42D5-B901-F98B2FA662D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64" name="AutoShape 33">
          <a:extLst>
            <a:ext uri="{FF2B5EF4-FFF2-40B4-BE49-F238E27FC236}">
              <a16:creationId xmlns:a16="http://schemas.microsoft.com/office/drawing/2014/main" id="{1FB4D3C8-CDFD-4849-9D3B-CB8437F27C7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5" name="AutoShape 33">
          <a:extLst>
            <a:ext uri="{FF2B5EF4-FFF2-40B4-BE49-F238E27FC236}">
              <a16:creationId xmlns:a16="http://schemas.microsoft.com/office/drawing/2014/main" id="{D7A40901-8E80-49D5-9C39-8B0B32925E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6" name="AutoShape 33">
          <a:extLst>
            <a:ext uri="{FF2B5EF4-FFF2-40B4-BE49-F238E27FC236}">
              <a16:creationId xmlns:a16="http://schemas.microsoft.com/office/drawing/2014/main" id="{CBCBBD37-C734-4A26-89C5-CBF09D1E59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7" name="AutoShape 33">
          <a:extLst>
            <a:ext uri="{FF2B5EF4-FFF2-40B4-BE49-F238E27FC236}">
              <a16:creationId xmlns:a16="http://schemas.microsoft.com/office/drawing/2014/main" id="{2F16DF2E-B5C4-482C-BF01-24D364E194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68" name="AutoShape 33">
          <a:extLst>
            <a:ext uri="{FF2B5EF4-FFF2-40B4-BE49-F238E27FC236}">
              <a16:creationId xmlns:a16="http://schemas.microsoft.com/office/drawing/2014/main" id="{842A4E36-99BB-4DDA-B75D-F43DDA5D6E6C}"/>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69" name="AutoShape 33">
          <a:extLst>
            <a:ext uri="{FF2B5EF4-FFF2-40B4-BE49-F238E27FC236}">
              <a16:creationId xmlns:a16="http://schemas.microsoft.com/office/drawing/2014/main" id="{A285D5B1-CAF1-4DFC-8585-5447ECC95058}"/>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3DDD20EF-F9F6-400E-BA3B-DA7DDE5F81F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71" name="AutoShape 33">
          <a:extLst>
            <a:ext uri="{FF2B5EF4-FFF2-40B4-BE49-F238E27FC236}">
              <a16:creationId xmlns:a16="http://schemas.microsoft.com/office/drawing/2014/main" id="{3276C355-9729-4CA8-8DE5-00922D43E46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2" name="AutoShape 33">
          <a:extLst>
            <a:ext uri="{FF2B5EF4-FFF2-40B4-BE49-F238E27FC236}">
              <a16:creationId xmlns:a16="http://schemas.microsoft.com/office/drawing/2014/main" id="{62525834-0BF7-4505-8F94-392B3D5E7F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3" name="AutoShape 33">
          <a:extLst>
            <a:ext uri="{FF2B5EF4-FFF2-40B4-BE49-F238E27FC236}">
              <a16:creationId xmlns:a16="http://schemas.microsoft.com/office/drawing/2014/main" id="{5291C306-47FF-4A91-9B80-F28DEDE781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4" name="AutoShape 33">
          <a:extLst>
            <a:ext uri="{FF2B5EF4-FFF2-40B4-BE49-F238E27FC236}">
              <a16:creationId xmlns:a16="http://schemas.microsoft.com/office/drawing/2014/main" id="{FD53B05B-0FCB-4494-B2BF-7B3D8F9ED2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75" name="AutoShape 33">
          <a:extLst>
            <a:ext uri="{FF2B5EF4-FFF2-40B4-BE49-F238E27FC236}">
              <a16:creationId xmlns:a16="http://schemas.microsoft.com/office/drawing/2014/main" id="{A0CB91F1-3841-4A0A-91DE-CE5462CB63D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D67DA8B8-8610-4343-8453-446D01723E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77" name="AutoShape 33">
          <a:extLst>
            <a:ext uri="{FF2B5EF4-FFF2-40B4-BE49-F238E27FC236}">
              <a16:creationId xmlns:a16="http://schemas.microsoft.com/office/drawing/2014/main" id="{21BEF77D-D219-4959-9412-B7B009A6CA0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8" name="AutoShape 33">
          <a:extLst>
            <a:ext uri="{FF2B5EF4-FFF2-40B4-BE49-F238E27FC236}">
              <a16:creationId xmlns:a16="http://schemas.microsoft.com/office/drawing/2014/main" id="{F3FF8049-B904-492E-9D8D-4484D090B1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9" name="AutoShape 33">
          <a:extLst>
            <a:ext uri="{FF2B5EF4-FFF2-40B4-BE49-F238E27FC236}">
              <a16:creationId xmlns:a16="http://schemas.microsoft.com/office/drawing/2014/main" id="{D2E63438-ED56-41E5-98AC-585B4D26DA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0" name="AutoShape 33">
          <a:extLst>
            <a:ext uri="{FF2B5EF4-FFF2-40B4-BE49-F238E27FC236}">
              <a16:creationId xmlns:a16="http://schemas.microsoft.com/office/drawing/2014/main" id="{687B9FFC-B0BF-4835-B2C2-5F15B20D41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81" name="AutoShape 33">
          <a:extLst>
            <a:ext uri="{FF2B5EF4-FFF2-40B4-BE49-F238E27FC236}">
              <a16:creationId xmlns:a16="http://schemas.microsoft.com/office/drawing/2014/main" id="{29C8B63C-8C10-44F7-BBB2-76BBF40A43C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82" name="AutoShape 33">
          <a:extLst>
            <a:ext uri="{FF2B5EF4-FFF2-40B4-BE49-F238E27FC236}">
              <a16:creationId xmlns:a16="http://schemas.microsoft.com/office/drawing/2014/main" id="{0C5100C9-B7AF-4457-A61C-11FB90CDEB5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A299AD21-F941-48B2-BEAA-D7E90015C00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84" name="AutoShape 33">
          <a:extLst>
            <a:ext uri="{FF2B5EF4-FFF2-40B4-BE49-F238E27FC236}">
              <a16:creationId xmlns:a16="http://schemas.microsoft.com/office/drawing/2014/main" id="{D08159BD-2410-46DE-8671-9DAE0227F9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5" name="AutoShape 33">
          <a:extLst>
            <a:ext uri="{FF2B5EF4-FFF2-40B4-BE49-F238E27FC236}">
              <a16:creationId xmlns:a16="http://schemas.microsoft.com/office/drawing/2014/main" id="{592149D6-6B29-4329-AFE9-BAD14AB0E5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6" name="AutoShape 33">
          <a:extLst>
            <a:ext uri="{FF2B5EF4-FFF2-40B4-BE49-F238E27FC236}">
              <a16:creationId xmlns:a16="http://schemas.microsoft.com/office/drawing/2014/main" id="{05267A29-08B3-4AD4-BF05-171A6EFF8C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7" name="AutoShape 33">
          <a:extLst>
            <a:ext uri="{FF2B5EF4-FFF2-40B4-BE49-F238E27FC236}">
              <a16:creationId xmlns:a16="http://schemas.microsoft.com/office/drawing/2014/main" id="{81BF25DD-084A-4111-B144-5E7274C0B4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88" name="AutoShape 33">
          <a:extLst>
            <a:ext uri="{FF2B5EF4-FFF2-40B4-BE49-F238E27FC236}">
              <a16:creationId xmlns:a16="http://schemas.microsoft.com/office/drawing/2014/main" id="{F091BE9E-BD59-4094-A1F9-CBC52D01143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89" name="AutoShape 33">
          <a:extLst>
            <a:ext uri="{FF2B5EF4-FFF2-40B4-BE49-F238E27FC236}">
              <a16:creationId xmlns:a16="http://schemas.microsoft.com/office/drawing/2014/main" id="{76E49EF8-53F9-469C-81A4-CF32850DC1D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F0BF2ADB-8299-4169-A7B8-AE69F0DBD10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91" name="AutoShape 33">
          <a:extLst>
            <a:ext uri="{FF2B5EF4-FFF2-40B4-BE49-F238E27FC236}">
              <a16:creationId xmlns:a16="http://schemas.microsoft.com/office/drawing/2014/main" id="{A95E559D-0B8B-4B7D-86AB-00E102D8C05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2" name="AutoShape 33">
          <a:extLst>
            <a:ext uri="{FF2B5EF4-FFF2-40B4-BE49-F238E27FC236}">
              <a16:creationId xmlns:a16="http://schemas.microsoft.com/office/drawing/2014/main" id="{41F10FAE-7799-4C0E-9F04-469DDC51D2E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3" name="AutoShape 33">
          <a:extLst>
            <a:ext uri="{FF2B5EF4-FFF2-40B4-BE49-F238E27FC236}">
              <a16:creationId xmlns:a16="http://schemas.microsoft.com/office/drawing/2014/main" id="{14869341-826D-4960-9542-D6337C6AD08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4" name="AutoShape 33">
          <a:extLst>
            <a:ext uri="{FF2B5EF4-FFF2-40B4-BE49-F238E27FC236}">
              <a16:creationId xmlns:a16="http://schemas.microsoft.com/office/drawing/2014/main" id="{074B31D0-8724-4BAB-A36D-AB9BAA8B82E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95" name="AutoShape 33">
          <a:extLst>
            <a:ext uri="{FF2B5EF4-FFF2-40B4-BE49-F238E27FC236}">
              <a16:creationId xmlns:a16="http://schemas.microsoft.com/office/drawing/2014/main" id="{190D47B7-C0FD-4C10-BE1E-FFE02706D7B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96" name="AutoShape 33">
          <a:extLst>
            <a:ext uri="{FF2B5EF4-FFF2-40B4-BE49-F238E27FC236}">
              <a16:creationId xmlns:a16="http://schemas.microsoft.com/office/drawing/2014/main" id="{99A10FF2-7F0C-4A2E-A2F4-7E5761695E39}"/>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AFDA636D-7D07-4ACE-A110-2E0B87AC406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98" name="AutoShape 33">
          <a:extLst>
            <a:ext uri="{FF2B5EF4-FFF2-40B4-BE49-F238E27FC236}">
              <a16:creationId xmlns:a16="http://schemas.microsoft.com/office/drawing/2014/main" id="{CAADD238-A7B5-4327-B491-F8E6C3BB9C0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99" name="AutoShape 33">
          <a:extLst>
            <a:ext uri="{FF2B5EF4-FFF2-40B4-BE49-F238E27FC236}">
              <a16:creationId xmlns:a16="http://schemas.microsoft.com/office/drawing/2014/main" id="{3A6D9335-952B-4784-B59D-F8E92D75E1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0" name="AutoShape 33">
          <a:extLst>
            <a:ext uri="{FF2B5EF4-FFF2-40B4-BE49-F238E27FC236}">
              <a16:creationId xmlns:a16="http://schemas.microsoft.com/office/drawing/2014/main" id="{5184464E-8695-4156-B90E-7E870D97A9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1" name="AutoShape 33">
          <a:extLst>
            <a:ext uri="{FF2B5EF4-FFF2-40B4-BE49-F238E27FC236}">
              <a16:creationId xmlns:a16="http://schemas.microsoft.com/office/drawing/2014/main" id="{EF0DCEFB-7694-476C-A796-664CB8E95A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02" name="AutoShape 33">
          <a:extLst>
            <a:ext uri="{FF2B5EF4-FFF2-40B4-BE49-F238E27FC236}">
              <a16:creationId xmlns:a16="http://schemas.microsoft.com/office/drawing/2014/main" id="{C84A512E-F2C4-4C87-8FAE-58D40FC768C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03" name="AutoShape 33">
          <a:extLst>
            <a:ext uri="{FF2B5EF4-FFF2-40B4-BE49-F238E27FC236}">
              <a16:creationId xmlns:a16="http://schemas.microsoft.com/office/drawing/2014/main" id="{58BF0A5C-7854-40B9-9736-61782B8704E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D7BCA16A-D538-4100-8647-5B3C75FDA4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05" name="AutoShape 33">
          <a:extLst>
            <a:ext uri="{FF2B5EF4-FFF2-40B4-BE49-F238E27FC236}">
              <a16:creationId xmlns:a16="http://schemas.microsoft.com/office/drawing/2014/main" id="{38171C35-6BB7-4293-B8D7-14671D9568C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6" name="AutoShape 33">
          <a:extLst>
            <a:ext uri="{FF2B5EF4-FFF2-40B4-BE49-F238E27FC236}">
              <a16:creationId xmlns:a16="http://schemas.microsoft.com/office/drawing/2014/main" id="{B1A22EBA-ACFD-40DC-820E-A98C694E6B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7" name="AutoShape 33">
          <a:extLst>
            <a:ext uri="{FF2B5EF4-FFF2-40B4-BE49-F238E27FC236}">
              <a16:creationId xmlns:a16="http://schemas.microsoft.com/office/drawing/2014/main" id="{F87C69C5-2EA9-4C6B-80AA-9175B803BF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8" name="AutoShape 33">
          <a:extLst>
            <a:ext uri="{FF2B5EF4-FFF2-40B4-BE49-F238E27FC236}">
              <a16:creationId xmlns:a16="http://schemas.microsoft.com/office/drawing/2014/main" id="{53B0223C-9888-48C4-B791-AA3095FF15E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09" name="AutoShape 33">
          <a:extLst>
            <a:ext uri="{FF2B5EF4-FFF2-40B4-BE49-F238E27FC236}">
              <a16:creationId xmlns:a16="http://schemas.microsoft.com/office/drawing/2014/main" id="{698AEEB2-06A6-44D4-A2A6-A80C457F03F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92888562-C753-48E6-B3C6-DC7DE636B2C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11" name="AutoShape 33">
          <a:extLst>
            <a:ext uri="{FF2B5EF4-FFF2-40B4-BE49-F238E27FC236}">
              <a16:creationId xmlns:a16="http://schemas.microsoft.com/office/drawing/2014/main" id="{A93C4B4D-43F6-43C7-A8E7-F118C4BF014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2" name="AutoShape 33">
          <a:extLst>
            <a:ext uri="{FF2B5EF4-FFF2-40B4-BE49-F238E27FC236}">
              <a16:creationId xmlns:a16="http://schemas.microsoft.com/office/drawing/2014/main" id="{1EE5E7A6-AFBF-4F46-8814-FC42391C32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3" name="AutoShape 33">
          <a:extLst>
            <a:ext uri="{FF2B5EF4-FFF2-40B4-BE49-F238E27FC236}">
              <a16:creationId xmlns:a16="http://schemas.microsoft.com/office/drawing/2014/main" id="{111C24FE-630C-44C4-9692-BBD9F0D02D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4" name="AutoShape 33">
          <a:extLst>
            <a:ext uri="{FF2B5EF4-FFF2-40B4-BE49-F238E27FC236}">
              <a16:creationId xmlns:a16="http://schemas.microsoft.com/office/drawing/2014/main" id="{EDB9DF40-FCDB-46C8-9956-91A51CC8D7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15" name="AutoShape 33">
          <a:extLst>
            <a:ext uri="{FF2B5EF4-FFF2-40B4-BE49-F238E27FC236}">
              <a16:creationId xmlns:a16="http://schemas.microsoft.com/office/drawing/2014/main" id="{C05BEA9A-0464-4D32-B7A7-DA64E4D3267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16" name="AutoShape 33">
          <a:extLst>
            <a:ext uri="{FF2B5EF4-FFF2-40B4-BE49-F238E27FC236}">
              <a16:creationId xmlns:a16="http://schemas.microsoft.com/office/drawing/2014/main" id="{DDB59188-0768-4E5B-9630-B6CA40C192B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95C9AB23-F545-4E94-BA23-F647A1CC90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18" name="AutoShape 33">
          <a:extLst>
            <a:ext uri="{FF2B5EF4-FFF2-40B4-BE49-F238E27FC236}">
              <a16:creationId xmlns:a16="http://schemas.microsoft.com/office/drawing/2014/main" id="{8719BBCB-0A13-4A56-B5B9-A7B672FE44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9" name="AutoShape 33">
          <a:extLst>
            <a:ext uri="{FF2B5EF4-FFF2-40B4-BE49-F238E27FC236}">
              <a16:creationId xmlns:a16="http://schemas.microsoft.com/office/drawing/2014/main" id="{2FB5E8C3-3875-43B4-86E5-7C2499B1BD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0" name="AutoShape 33">
          <a:extLst>
            <a:ext uri="{FF2B5EF4-FFF2-40B4-BE49-F238E27FC236}">
              <a16:creationId xmlns:a16="http://schemas.microsoft.com/office/drawing/2014/main" id="{3C18554C-1E01-4981-B379-4E699A4B6F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1" name="AutoShape 33">
          <a:extLst>
            <a:ext uri="{FF2B5EF4-FFF2-40B4-BE49-F238E27FC236}">
              <a16:creationId xmlns:a16="http://schemas.microsoft.com/office/drawing/2014/main" id="{F1471EBB-BAFC-4E44-B0D8-46079369DB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22" name="AutoShape 33">
          <a:extLst>
            <a:ext uri="{FF2B5EF4-FFF2-40B4-BE49-F238E27FC236}">
              <a16:creationId xmlns:a16="http://schemas.microsoft.com/office/drawing/2014/main" id="{CB01D23D-CC13-4785-8D08-EBD4A7F10D0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23" name="AutoShape 33">
          <a:extLst>
            <a:ext uri="{FF2B5EF4-FFF2-40B4-BE49-F238E27FC236}">
              <a16:creationId xmlns:a16="http://schemas.microsoft.com/office/drawing/2014/main" id="{C2678904-4E70-43A7-A3E8-61F4761395A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98006725-C7E0-4884-B14D-F1E661A2AC8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25" name="AutoShape 33">
          <a:extLst>
            <a:ext uri="{FF2B5EF4-FFF2-40B4-BE49-F238E27FC236}">
              <a16:creationId xmlns:a16="http://schemas.microsoft.com/office/drawing/2014/main" id="{96E83085-33CE-415E-BFFF-145CACC5910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6" name="AutoShape 33">
          <a:extLst>
            <a:ext uri="{FF2B5EF4-FFF2-40B4-BE49-F238E27FC236}">
              <a16:creationId xmlns:a16="http://schemas.microsoft.com/office/drawing/2014/main" id="{C5708859-5665-4A81-AE21-F7E17D08FF6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7" name="AutoShape 33">
          <a:extLst>
            <a:ext uri="{FF2B5EF4-FFF2-40B4-BE49-F238E27FC236}">
              <a16:creationId xmlns:a16="http://schemas.microsoft.com/office/drawing/2014/main" id="{E35920D4-2CE0-4BC0-9398-16FE0244B8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8" name="AutoShape 33">
          <a:extLst>
            <a:ext uri="{FF2B5EF4-FFF2-40B4-BE49-F238E27FC236}">
              <a16:creationId xmlns:a16="http://schemas.microsoft.com/office/drawing/2014/main" id="{19EB2768-08CE-4417-9A4B-B3315ABFD47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29" name="AutoShape 33">
          <a:extLst>
            <a:ext uri="{FF2B5EF4-FFF2-40B4-BE49-F238E27FC236}">
              <a16:creationId xmlns:a16="http://schemas.microsoft.com/office/drawing/2014/main" id="{4DDD1876-8A0C-4D04-8AD6-602885DAA8F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30" name="AutoShape 33">
          <a:extLst>
            <a:ext uri="{FF2B5EF4-FFF2-40B4-BE49-F238E27FC236}">
              <a16:creationId xmlns:a16="http://schemas.microsoft.com/office/drawing/2014/main" id="{CFBB8678-017C-4B1A-AB35-91F0009DDB5D}"/>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66F9B6D1-69E1-43F1-BFA2-036B9B236F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32" name="AutoShape 33">
          <a:extLst>
            <a:ext uri="{FF2B5EF4-FFF2-40B4-BE49-F238E27FC236}">
              <a16:creationId xmlns:a16="http://schemas.microsoft.com/office/drawing/2014/main" id="{714B7A41-5D45-46C4-8344-DD9FFBF54ED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3" name="AutoShape 33">
          <a:extLst>
            <a:ext uri="{FF2B5EF4-FFF2-40B4-BE49-F238E27FC236}">
              <a16:creationId xmlns:a16="http://schemas.microsoft.com/office/drawing/2014/main" id="{BE214039-0055-40EA-ACF0-5049FBC597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4" name="AutoShape 33">
          <a:extLst>
            <a:ext uri="{FF2B5EF4-FFF2-40B4-BE49-F238E27FC236}">
              <a16:creationId xmlns:a16="http://schemas.microsoft.com/office/drawing/2014/main" id="{96A7787D-BA71-4ECC-8D8D-43D8EEFAEF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5" name="AutoShape 33">
          <a:extLst>
            <a:ext uri="{FF2B5EF4-FFF2-40B4-BE49-F238E27FC236}">
              <a16:creationId xmlns:a16="http://schemas.microsoft.com/office/drawing/2014/main" id="{E31865F2-76C6-4A17-9E22-B64C817D41F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36" name="AutoShape 33">
          <a:extLst>
            <a:ext uri="{FF2B5EF4-FFF2-40B4-BE49-F238E27FC236}">
              <a16:creationId xmlns:a16="http://schemas.microsoft.com/office/drawing/2014/main" id="{8846CF60-2F0D-44D5-B951-212AF4C84DC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37" name="AutoShape 33">
          <a:extLst>
            <a:ext uri="{FF2B5EF4-FFF2-40B4-BE49-F238E27FC236}">
              <a16:creationId xmlns:a16="http://schemas.microsoft.com/office/drawing/2014/main" id="{963D858B-198C-4E89-83ED-A9A0420F2482}"/>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1F614276-34F8-41B4-AE8D-9B8DCF3B1CE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39" name="AutoShape 33">
          <a:extLst>
            <a:ext uri="{FF2B5EF4-FFF2-40B4-BE49-F238E27FC236}">
              <a16:creationId xmlns:a16="http://schemas.microsoft.com/office/drawing/2014/main" id="{C00360EC-8E0D-44C8-82B5-A4E4A009D3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0" name="AutoShape 33">
          <a:extLst>
            <a:ext uri="{FF2B5EF4-FFF2-40B4-BE49-F238E27FC236}">
              <a16:creationId xmlns:a16="http://schemas.microsoft.com/office/drawing/2014/main" id="{FD9075F5-1DD0-4B31-8591-525267B1E0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1" name="AutoShape 33">
          <a:extLst>
            <a:ext uri="{FF2B5EF4-FFF2-40B4-BE49-F238E27FC236}">
              <a16:creationId xmlns:a16="http://schemas.microsoft.com/office/drawing/2014/main" id="{EBC7A4D0-61B0-4D3E-84A3-BE5D09C527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2" name="AutoShape 33">
          <a:extLst>
            <a:ext uri="{FF2B5EF4-FFF2-40B4-BE49-F238E27FC236}">
              <a16:creationId xmlns:a16="http://schemas.microsoft.com/office/drawing/2014/main" id="{1D3FCCE0-7335-479D-A770-6ECA3B9C5F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43" name="AutoShape 33">
          <a:extLst>
            <a:ext uri="{FF2B5EF4-FFF2-40B4-BE49-F238E27FC236}">
              <a16:creationId xmlns:a16="http://schemas.microsoft.com/office/drawing/2014/main" id="{76267CB5-A875-4375-BB5E-8AD477ADE21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B1EE5DF6-C2F7-41DD-A8BE-F1E5E995AF8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45" name="AutoShape 33">
          <a:extLst>
            <a:ext uri="{FF2B5EF4-FFF2-40B4-BE49-F238E27FC236}">
              <a16:creationId xmlns:a16="http://schemas.microsoft.com/office/drawing/2014/main" id="{DC1A089B-7F31-4079-B3FF-EC5BEA3AEE8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6" name="AutoShape 33">
          <a:extLst>
            <a:ext uri="{FF2B5EF4-FFF2-40B4-BE49-F238E27FC236}">
              <a16:creationId xmlns:a16="http://schemas.microsoft.com/office/drawing/2014/main" id="{325D5B81-3DFD-4B19-8B1C-9DB8796CB2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7" name="AutoShape 33">
          <a:extLst>
            <a:ext uri="{FF2B5EF4-FFF2-40B4-BE49-F238E27FC236}">
              <a16:creationId xmlns:a16="http://schemas.microsoft.com/office/drawing/2014/main" id="{458E6C65-C4B1-4A32-956E-460B05A00F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8" name="AutoShape 33">
          <a:extLst>
            <a:ext uri="{FF2B5EF4-FFF2-40B4-BE49-F238E27FC236}">
              <a16:creationId xmlns:a16="http://schemas.microsoft.com/office/drawing/2014/main" id="{03002B4B-A88E-44DB-9B99-04E6852B02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49" name="AutoShape 33">
          <a:extLst>
            <a:ext uri="{FF2B5EF4-FFF2-40B4-BE49-F238E27FC236}">
              <a16:creationId xmlns:a16="http://schemas.microsoft.com/office/drawing/2014/main" id="{493706A8-6BCD-474C-801F-54FF7E909C5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50" name="AutoShape 33">
          <a:extLst>
            <a:ext uri="{FF2B5EF4-FFF2-40B4-BE49-F238E27FC236}">
              <a16:creationId xmlns:a16="http://schemas.microsoft.com/office/drawing/2014/main" id="{A7EB3304-2B7A-4E84-B93B-F9E23FC33AD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8D98E990-E939-4367-A984-AFB2EA8ECC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52" name="AutoShape 33">
          <a:extLst>
            <a:ext uri="{FF2B5EF4-FFF2-40B4-BE49-F238E27FC236}">
              <a16:creationId xmlns:a16="http://schemas.microsoft.com/office/drawing/2014/main" id="{0CC2EF0D-70F1-4EA2-8ED6-C7772F53AD5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3" name="AutoShape 33">
          <a:extLst>
            <a:ext uri="{FF2B5EF4-FFF2-40B4-BE49-F238E27FC236}">
              <a16:creationId xmlns:a16="http://schemas.microsoft.com/office/drawing/2014/main" id="{16FF1805-12D7-4F4D-9562-39BCB121B20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4" name="AutoShape 33">
          <a:extLst>
            <a:ext uri="{FF2B5EF4-FFF2-40B4-BE49-F238E27FC236}">
              <a16:creationId xmlns:a16="http://schemas.microsoft.com/office/drawing/2014/main" id="{9DB2D80D-A311-4506-992B-0E7F72C74A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5" name="AutoShape 33">
          <a:extLst>
            <a:ext uri="{FF2B5EF4-FFF2-40B4-BE49-F238E27FC236}">
              <a16:creationId xmlns:a16="http://schemas.microsoft.com/office/drawing/2014/main" id="{7DBE6D3A-BAC0-47DD-AE9C-D84D0C77A5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56" name="AutoShape 33">
          <a:extLst>
            <a:ext uri="{FF2B5EF4-FFF2-40B4-BE49-F238E27FC236}">
              <a16:creationId xmlns:a16="http://schemas.microsoft.com/office/drawing/2014/main" id="{B1261511-C27E-42D5-B673-0DCFB20894B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57" name="AutoShape 33">
          <a:extLst>
            <a:ext uri="{FF2B5EF4-FFF2-40B4-BE49-F238E27FC236}">
              <a16:creationId xmlns:a16="http://schemas.microsoft.com/office/drawing/2014/main" id="{E8F242CE-B86A-40C7-B534-8A62ACA0B02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37B7AF6-E347-4C75-8EBD-21B4A4EEBA57}"/>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59" name="AutoShape 33">
          <a:extLst>
            <a:ext uri="{FF2B5EF4-FFF2-40B4-BE49-F238E27FC236}">
              <a16:creationId xmlns:a16="http://schemas.microsoft.com/office/drawing/2014/main" id="{CB0D2611-8D99-4F2D-BA68-44A46FEE742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0" name="AutoShape 33">
          <a:extLst>
            <a:ext uri="{FF2B5EF4-FFF2-40B4-BE49-F238E27FC236}">
              <a16:creationId xmlns:a16="http://schemas.microsoft.com/office/drawing/2014/main" id="{9604F094-6986-4B1C-9D8E-723ED25794A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1" name="AutoShape 33">
          <a:extLst>
            <a:ext uri="{FF2B5EF4-FFF2-40B4-BE49-F238E27FC236}">
              <a16:creationId xmlns:a16="http://schemas.microsoft.com/office/drawing/2014/main" id="{F00D0E71-75AB-4F7F-9BC3-2A0EF00DBC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2" name="AutoShape 33">
          <a:extLst>
            <a:ext uri="{FF2B5EF4-FFF2-40B4-BE49-F238E27FC236}">
              <a16:creationId xmlns:a16="http://schemas.microsoft.com/office/drawing/2014/main" id="{0833F7D0-17AB-4393-825E-DC5C1729E1E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63" name="AutoShape 33">
          <a:extLst>
            <a:ext uri="{FF2B5EF4-FFF2-40B4-BE49-F238E27FC236}">
              <a16:creationId xmlns:a16="http://schemas.microsoft.com/office/drawing/2014/main" id="{70631527-0266-4266-8FA7-F272E2CF3072}"/>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64" name="AutoShape 33">
          <a:extLst>
            <a:ext uri="{FF2B5EF4-FFF2-40B4-BE49-F238E27FC236}">
              <a16:creationId xmlns:a16="http://schemas.microsoft.com/office/drawing/2014/main" id="{E039AEFA-29A8-4A0B-860B-D60F5D4B406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5FA588CC-AEA3-4DB0-B02D-A63B1616E3A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66" name="AutoShape 33">
          <a:extLst>
            <a:ext uri="{FF2B5EF4-FFF2-40B4-BE49-F238E27FC236}">
              <a16:creationId xmlns:a16="http://schemas.microsoft.com/office/drawing/2014/main" id="{6790898C-1E3D-4336-BF3A-99E836EB126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7" name="AutoShape 33">
          <a:extLst>
            <a:ext uri="{FF2B5EF4-FFF2-40B4-BE49-F238E27FC236}">
              <a16:creationId xmlns:a16="http://schemas.microsoft.com/office/drawing/2014/main" id="{5E48E4BA-0AD2-4608-AEDD-03332970BF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8" name="AutoShape 33">
          <a:extLst>
            <a:ext uri="{FF2B5EF4-FFF2-40B4-BE49-F238E27FC236}">
              <a16:creationId xmlns:a16="http://schemas.microsoft.com/office/drawing/2014/main" id="{5A5CCD4D-B4B9-4D26-BD22-58348CE12A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9" name="AutoShape 33">
          <a:extLst>
            <a:ext uri="{FF2B5EF4-FFF2-40B4-BE49-F238E27FC236}">
              <a16:creationId xmlns:a16="http://schemas.microsoft.com/office/drawing/2014/main" id="{D2D10A66-7477-4955-B82B-0B90EC7A8B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70" name="AutoShape 33">
          <a:extLst>
            <a:ext uri="{FF2B5EF4-FFF2-40B4-BE49-F238E27FC236}">
              <a16:creationId xmlns:a16="http://schemas.microsoft.com/office/drawing/2014/main" id="{43CE52E5-EFAB-4729-986B-0ED6C19B2FA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71" name="AutoShape 33">
          <a:extLst>
            <a:ext uri="{FF2B5EF4-FFF2-40B4-BE49-F238E27FC236}">
              <a16:creationId xmlns:a16="http://schemas.microsoft.com/office/drawing/2014/main" id="{00048301-F1A1-4E89-9638-0D15866E1DA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B4C8645D-0BA8-4AD7-B83F-951CD643EA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73" name="AutoShape 33">
          <a:extLst>
            <a:ext uri="{FF2B5EF4-FFF2-40B4-BE49-F238E27FC236}">
              <a16:creationId xmlns:a16="http://schemas.microsoft.com/office/drawing/2014/main" id="{F12AADDE-39E1-4463-A046-1FA507E6220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4" name="AutoShape 33">
          <a:extLst>
            <a:ext uri="{FF2B5EF4-FFF2-40B4-BE49-F238E27FC236}">
              <a16:creationId xmlns:a16="http://schemas.microsoft.com/office/drawing/2014/main" id="{71D909D8-FF9F-4453-BF3A-B2564750D2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5" name="AutoShape 33">
          <a:extLst>
            <a:ext uri="{FF2B5EF4-FFF2-40B4-BE49-F238E27FC236}">
              <a16:creationId xmlns:a16="http://schemas.microsoft.com/office/drawing/2014/main" id="{B24493CA-B26E-46C5-A5BF-5C74A6E700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6" name="AutoShape 33">
          <a:extLst>
            <a:ext uri="{FF2B5EF4-FFF2-40B4-BE49-F238E27FC236}">
              <a16:creationId xmlns:a16="http://schemas.microsoft.com/office/drawing/2014/main" id="{944A8E37-AA44-4975-B936-1D77FB9C2A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77" name="AutoShape 33">
          <a:extLst>
            <a:ext uri="{FF2B5EF4-FFF2-40B4-BE49-F238E27FC236}">
              <a16:creationId xmlns:a16="http://schemas.microsoft.com/office/drawing/2014/main" id="{4B8B60B1-7C43-4BED-A6A4-0AB850717A6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0BCEE295-6C32-4974-AD1B-72211FBA925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79" name="AutoShape 33">
          <a:extLst>
            <a:ext uri="{FF2B5EF4-FFF2-40B4-BE49-F238E27FC236}">
              <a16:creationId xmlns:a16="http://schemas.microsoft.com/office/drawing/2014/main" id="{4E3B60E3-65DB-4004-9222-83058328A70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0" name="AutoShape 33">
          <a:extLst>
            <a:ext uri="{FF2B5EF4-FFF2-40B4-BE49-F238E27FC236}">
              <a16:creationId xmlns:a16="http://schemas.microsoft.com/office/drawing/2014/main" id="{0C5EDE11-8DA3-4C00-A0D8-8CDECE1AE38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1" name="AutoShape 33">
          <a:extLst>
            <a:ext uri="{FF2B5EF4-FFF2-40B4-BE49-F238E27FC236}">
              <a16:creationId xmlns:a16="http://schemas.microsoft.com/office/drawing/2014/main" id="{B280164F-EA18-4C97-8D9C-2AF24D17A7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2" name="AutoShape 33">
          <a:extLst>
            <a:ext uri="{FF2B5EF4-FFF2-40B4-BE49-F238E27FC236}">
              <a16:creationId xmlns:a16="http://schemas.microsoft.com/office/drawing/2014/main" id="{429731B3-A4F4-4CE4-A389-4544978CEC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83" name="AutoShape 33">
          <a:extLst>
            <a:ext uri="{FF2B5EF4-FFF2-40B4-BE49-F238E27FC236}">
              <a16:creationId xmlns:a16="http://schemas.microsoft.com/office/drawing/2014/main" id="{3A85C341-CCA6-4491-AEE7-1E87F1943A3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84" name="AutoShape 33">
          <a:extLst>
            <a:ext uri="{FF2B5EF4-FFF2-40B4-BE49-F238E27FC236}">
              <a16:creationId xmlns:a16="http://schemas.microsoft.com/office/drawing/2014/main" id="{B8CF6FF7-7B00-4813-915B-4173BE60FEA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897DF712-6F83-415E-AA64-C3FA14EE01B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86" name="AutoShape 33">
          <a:extLst>
            <a:ext uri="{FF2B5EF4-FFF2-40B4-BE49-F238E27FC236}">
              <a16:creationId xmlns:a16="http://schemas.microsoft.com/office/drawing/2014/main" id="{9EF4E0FA-2199-42FA-8E7A-F17806F2C88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7" name="AutoShape 33">
          <a:extLst>
            <a:ext uri="{FF2B5EF4-FFF2-40B4-BE49-F238E27FC236}">
              <a16:creationId xmlns:a16="http://schemas.microsoft.com/office/drawing/2014/main" id="{0421BE44-4ECA-4B1A-9373-732FD6F62BD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8" name="AutoShape 33">
          <a:extLst>
            <a:ext uri="{FF2B5EF4-FFF2-40B4-BE49-F238E27FC236}">
              <a16:creationId xmlns:a16="http://schemas.microsoft.com/office/drawing/2014/main" id="{55F48FD0-813C-4B26-96D8-92B35B4EA9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9" name="AutoShape 33">
          <a:extLst>
            <a:ext uri="{FF2B5EF4-FFF2-40B4-BE49-F238E27FC236}">
              <a16:creationId xmlns:a16="http://schemas.microsoft.com/office/drawing/2014/main" id="{D44659B8-F6B7-439F-8D4B-676210A320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90" name="AutoShape 33">
          <a:extLst>
            <a:ext uri="{FF2B5EF4-FFF2-40B4-BE49-F238E27FC236}">
              <a16:creationId xmlns:a16="http://schemas.microsoft.com/office/drawing/2014/main" id="{29D0B9BD-F0A7-4EE0-BD17-6ABEE92BB21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91" name="AutoShape 33">
          <a:extLst>
            <a:ext uri="{FF2B5EF4-FFF2-40B4-BE49-F238E27FC236}">
              <a16:creationId xmlns:a16="http://schemas.microsoft.com/office/drawing/2014/main" id="{008285CC-30AB-493F-9A47-15FA94F5341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D2378444-9616-4D46-9411-AD87DCE13E8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93" name="AutoShape 33">
          <a:extLst>
            <a:ext uri="{FF2B5EF4-FFF2-40B4-BE49-F238E27FC236}">
              <a16:creationId xmlns:a16="http://schemas.microsoft.com/office/drawing/2014/main" id="{96671F8C-1F07-418E-8851-6C53CD084B8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4" name="AutoShape 33">
          <a:extLst>
            <a:ext uri="{FF2B5EF4-FFF2-40B4-BE49-F238E27FC236}">
              <a16:creationId xmlns:a16="http://schemas.microsoft.com/office/drawing/2014/main" id="{CAE33FDE-F427-4376-994B-5B93F3B788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5" name="AutoShape 33">
          <a:extLst>
            <a:ext uri="{FF2B5EF4-FFF2-40B4-BE49-F238E27FC236}">
              <a16:creationId xmlns:a16="http://schemas.microsoft.com/office/drawing/2014/main" id="{0E695663-A334-449A-9F5D-98714E23DAA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6" name="AutoShape 33">
          <a:extLst>
            <a:ext uri="{FF2B5EF4-FFF2-40B4-BE49-F238E27FC236}">
              <a16:creationId xmlns:a16="http://schemas.microsoft.com/office/drawing/2014/main" id="{E7C4B516-F385-41B3-A4CD-E9805BF8FBF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97" name="AutoShape 33">
          <a:extLst>
            <a:ext uri="{FF2B5EF4-FFF2-40B4-BE49-F238E27FC236}">
              <a16:creationId xmlns:a16="http://schemas.microsoft.com/office/drawing/2014/main" id="{7F087067-860E-4335-AB0A-8EB17C814CC2}"/>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98" name="AutoShape 33">
          <a:extLst>
            <a:ext uri="{FF2B5EF4-FFF2-40B4-BE49-F238E27FC236}">
              <a16:creationId xmlns:a16="http://schemas.microsoft.com/office/drawing/2014/main" id="{DFFFF401-466A-4DE7-9F29-2F6361004509}"/>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5AE7AEED-90CE-4D7A-A1F4-79A80E4526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00" name="AutoShape 33">
          <a:extLst>
            <a:ext uri="{FF2B5EF4-FFF2-40B4-BE49-F238E27FC236}">
              <a16:creationId xmlns:a16="http://schemas.microsoft.com/office/drawing/2014/main" id="{5E1F8F56-D429-4708-8F4F-4D2696AD076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1" name="AutoShape 33">
          <a:extLst>
            <a:ext uri="{FF2B5EF4-FFF2-40B4-BE49-F238E27FC236}">
              <a16:creationId xmlns:a16="http://schemas.microsoft.com/office/drawing/2014/main" id="{704229AB-8A67-4718-9674-0B8FA23B6A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2" name="AutoShape 33">
          <a:extLst>
            <a:ext uri="{FF2B5EF4-FFF2-40B4-BE49-F238E27FC236}">
              <a16:creationId xmlns:a16="http://schemas.microsoft.com/office/drawing/2014/main" id="{710E2188-7647-4E7E-9D96-84C2D8F64B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3" name="AutoShape 33">
          <a:extLst>
            <a:ext uri="{FF2B5EF4-FFF2-40B4-BE49-F238E27FC236}">
              <a16:creationId xmlns:a16="http://schemas.microsoft.com/office/drawing/2014/main" id="{15D11DE0-7D46-440E-ABF6-46BDB44550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04" name="AutoShape 33">
          <a:extLst>
            <a:ext uri="{FF2B5EF4-FFF2-40B4-BE49-F238E27FC236}">
              <a16:creationId xmlns:a16="http://schemas.microsoft.com/office/drawing/2014/main" id="{EEB4E158-6E9C-422C-8A27-E109BD94148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05" name="AutoShape 33">
          <a:extLst>
            <a:ext uri="{FF2B5EF4-FFF2-40B4-BE49-F238E27FC236}">
              <a16:creationId xmlns:a16="http://schemas.microsoft.com/office/drawing/2014/main" id="{D96ED349-9DDC-456A-93CE-2A7EDBBC797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863A4E3B-1478-473A-9197-B4BED8F4D5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07" name="AutoShape 33">
          <a:extLst>
            <a:ext uri="{FF2B5EF4-FFF2-40B4-BE49-F238E27FC236}">
              <a16:creationId xmlns:a16="http://schemas.microsoft.com/office/drawing/2014/main" id="{24477054-88C7-4698-9ADF-C7678D8525B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8" name="AutoShape 33">
          <a:extLst>
            <a:ext uri="{FF2B5EF4-FFF2-40B4-BE49-F238E27FC236}">
              <a16:creationId xmlns:a16="http://schemas.microsoft.com/office/drawing/2014/main" id="{8B8A019A-88BB-458A-A5EE-F9D3A9186BD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9" name="AutoShape 33">
          <a:extLst>
            <a:ext uri="{FF2B5EF4-FFF2-40B4-BE49-F238E27FC236}">
              <a16:creationId xmlns:a16="http://schemas.microsoft.com/office/drawing/2014/main" id="{9B49F499-5828-401F-989F-240D5FFD61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0" name="AutoShape 33">
          <a:extLst>
            <a:ext uri="{FF2B5EF4-FFF2-40B4-BE49-F238E27FC236}">
              <a16:creationId xmlns:a16="http://schemas.microsoft.com/office/drawing/2014/main" id="{1795268C-0E99-436B-8A74-754C2F7F91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11" name="AutoShape 33">
          <a:extLst>
            <a:ext uri="{FF2B5EF4-FFF2-40B4-BE49-F238E27FC236}">
              <a16:creationId xmlns:a16="http://schemas.microsoft.com/office/drawing/2014/main" id="{97102BBE-99E1-47C7-8CC8-806EE13315B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49490316-478D-4D53-BF56-DF6044305A3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13" name="AutoShape 33">
          <a:extLst>
            <a:ext uri="{FF2B5EF4-FFF2-40B4-BE49-F238E27FC236}">
              <a16:creationId xmlns:a16="http://schemas.microsoft.com/office/drawing/2014/main" id="{ED2447B9-68E9-4D73-8813-1DD7B323D9A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4" name="AutoShape 33">
          <a:extLst>
            <a:ext uri="{FF2B5EF4-FFF2-40B4-BE49-F238E27FC236}">
              <a16:creationId xmlns:a16="http://schemas.microsoft.com/office/drawing/2014/main" id="{5235B914-4248-4522-9DFF-08CF71805E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5" name="AutoShape 33">
          <a:extLst>
            <a:ext uri="{FF2B5EF4-FFF2-40B4-BE49-F238E27FC236}">
              <a16:creationId xmlns:a16="http://schemas.microsoft.com/office/drawing/2014/main" id="{FEAA3319-866D-4773-A170-C24C7D9C86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6" name="AutoShape 33">
          <a:extLst>
            <a:ext uri="{FF2B5EF4-FFF2-40B4-BE49-F238E27FC236}">
              <a16:creationId xmlns:a16="http://schemas.microsoft.com/office/drawing/2014/main" id="{F0CCC520-CB7B-4EA1-B2F5-F64DF50D5C5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17" name="AutoShape 33">
          <a:extLst>
            <a:ext uri="{FF2B5EF4-FFF2-40B4-BE49-F238E27FC236}">
              <a16:creationId xmlns:a16="http://schemas.microsoft.com/office/drawing/2014/main" id="{F9E8A87D-9A5E-4459-812F-EBFC0317F2B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18" name="AutoShape 33">
          <a:extLst>
            <a:ext uri="{FF2B5EF4-FFF2-40B4-BE49-F238E27FC236}">
              <a16:creationId xmlns:a16="http://schemas.microsoft.com/office/drawing/2014/main" id="{3AB0DA9F-8D49-4D4C-8308-6C8165921B63}"/>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DBDB8430-D694-49FB-9709-9C009DB029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20" name="AutoShape 33">
          <a:extLst>
            <a:ext uri="{FF2B5EF4-FFF2-40B4-BE49-F238E27FC236}">
              <a16:creationId xmlns:a16="http://schemas.microsoft.com/office/drawing/2014/main" id="{98A96169-0631-46FD-AA25-472CE86230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1" name="AutoShape 33">
          <a:extLst>
            <a:ext uri="{FF2B5EF4-FFF2-40B4-BE49-F238E27FC236}">
              <a16:creationId xmlns:a16="http://schemas.microsoft.com/office/drawing/2014/main" id="{3B7209B4-AB94-4E46-922C-284763B279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2" name="AutoShape 33">
          <a:extLst>
            <a:ext uri="{FF2B5EF4-FFF2-40B4-BE49-F238E27FC236}">
              <a16:creationId xmlns:a16="http://schemas.microsoft.com/office/drawing/2014/main" id="{9E52F966-4CCF-4996-9AA9-BD07D1301F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3" name="AutoShape 33">
          <a:extLst>
            <a:ext uri="{FF2B5EF4-FFF2-40B4-BE49-F238E27FC236}">
              <a16:creationId xmlns:a16="http://schemas.microsoft.com/office/drawing/2014/main" id="{1C2251FE-3922-460B-8E78-49158B2C508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24" name="AutoShape 33">
          <a:extLst>
            <a:ext uri="{FF2B5EF4-FFF2-40B4-BE49-F238E27FC236}">
              <a16:creationId xmlns:a16="http://schemas.microsoft.com/office/drawing/2014/main" id="{FD0A9934-4441-4FAB-9C12-B3C473882F1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25" name="AutoShape 33">
          <a:extLst>
            <a:ext uri="{FF2B5EF4-FFF2-40B4-BE49-F238E27FC236}">
              <a16:creationId xmlns:a16="http://schemas.microsoft.com/office/drawing/2014/main" id="{84B163EF-B2A0-43C2-8BDE-FAFE355EC61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73BE37D4-E832-4280-A153-3AC2A14C3D0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27" name="AutoShape 33">
          <a:extLst>
            <a:ext uri="{FF2B5EF4-FFF2-40B4-BE49-F238E27FC236}">
              <a16:creationId xmlns:a16="http://schemas.microsoft.com/office/drawing/2014/main" id="{32298518-3C10-4E95-AB26-E5C6B2B1F26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8" name="AutoShape 33">
          <a:extLst>
            <a:ext uri="{FF2B5EF4-FFF2-40B4-BE49-F238E27FC236}">
              <a16:creationId xmlns:a16="http://schemas.microsoft.com/office/drawing/2014/main" id="{400183BA-7524-476E-A026-F1B2AA316D9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9" name="AutoShape 33">
          <a:extLst>
            <a:ext uri="{FF2B5EF4-FFF2-40B4-BE49-F238E27FC236}">
              <a16:creationId xmlns:a16="http://schemas.microsoft.com/office/drawing/2014/main" id="{4267166D-0074-4903-801C-7C56EB5A001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30" name="AutoShape 33">
          <a:extLst>
            <a:ext uri="{FF2B5EF4-FFF2-40B4-BE49-F238E27FC236}">
              <a16:creationId xmlns:a16="http://schemas.microsoft.com/office/drawing/2014/main" id="{0F2E154C-141F-4418-ACFB-9E208176F83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31" name="AutoShape 33">
          <a:extLst>
            <a:ext uri="{FF2B5EF4-FFF2-40B4-BE49-F238E27FC236}">
              <a16:creationId xmlns:a16="http://schemas.microsoft.com/office/drawing/2014/main" id="{07BD3457-DE65-45E7-80CB-D26960377E9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32" name="AutoShape 33">
          <a:extLst>
            <a:ext uri="{FF2B5EF4-FFF2-40B4-BE49-F238E27FC236}">
              <a16:creationId xmlns:a16="http://schemas.microsoft.com/office/drawing/2014/main" id="{25D81024-EB22-48EE-83F4-52E56FDB8D8C}"/>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E0829AAE-DDB3-40AA-A1C6-8F98C0677F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34" name="AutoShape 33">
          <a:extLst>
            <a:ext uri="{FF2B5EF4-FFF2-40B4-BE49-F238E27FC236}">
              <a16:creationId xmlns:a16="http://schemas.microsoft.com/office/drawing/2014/main" id="{BFCF025C-B3B0-4C57-AD07-D2BB83DCC5D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5" name="AutoShape 33">
          <a:extLst>
            <a:ext uri="{FF2B5EF4-FFF2-40B4-BE49-F238E27FC236}">
              <a16:creationId xmlns:a16="http://schemas.microsoft.com/office/drawing/2014/main" id="{C577E7A5-986D-4595-B068-A0A3D9EBCA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6" name="AutoShape 33">
          <a:extLst>
            <a:ext uri="{FF2B5EF4-FFF2-40B4-BE49-F238E27FC236}">
              <a16:creationId xmlns:a16="http://schemas.microsoft.com/office/drawing/2014/main" id="{CF27D76F-C254-4F95-A4A9-C7DD568E4B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7" name="AutoShape 33">
          <a:extLst>
            <a:ext uri="{FF2B5EF4-FFF2-40B4-BE49-F238E27FC236}">
              <a16:creationId xmlns:a16="http://schemas.microsoft.com/office/drawing/2014/main" id="{5AD13C07-FF11-42F8-BD7D-325282DD54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38" name="AutoShape 33">
          <a:extLst>
            <a:ext uri="{FF2B5EF4-FFF2-40B4-BE49-F238E27FC236}">
              <a16:creationId xmlns:a16="http://schemas.microsoft.com/office/drawing/2014/main" id="{F29E3851-9C0F-405B-AF50-36CCC0C953A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39" name="AutoShape 33">
          <a:extLst>
            <a:ext uri="{FF2B5EF4-FFF2-40B4-BE49-F238E27FC236}">
              <a16:creationId xmlns:a16="http://schemas.microsoft.com/office/drawing/2014/main" id="{DD78F405-6753-4B2E-8088-201860CC3C5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A8B64066-F17B-4C1A-8357-98B57D87537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41" name="AutoShape 33">
          <a:extLst>
            <a:ext uri="{FF2B5EF4-FFF2-40B4-BE49-F238E27FC236}">
              <a16:creationId xmlns:a16="http://schemas.microsoft.com/office/drawing/2014/main" id="{1372F9A4-2A71-4AD1-8E28-13AAA91B0B5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2" name="AutoShape 33">
          <a:extLst>
            <a:ext uri="{FF2B5EF4-FFF2-40B4-BE49-F238E27FC236}">
              <a16:creationId xmlns:a16="http://schemas.microsoft.com/office/drawing/2014/main" id="{ADF81D67-C455-441B-9CF2-010C891F9C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3" name="AutoShape 33">
          <a:extLst>
            <a:ext uri="{FF2B5EF4-FFF2-40B4-BE49-F238E27FC236}">
              <a16:creationId xmlns:a16="http://schemas.microsoft.com/office/drawing/2014/main" id="{3F457FE6-7A51-455C-9CB2-31B6159013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4" name="AutoShape 33">
          <a:extLst>
            <a:ext uri="{FF2B5EF4-FFF2-40B4-BE49-F238E27FC236}">
              <a16:creationId xmlns:a16="http://schemas.microsoft.com/office/drawing/2014/main" id="{29A943D8-592E-49D3-A19F-E9E5E3050B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45" name="AutoShape 33">
          <a:extLst>
            <a:ext uri="{FF2B5EF4-FFF2-40B4-BE49-F238E27FC236}">
              <a16:creationId xmlns:a16="http://schemas.microsoft.com/office/drawing/2014/main" id="{0942119A-2DAD-4E4A-8E10-D8E697D52A7A}"/>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1DF12B92-88D3-46C3-96AB-F39CF6B5E3C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47" name="AutoShape 33">
          <a:extLst>
            <a:ext uri="{FF2B5EF4-FFF2-40B4-BE49-F238E27FC236}">
              <a16:creationId xmlns:a16="http://schemas.microsoft.com/office/drawing/2014/main" id="{527BA6F9-AF10-4BE3-A857-26D10BF3BCB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8" name="AutoShape 33">
          <a:extLst>
            <a:ext uri="{FF2B5EF4-FFF2-40B4-BE49-F238E27FC236}">
              <a16:creationId xmlns:a16="http://schemas.microsoft.com/office/drawing/2014/main" id="{5525338A-5441-4810-B65D-0CA5BC3E58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9" name="AutoShape 33">
          <a:extLst>
            <a:ext uri="{FF2B5EF4-FFF2-40B4-BE49-F238E27FC236}">
              <a16:creationId xmlns:a16="http://schemas.microsoft.com/office/drawing/2014/main" id="{10CCACE3-13F6-497C-B856-68F6A63994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0" name="AutoShape 33">
          <a:extLst>
            <a:ext uri="{FF2B5EF4-FFF2-40B4-BE49-F238E27FC236}">
              <a16:creationId xmlns:a16="http://schemas.microsoft.com/office/drawing/2014/main" id="{D4D1AD8B-0875-40D6-9B8D-A9F1E0DB4D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51" name="AutoShape 33">
          <a:extLst>
            <a:ext uri="{FF2B5EF4-FFF2-40B4-BE49-F238E27FC236}">
              <a16:creationId xmlns:a16="http://schemas.microsoft.com/office/drawing/2014/main" id="{A0882277-1D42-4FEE-97CC-78AA4F06862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52" name="AutoShape 33">
          <a:extLst>
            <a:ext uri="{FF2B5EF4-FFF2-40B4-BE49-F238E27FC236}">
              <a16:creationId xmlns:a16="http://schemas.microsoft.com/office/drawing/2014/main" id="{B6D07EFB-5B4A-452F-B8E6-6B5102A368F2}"/>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AF8CEC6D-F337-4F20-8EC7-5DD907268CD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54" name="AutoShape 33">
          <a:extLst>
            <a:ext uri="{FF2B5EF4-FFF2-40B4-BE49-F238E27FC236}">
              <a16:creationId xmlns:a16="http://schemas.microsoft.com/office/drawing/2014/main" id="{7A2AB9BF-7AE7-4113-8906-9290C68CFE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5" name="AutoShape 33">
          <a:extLst>
            <a:ext uri="{FF2B5EF4-FFF2-40B4-BE49-F238E27FC236}">
              <a16:creationId xmlns:a16="http://schemas.microsoft.com/office/drawing/2014/main" id="{5E2A11F6-7E18-44F9-BA90-CBAF56AADF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6" name="AutoShape 33">
          <a:extLst>
            <a:ext uri="{FF2B5EF4-FFF2-40B4-BE49-F238E27FC236}">
              <a16:creationId xmlns:a16="http://schemas.microsoft.com/office/drawing/2014/main" id="{166FA8B4-387D-448D-A45A-F7FB0A3B1F6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7" name="AutoShape 33">
          <a:extLst>
            <a:ext uri="{FF2B5EF4-FFF2-40B4-BE49-F238E27FC236}">
              <a16:creationId xmlns:a16="http://schemas.microsoft.com/office/drawing/2014/main" id="{DF870F07-66C2-40C4-8ABB-2B01857E2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58" name="AutoShape 33">
          <a:extLst>
            <a:ext uri="{FF2B5EF4-FFF2-40B4-BE49-F238E27FC236}">
              <a16:creationId xmlns:a16="http://schemas.microsoft.com/office/drawing/2014/main" id="{28069859-30AD-4560-AB00-6E83D179BF2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59" name="AutoShape 33">
          <a:extLst>
            <a:ext uri="{FF2B5EF4-FFF2-40B4-BE49-F238E27FC236}">
              <a16:creationId xmlns:a16="http://schemas.microsoft.com/office/drawing/2014/main" id="{CF5F9BC7-1C1D-4438-BE8F-46AE049DBFD2}"/>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1FE11B1F-05BE-49F1-ADEB-90ED329D50E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61" name="AutoShape 33">
          <a:extLst>
            <a:ext uri="{FF2B5EF4-FFF2-40B4-BE49-F238E27FC236}">
              <a16:creationId xmlns:a16="http://schemas.microsoft.com/office/drawing/2014/main" id="{2DBCC735-B2FB-4B1F-9853-45874C586F7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2" name="AutoShape 33">
          <a:extLst>
            <a:ext uri="{FF2B5EF4-FFF2-40B4-BE49-F238E27FC236}">
              <a16:creationId xmlns:a16="http://schemas.microsoft.com/office/drawing/2014/main" id="{7CE175F5-7F03-418A-98D1-E283207EE2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3" name="AutoShape 33">
          <a:extLst>
            <a:ext uri="{FF2B5EF4-FFF2-40B4-BE49-F238E27FC236}">
              <a16:creationId xmlns:a16="http://schemas.microsoft.com/office/drawing/2014/main" id="{D6E286B3-221E-447D-A86B-606CC1BA318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4" name="AutoShape 33">
          <a:extLst>
            <a:ext uri="{FF2B5EF4-FFF2-40B4-BE49-F238E27FC236}">
              <a16:creationId xmlns:a16="http://schemas.microsoft.com/office/drawing/2014/main" id="{4185DB55-6623-495F-8C1F-65E8A7D3E4B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65" name="AutoShape 33">
          <a:extLst>
            <a:ext uri="{FF2B5EF4-FFF2-40B4-BE49-F238E27FC236}">
              <a16:creationId xmlns:a16="http://schemas.microsoft.com/office/drawing/2014/main" id="{22FD3DDC-6F5D-4F98-B927-0B03574EA08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66" name="AutoShape 33">
          <a:extLst>
            <a:ext uri="{FF2B5EF4-FFF2-40B4-BE49-F238E27FC236}">
              <a16:creationId xmlns:a16="http://schemas.microsoft.com/office/drawing/2014/main" id="{35119568-AA01-4E7F-8929-5F0787219506}"/>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97CBACC1-38EF-4D1C-80DD-336A8377AA7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68" name="AutoShape 33">
          <a:extLst>
            <a:ext uri="{FF2B5EF4-FFF2-40B4-BE49-F238E27FC236}">
              <a16:creationId xmlns:a16="http://schemas.microsoft.com/office/drawing/2014/main" id="{0172F230-8D24-4575-A951-8DD47FE7D2E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69" name="AutoShape 33">
          <a:extLst>
            <a:ext uri="{FF2B5EF4-FFF2-40B4-BE49-F238E27FC236}">
              <a16:creationId xmlns:a16="http://schemas.microsoft.com/office/drawing/2014/main" id="{73DE890F-1497-4323-8B7B-34BB63C1D5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0" name="AutoShape 33">
          <a:extLst>
            <a:ext uri="{FF2B5EF4-FFF2-40B4-BE49-F238E27FC236}">
              <a16:creationId xmlns:a16="http://schemas.microsoft.com/office/drawing/2014/main" id="{610186C5-3A22-4222-9DCD-552906136E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1" name="AutoShape 33">
          <a:extLst>
            <a:ext uri="{FF2B5EF4-FFF2-40B4-BE49-F238E27FC236}">
              <a16:creationId xmlns:a16="http://schemas.microsoft.com/office/drawing/2014/main" id="{5204E3D6-D7F7-4777-9B95-0D3F61BB11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72" name="AutoShape 33">
          <a:extLst>
            <a:ext uri="{FF2B5EF4-FFF2-40B4-BE49-F238E27FC236}">
              <a16:creationId xmlns:a16="http://schemas.microsoft.com/office/drawing/2014/main" id="{B74803A1-7D0A-42EC-9A75-9571DEF4316D}"/>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73" name="AutoShape 33">
          <a:extLst>
            <a:ext uri="{FF2B5EF4-FFF2-40B4-BE49-F238E27FC236}">
              <a16:creationId xmlns:a16="http://schemas.microsoft.com/office/drawing/2014/main" id="{45C4010B-45A1-48CC-8D2B-4F3DBF03A666}"/>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D8DF85CD-BC4C-433B-A4E6-942C8CD3DD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75" name="AutoShape 33">
          <a:extLst>
            <a:ext uri="{FF2B5EF4-FFF2-40B4-BE49-F238E27FC236}">
              <a16:creationId xmlns:a16="http://schemas.microsoft.com/office/drawing/2014/main" id="{ECF5EF24-5CA4-4B6D-8F33-F08FF780D05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6" name="AutoShape 33">
          <a:extLst>
            <a:ext uri="{FF2B5EF4-FFF2-40B4-BE49-F238E27FC236}">
              <a16:creationId xmlns:a16="http://schemas.microsoft.com/office/drawing/2014/main" id="{2C12CB3E-D1BC-4B17-B728-98A24275F1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7" name="AutoShape 33">
          <a:extLst>
            <a:ext uri="{FF2B5EF4-FFF2-40B4-BE49-F238E27FC236}">
              <a16:creationId xmlns:a16="http://schemas.microsoft.com/office/drawing/2014/main" id="{8145DB48-5C88-4995-B0CA-1572DE3DFC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8" name="AutoShape 33">
          <a:extLst>
            <a:ext uri="{FF2B5EF4-FFF2-40B4-BE49-F238E27FC236}">
              <a16:creationId xmlns:a16="http://schemas.microsoft.com/office/drawing/2014/main" id="{123BEC7F-FEBB-4D63-8615-0BBA5CDB9B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79" name="AutoShape 33">
          <a:extLst>
            <a:ext uri="{FF2B5EF4-FFF2-40B4-BE49-F238E27FC236}">
              <a16:creationId xmlns:a16="http://schemas.microsoft.com/office/drawing/2014/main" id="{6A63D8ED-5D6A-4298-9409-1295D26C49E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32E24FF1-92E8-42D0-826B-2CD00E71DC4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81" name="AutoShape 33">
          <a:extLst>
            <a:ext uri="{FF2B5EF4-FFF2-40B4-BE49-F238E27FC236}">
              <a16:creationId xmlns:a16="http://schemas.microsoft.com/office/drawing/2014/main" id="{47EBBEFE-1E9B-4AB1-ACDC-311B84F3B07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2" name="AutoShape 33">
          <a:extLst>
            <a:ext uri="{FF2B5EF4-FFF2-40B4-BE49-F238E27FC236}">
              <a16:creationId xmlns:a16="http://schemas.microsoft.com/office/drawing/2014/main" id="{E093F3D9-29A4-40EC-BFC2-00B6DEA524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3" name="AutoShape 33">
          <a:extLst>
            <a:ext uri="{FF2B5EF4-FFF2-40B4-BE49-F238E27FC236}">
              <a16:creationId xmlns:a16="http://schemas.microsoft.com/office/drawing/2014/main" id="{AE0E885F-D605-498B-8ABA-B3E670E0E8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4" name="AutoShape 33">
          <a:extLst>
            <a:ext uri="{FF2B5EF4-FFF2-40B4-BE49-F238E27FC236}">
              <a16:creationId xmlns:a16="http://schemas.microsoft.com/office/drawing/2014/main" id="{A725276D-80ED-48CB-8F35-E92282C325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85" name="AutoShape 33">
          <a:extLst>
            <a:ext uri="{FF2B5EF4-FFF2-40B4-BE49-F238E27FC236}">
              <a16:creationId xmlns:a16="http://schemas.microsoft.com/office/drawing/2014/main" id="{B630F437-965A-41E2-B4A0-CD2E1C047AA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286" name="AutoShape 33">
          <a:extLst>
            <a:ext uri="{FF2B5EF4-FFF2-40B4-BE49-F238E27FC236}">
              <a16:creationId xmlns:a16="http://schemas.microsoft.com/office/drawing/2014/main" id="{5C0F8E8E-1D3D-4389-83C6-7A3896BA10B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E9FDD44F-EAA6-4B44-B333-A2881700777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88" name="AutoShape 33">
          <a:extLst>
            <a:ext uri="{FF2B5EF4-FFF2-40B4-BE49-F238E27FC236}">
              <a16:creationId xmlns:a16="http://schemas.microsoft.com/office/drawing/2014/main" id="{02798612-C8B8-4FB0-82A1-3C5F805CFB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9" name="AutoShape 33">
          <a:extLst>
            <a:ext uri="{FF2B5EF4-FFF2-40B4-BE49-F238E27FC236}">
              <a16:creationId xmlns:a16="http://schemas.microsoft.com/office/drawing/2014/main" id="{FB6EACFE-EECC-4994-8D96-51A7AD910B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90" name="AutoShape 33">
          <a:extLst>
            <a:ext uri="{FF2B5EF4-FFF2-40B4-BE49-F238E27FC236}">
              <a16:creationId xmlns:a16="http://schemas.microsoft.com/office/drawing/2014/main" id="{EDBABB16-B0E2-4209-83CC-77E5C9EB0C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91" name="AutoShape 33">
          <a:extLst>
            <a:ext uri="{FF2B5EF4-FFF2-40B4-BE49-F238E27FC236}">
              <a16:creationId xmlns:a16="http://schemas.microsoft.com/office/drawing/2014/main" id="{09F62D88-6DBE-4D2D-B930-9B3B8A07AB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92" name="AutoShape 33">
          <a:extLst>
            <a:ext uri="{FF2B5EF4-FFF2-40B4-BE49-F238E27FC236}">
              <a16:creationId xmlns:a16="http://schemas.microsoft.com/office/drawing/2014/main" id="{AA02362B-F018-49E5-A2D8-35C1B18DCA5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293" name="AutoShape 33">
          <a:extLst>
            <a:ext uri="{FF2B5EF4-FFF2-40B4-BE49-F238E27FC236}">
              <a16:creationId xmlns:a16="http://schemas.microsoft.com/office/drawing/2014/main" id="{191FD0A0-CBE6-4AFF-8599-356D533C993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34546DEC-BF15-4463-879E-3ADB825A1F3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95" name="AutoShape 33">
          <a:extLst>
            <a:ext uri="{FF2B5EF4-FFF2-40B4-BE49-F238E27FC236}">
              <a16:creationId xmlns:a16="http://schemas.microsoft.com/office/drawing/2014/main" id="{279EB220-A54B-4FD3-9706-13603F949F7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6" name="AutoShape 33">
          <a:extLst>
            <a:ext uri="{FF2B5EF4-FFF2-40B4-BE49-F238E27FC236}">
              <a16:creationId xmlns:a16="http://schemas.microsoft.com/office/drawing/2014/main" id="{851A20B9-A76F-4B1C-962F-43B3FA769DA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7" name="AutoShape 33">
          <a:extLst>
            <a:ext uri="{FF2B5EF4-FFF2-40B4-BE49-F238E27FC236}">
              <a16:creationId xmlns:a16="http://schemas.microsoft.com/office/drawing/2014/main" id="{6D4871D0-7CC4-476D-A628-963EDD2729B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8" name="AutoShape 33">
          <a:extLst>
            <a:ext uri="{FF2B5EF4-FFF2-40B4-BE49-F238E27FC236}">
              <a16:creationId xmlns:a16="http://schemas.microsoft.com/office/drawing/2014/main" id="{51BB63A6-FCC6-4CB9-8957-8BF393D73D9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99" name="AutoShape 33">
          <a:extLst>
            <a:ext uri="{FF2B5EF4-FFF2-40B4-BE49-F238E27FC236}">
              <a16:creationId xmlns:a16="http://schemas.microsoft.com/office/drawing/2014/main" id="{1D2F941A-3D38-468E-9CE1-1B4BBBAB54B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00" name="AutoShape 33">
          <a:extLst>
            <a:ext uri="{FF2B5EF4-FFF2-40B4-BE49-F238E27FC236}">
              <a16:creationId xmlns:a16="http://schemas.microsoft.com/office/drawing/2014/main" id="{289035CC-ACAB-4D34-B103-A13FB3F89611}"/>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608D765F-AC2E-4D17-A496-588781BE635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02" name="AutoShape 33">
          <a:extLst>
            <a:ext uri="{FF2B5EF4-FFF2-40B4-BE49-F238E27FC236}">
              <a16:creationId xmlns:a16="http://schemas.microsoft.com/office/drawing/2014/main" id="{AB8DA764-68B1-4974-85D0-6F9DF0D80FE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3" name="AutoShape 33">
          <a:extLst>
            <a:ext uri="{FF2B5EF4-FFF2-40B4-BE49-F238E27FC236}">
              <a16:creationId xmlns:a16="http://schemas.microsoft.com/office/drawing/2014/main" id="{E1C14B93-3F65-49C0-B2D5-F937A2EF9F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4" name="AutoShape 33">
          <a:extLst>
            <a:ext uri="{FF2B5EF4-FFF2-40B4-BE49-F238E27FC236}">
              <a16:creationId xmlns:a16="http://schemas.microsoft.com/office/drawing/2014/main" id="{4B6F9411-59F0-48AB-9FE8-C6832E35525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5" name="AutoShape 33">
          <a:extLst>
            <a:ext uri="{FF2B5EF4-FFF2-40B4-BE49-F238E27FC236}">
              <a16:creationId xmlns:a16="http://schemas.microsoft.com/office/drawing/2014/main" id="{6EC23F12-2BE2-4FDE-A0D7-D65780AC2D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06" name="AutoShape 33">
          <a:extLst>
            <a:ext uri="{FF2B5EF4-FFF2-40B4-BE49-F238E27FC236}">
              <a16:creationId xmlns:a16="http://schemas.microsoft.com/office/drawing/2014/main" id="{247663C5-3F24-4F6D-AF3D-F1A1EBDD8E1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07" name="AutoShape 33">
          <a:extLst>
            <a:ext uri="{FF2B5EF4-FFF2-40B4-BE49-F238E27FC236}">
              <a16:creationId xmlns:a16="http://schemas.microsoft.com/office/drawing/2014/main" id="{E7620321-78C8-414A-9F21-C75407CC18F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7BFD982C-18C9-4185-9F92-3D3ED1ECB40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10" name="AutoShape 33">
          <a:extLst>
            <a:ext uri="{FF2B5EF4-FFF2-40B4-BE49-F238E27FC236}">
              <a16:creationId xmlns:a16="http://schemas.microsoft.com/office/drawing/2014/main" id="{C0BE561F-6949-4CA5-A949-B2242F49E90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1" name="AutoShape 33">
          <a:extLst>
            <a:ext uri="{FF2B5EF4-FFF2-40B4-BE49-F238E27FC236}">
              <a16:creationId xmlns:a16="http://schemas.microsoft.com/office/drawing/2014/main" id="{BD8549C1-1AE8-4206-90BD-65453CB09E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2" name="AutoShape 33">
          <a:extLst>
            <a:ext uri="{FF2B5EF4-FFF2-40B4-BE49-F238E27FC236}">
              <a16:creationId xmlns:a16="http://schemas.microsoft.com/office/drawing/2014/main" id="{B9C9F11A-FBAC-4C8D-95E9-4A674ACE40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3" name="AutoShape 33">
          <a:extLst>
            <a:ext uri="{FF2B5EF4-FFF2-40B4-BE49-F238E27FC236}">
              <a16:creationId xmlns:a16="http://schemas.microsoft.com/office/drawing/2014/main" id="{279B0C10-D65C-4279-807C-34E6CB4267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14" name="AutoShape 33">
          <a:extLst>
            <a:ext uri="{FF2B5EF4-FFF2-40B4-BE49-F238E27FC236}">
              <a16:creationId xmlns:a16="http://schemas.microsoft.com/office/drawing/2014/main" id="{60AC302C-F464-4C88-97E4-EF750168754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0764DAB2-0D65-4907-A187-A43EED4781D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16" name="AutoShape 33">
          <a:extLst>
            <a:ext uri="{FF2B5EF4-FFF2-40B4-BE49-F238E27FC236}">
              <a16:creationId xmlns:a16="http://schemas.microsoft.com/office/drawing/2014/main" id="{4D227667-4413-4B58-AC23-35E81BD4D35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7" name="AutoShape 33">
          <a:extLst>
            <a:ext uri="{FF2B5EF4-FFF2-40B4-BE49-F238E27FC236}">
              <a16:creationId xmlns:a16="http://schemas.microsoft.com/office/drawing/2014/main" id="{2DB9A3EF-5748-4331-9CEE-865321AA6D4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8" name="AutoShape 33">
          <a:extLst>
            <a:ext uri="{FF2B5EF4-FFF2-40B4-BE49-F238E27FC236}">
              <a16:creationId xmlns:a16="http://schemas.microsoft.com/office/drawing/2014/main" id="{C0BCE976-D3E1-4301-8B97-1A5A30824F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9" name="AutoShape 33">
          <a:extLst>
            <a:ext uri="{FF2B5EF4-FFF2-40B4-BE49-F238E27FC236}">
              <a16:creationId xmlns:a16="http://schemas.microsoft.com/office/drawing/2014/main" id="{0475FF61-A3C1-478C-AF91-999E079477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20" name="AutoShape 33">
          <a:extLst>
            <a:ext uri="{FF2B5EF4-FFF2-40B4-BE49-F238E27FC236}">
              <a16:creationId xmlns:a16="http://schemas.microsoft.com/office/drawing/2014/main" id="{35BC0E3C-57BB-4D38-BBF2-297868EB46C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21" name="AutoShape 33">
          <a:extLst>
            <a:ext uri="{FF2B5EF4-FFF2-40B4-BE49-F238E27FC236}">
              <a16:creationId xmlns:a16="http://schemas.microsoft.com/office/drawing/2014/main" id="{E88F68C5-B425-4F38-BFAD-295227F2B17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F4F73105-425A-4D7F-B3A2-6E63AB0422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23" name="AutoShape 33">
          <a:extLst>
            <a:ext uri="{FF2B5EF4-FFF2-40B4-BE49-F238E27FC236}">
              <a16:creationId xmlns:a16="http://schemas.microsoft.com/office/drawing/2014/main" id="{04A2C6E0-C62E-4A6D-841A-8D68B58326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4" name="AutoShape 33">
          <a:extLst>
            <a:ext uri="{FF2B5EF4-FFF2-40B4-BE49-F238E27FC236}">
              <a16:creationId xmlns:a16="http://schemas.microsoft.com/office/drawing/2014/main" id="{F476721C-DE97-438B-B243-4A5283652A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5" name="AutoShape 33">
          <a:extLst>
            <a:ext uri="{FF2B5EF4-FFF2-40B4-BE49-F238E27FC236}">
              <a16:creationId xmlns:a16="http://schemas.microsoft.com/office/drawing/2014/main" id="{6EE1CE79-0256-469E-A09B-E35E543D16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6" name="AutoShape 33">
          <a:extLst>
            <a:ext uri="{FF2B5EF4-FFF2-40B4-BE49-F238E27FC236}">
              <a16:creationId xmlns:a16="http://schemas.microsoft.com/office/drawing/2014/main" id="{513B5569-DD0F-4C0C-8CD7-6ED76B0EA61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27" name="AutoShape 33">
          <a:extLst>
            <a:ext uri="{FF2B5EF4-FFF2-40B4-BE49-F238E27FC236}">
              <a16:creationId xmlns:a16="http://schemas.microsoft.com/office/drawing/2014/main" id="{C1926985-99FE-4650-BD16-33908D99D0E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28" name="AutoShape 33">
          <a:extLst>
            <a:ext uri="{FF2B5EF4-FFF2-40B4-BE49-F238E27FC236}">
              <a16:creationId xmlns:a16="http://schemas.microsoft.com/office/drawing/2014/main" id="{CD331077-F441-4B1C-8281-D73CFA34756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40B7CAAC-C3D3-4BBC-A6B7-927DBF06380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30" name="AutoShape 33">
          <a:extLst>
            <a:ext uri="{FF2B5EF4-FFF2-40B4-BE49-F238E27FC236}">
              <a16:creationId xmlns:a16="http://schemas.microsoft.com/office/drawing/2014/main" id="{457DF987-C560-4583-A347-CBF4230FCA8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1" name="AutoShape 33">
          <a:extLst>
            <a:ext uri="{FF2B5EF4-FFF2-40B4-BE49-F238E27FC236}">
              <a16:creationId xmlns:a16="http://schemas.microsoft.com/office/drawing/2014/main" id="{4EBC66C2-5DA9-42B1-8585-2F51FA97E1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2" name="AutoShape 33">
          <a:extLst>
            <a:ext uri="{FF2B5EF4-FFF2-40B4-BE49-F238E27FC236}">
              <a16:creationId xmlns:a16="http://schemas.microsoft.com/office/drawing/2014/main" id="{1B170995-255D-4313-9724-3A040996B8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3" name="AutoShape 33">
          <a:extLst>
            <a:ext uri="{FF2B5EF4-FFF2-40B4-BE49-F238E27FC236}">
              <a16:creationId xmlns:a16="http://schemas.microsoft.com/office/drawing/2014/main" id="{E52BC1A9-F6C8-4E30-97DC-F0932F9F210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334" name="AutoShape 33">
          <a:extLst>
            <a:ext uri="{FF2B5EF4-FFF2-40B4-BE49-F238E27FC236}">
              <a16:creationId xmlns:a16="http://schemas.microsoft.com/office/drawing/2014/main" id="{BC0CAB5E-7631-4391-85C5-B11FF9152A4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35" name="AutoShape 33">
          <a:extLst>
            <a:ext uri="{FF2B5EF4-FFF2-40B4-BE49-F238E27FC236}">
              <a16:creationId xmlns:a16="http://schemas.microsoft.com/office/drawing/2014/main" id="{8B58A8A6-2DAF-4E9D-AA06-5E5E68F851B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E2E57C7C-F61B-47E5-8791-63F74DEDB8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37" name="AutoShape 33">
          <a:extLst>
            <a:ext uri="{FF2B5EF4-FFF2-40B4-BE49-F238E27FC236}">
              <a16:creationId xmlns:a16="http://schemas.microsoft.com/office/drawing/2014/main" id="{D5B3D717-3D2E-48E4-9481-7174A69EBA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8" name="AutoShape 33">
          <a:extLst>
            <a:ext uri="{FF2B5EF4-FFF2-40B4-BE49-F238E27FC236}">
              <a16:creationId xmlns:a16="http://schemas.microsoft.com/office/drawing/2014/main" id="{3763F4B3-FF1A-4302-9A7C-67AC15FEED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9" name="AutoShape 33">
          <a:extLst>
            <a:ext uri="{FF2B5EF4-FFF2-40B4-BE49-F238E27FC236}">
              <a16:creationId xmlns:a16="http://schemas.microsoft.com/office/drawing/2014/main" id="{D5042F22-7F0F-4C4C-A9C8-7AAA73817D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0" name="AutoShape 33">
          <a:extLst>
            <a:ext uri="{FF2B5EF4-FFF2-40B4-BE49-F238E27FC236}">
              <a16:creationId xmlns:a16="http://schemas.microsoft.com/office/drawing/2014/main" id="{61A72D14-AD94-4A2D-BCF2-3ED4E5E2A9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41" name="AutoShape 33">
          <a:extLst>
            <a:ext uri="{FF2B5EF4-FFF2-40B4-BE49-F238E27FC236}">
              <a16:creationId xmlns:a16="http://schemas.microsoft.com/office/drawing/2014/main" id="{73E86E99-6B6E-4914-A683-1C4070506A0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42" name="AutoShape 33">
          <a:extLst>
            <a:ext uri="{FF2B5EF4-FFF2-40B4-BE49-F238E27FC236}">
              <a16:creationId xmlns:a16="http://schemas.microsoft.com/office/drawing/2014/main" id="{2E23E2AF-45C1-4CE1-B466-FD8656838A7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FEE87536-988E-48ED-A6C9-147C56E933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44" name="AutoShape 33">
          <a:extLst>
            <a:ext uri="{FF2B5EF4-FFF2-40B4-BE49-F238E27FC236}">
              <a16:creationId xmlns:a16="http://schemas.microsoft.com/office/drawing/2014/main" id="{E36427C5-F4D7-49F7-8969-92563440493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5" name="AutoShape 33">
          <a:extLst>
            <a:ext uri="{FF2B5EF4-FFF2-40B4-BE49-F238E27FC236}">
              <a16:creationId xmlns:a16="http://schemas.microsoft.com/office/drawing/2014/main" id="{289524AA-1513-4EB9-BAFE-A0D07C31DE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6" name="AutoShape 33">
          <a:extLst>
            <a:ext uri="{FF2B5EF4-FFF2-40B4-BE49-F238E27FC236}">
              <a16:creationId xmlns:a16="http://schemas.microsoft.com/office/drawing/2014/main" id="{DD4AC27C-528F-4E77-93F7-AD19CA0B61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7" name="AutoShape 33">
          <a:extLst>
            <a:ext uri="{FF2B5EF4-FFF2-40B4-BE49-F238E27FC236}">
              <a16:creationId xmlns:a16="http://schemas.microsoft.com/office/drawing/2014/main" id="{B7902E32-C47F-4CC4-8466-B91699A86D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48" name="AutoShape 33">
          <a:extLst>
            <a:ext uri="{FF2B5EF4-FFF2-40B4-BE49-F238E27FC236}">
              <a16:creationId xmlns:a16="http://schemas.microsoft.com/office/drawing/2014/main" id="{3420EE7A-62DD-4485-906D-27E889E1C66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99B90F31-D2AC-4940-AFF7-C333E91DD5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50" name="AutoShape 33">
          <a:extLst>
            <a:ext uri="{FF2B5EF4-FFF2-40B4-BE49-F238E27FC236}">
              <a16:creationId xmlns:a16="http://schemas.microsoft.com/office/drawing/2014/main" id="{4B499DB5-F529-4004-9B34-8C7DDEB62D3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1" name="AutoShape 33">
          <a:extLst>
            <a:ext uri="{FF2B5EF4-FFF2-40B4-BE49-F238E27FC236}">
              <a16:creationId xmlns:a16="http://schemas.microsoft.com/office/drawing/2014/main" id="{59DD399B-67F7-4138-A4FF-806E7EE8EB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2" name="AutoShape 33">
          <a:extLst>
            <a:ext uri="{FF2B5EF4-FFF2-40B4-BE49-F238E27FC236}">
              <a16:creationId xmlns:a16="http://schemas.microsoft.com/office/drawing/2014/main" id="{9E8A42DF-70BA-47F5-8C78-23BFA3BB18F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3" name="AutoShape 33">
          <a:extLst>
            <a:ext uri="{FF2B5EF4-FFF2-40B4-BE49-F238E27FC236}">
              <a16:creationId xmlns:a16="http://schemas.microsoft.com/office/drawing/2014/main" id="{FB55027F-4D9D-4E5A-A6B0-657A3A51CDE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54" name="AutoShape 33">
          <a:extLst>
            <a:ext uri="{FF2B5EF4-FFF2-40B4-BE49-F238E27FC236}">
              <a16:creationId xmlns:a16="http://schemas.microsoft.com/office/drawing/2014/main" id="{106DC25E-29DB-42A8-9363-2CB5918A082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55" name="AutoShape 33">
          <a:extLst>
            <a:ext uri="{FF2B5EF4-FFF2-40B4-BE49-F238E27FC236}">
              <a16:creationId xmlns:a16="http://schemas.microsoft.com/office/drawing/2014/main" id="{5CBFA636-77BB-4BD5-BA50-CE19879C5DE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C4256DB9-33AC-467F-A5C7-55D9424FD9E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57" name="AutoShape 33">
          <a:extLst>
            <a:ext uri="{FF2B5EF4-FFF2-40B4-BE49-F238E27FC236}">
              <a16:creationId xmlns:a16="http://schemas.microsoft.com/office/drawing/2014/main" id="{D09B6B43-9688-4749-9793-CA6BEF4672B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8" name="AutoShape 33">
          <a:extLst>
            <a:ext uri="{FF2B5EF4-FFF2-40B4-BE49-F238E27FC236}">
              <a16:creationId xmlns:a16="http://schemas.microsoft.com/office/drawing/2014/main" id="{9FCE14C1-1B68-4787-8DC5-5BFB0AE17F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9" name="AutoShape 33">
          <a:extLst>
            <a:ext uri="{FF2B5EF4-FFF2-40B4-BE49-F238E27FC236}">
              <a16:creationId xmlns:a16="http://schemas.microsoft.com/office/drawing/2014/main" id="{8FE5C10F-E030-42ED-B4DF-20287840BC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60" name="AutoShape 33">
          <a:extLst>
            <a:ext uri="{FF2B5EF4-FFF2-40B4-BE49-F238E27FC236}">
              <a16:creationId xmlns:a16="http://schemas.microsoft.com/office/drawing/2014/main" id="{8E07444F-03B7-4285-AB23-48AFC0CAF05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61" name="AutoShape 33">
          <a:extLst>
            <a:ext uri="{FF2B5EF4-FFF2-40B4-BE49-F238E27FC236}">
              <a16:creationId xmlns:a16="http://schemas.microsoft.com/office/drawing/2014/main" id="{EB93E11C-840F-4CA2-AD72-38099C5F728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62" name="AutoShape 33">
          <a:extLst>
            <a:ext uri="{FF2B5EF4-FFF2-40B4-BE49-F238E27FC236}">
              <a16:creationId xmlns:a16="http://schemas.microsoft.com/office/drawing/2014/main" id="{42986BEB-3BF0-4CA8-AAB8-59E609F3275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80B27686-6838-4428-BE53-D4337D85C7A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64" name="AutoShape 33">
          <a:extLst>
            <a:ext uri="{FF2B5EF4-FFF2-40B4-BE49-F238E27FC236}">
              <a16:creationId xmlns:a16="http://schemas.microsoft.com/office/drawing/2014/main" id="{C50DA975-FA1E-4EB9-8643-09C57DCF180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5" name="AutoShape 33">
          <a:extLst>
            <a:ext uri="{FF2B5EF4-FFF2-40B4-BE49-F238E27FC236}">
              <a16:creationId xmlns:a16="http://schemas.microsoft.com/office/drawing/2014/main" id="{40154AFD-156C-4326-A1BB-48A2C93207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6" name="AutoShape 33">
          <a:extLst>
            <a:ext uri="{FF2B5EF4-FFF2-40B4-BE49-F238E27FC236}">
              <a16:creationId xmlns:a16="http://schemas.microsoft.com/office/drawing/2014/main" id="{2B1A3902-2A4E-4080-BDFA-E982B7AC718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7" name="AutoShape 33">
          <a:extLst>
            <a:ext uri="{FF2B5EF4-FFF2-40B4-BE49-F238E27FC236}">
              <a16:creationId xmlns:a16="http://schemas.microsoft.com/office/drawing/2014/main" id="{CBABC4BC-C3D8-4AB3-ACA4-ADBB821400D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368" name="AutoShape 33">
          <a:extLst>
            <a:ext uri="{FF2B5EF4-FFF2-40B4-BE49-F238E27FC236}">
              <a16:creationId xmlns:a16="http://schemas.microsoft.com/office/drawing/2014/main" id="{5964F2F7-BBD5-41A0-A06D-A3C1E9D12B17}"/>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69" name="AutoShape 33">
          <a:extLst>
            <a:ext uri="{FF2B5EF4-FFF2-40B4-BE49-F238E27FC236}">
              <a16:creationId xmlns:a16="http://schemas.microsoft.com/office/drawing/2014/main" id="{2DD54648-88F5-40EC-821B-1EC9D8D2969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69B181EF-91B3-4782-AFD6-D9240BF1F1F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1" name="AutoShape 33">
          <a:extLst>
            <a:ext uri="{FF2B5EF4-FFF2-40B4-BE49-F238E27FC236}">
              <a16:creationId xmlns:a16="http://schemas.microsoft.com/office/drawing/2014/main" id="{7034618C-0DBD-48CE-8C64-947C245D1D0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2" name="AutoShape 33">
          <a:extLst>
            <a:ext uri="{FF2B5EF4-FFF2-40B4-BE49-F238E27FC236}">
              <a16:creationId xmlns:a16="http://schemas.microsoft.com/office/drawing/2014/main" id="{92E13FE2-6DEE-440F-B13E-EA4B2732D7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3" name="AutoShape 33">
          <a:extLst>
            <a:ext uri="{FF2B5EF4-FFF2-40B4-BE49-F238E27FC236}">
              <a16:creationId xmlns:a16="http://schemas.microsoft.com/office/drawing/2014/main" id="{756452C1-D2E8-4BE6-A922-734A545FFE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4" name="AutoShape 33">
          <a:extLst>
            <a:ext uri="{FF2B5EF4-FFF2-40B4-BE49-F238E27FC236}">
              <a16:creationId xmlns:a16="http://schemas.microsoft.com/office/drawing/2014/main" id="{741FDDFA-374A-4593-AD11-E02E25691A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75" name="AutoShape 33">
          <a:extLst>
            <a:ext uri="{FF2B5EF4-FFF2-40B4-BE49-F238E27FC236}">
              <a16:creationId xmlns:a16="http://schemas.microsoft.com/office/drawing/2014/main" id="{E76CE613-FC61-4E1B-AD2E-63644800EE3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76" name="AutoShape 33">
          <a:extLst>
            <a:ext uri="{FF2B5EF4-FFF2-40B4-BE49-F238E27FC236}">
              <a16:creationId xmlns:a16="http://schemas.microsoft.com/office/drawing/2014/main" id="{F0D9032E-E9A0-4439-B174-E4A0EC862F6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7AF00981-854B-4EE6-B58D-2BFD117AB32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8" name="AutoShape 33">
          <a:extLst>
            <a:ext uri="{FF2B5EF4-FFF2-40B4-BE49-F238E27FC236}">
              <a16:creationId xmlns:a16="http://schemas.microsoft.com/office/drawing/2014/main" id="{C4A2E4A4-5E74-459C-B304-BC421C5C7C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9" name="AutoShape 33">
          <a:extLst>
            <a:ext uri="{FF2B5EF4-FFF2-40B4-BE49-F238E27FC236}">
              <a16:creationId xmlns:a16="http://schemas.microsoft.com/office/drawing/2014/main" id="{9BBDC158-A169-44AC-8301-340DCC0F4A9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0" name="AutoShape 33">
          <a:extLst>
            <a:ext uri="{FF2B5EF4-FFF2-40B4-BE49-F238E27FC236}">
              <a16:creationId xmlns:a16="http://schemas.microsoft.com/office/drawing/2014/main" id="{6F616D8B-C720-470E-824D-C815FB274D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1" name="AutoShape 33">
          <a:extLst>
            <a:ext uri="{FF2B5EF4-FFF2-40B4-BE49-F238E27FC236}">
              <a16:creationId xmlns:a16="http://schemas.microsoft.com/office/drawing/2014/main" id="{A410514E-ABD8-46FE-A49A-B24A22110E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82" name="AutoShape 33">
          <a:extLst>
            <a:ext uri="{FF2B5EF4-FFF2-40B4-BE49-F238E27FC236}">
              <a16:creationId xmlns:a16="http://schemas.microsoft.com/office/drawing/2014/main" id="{92E57072-47CA-444E-A8AA-43D0B845529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6572D73C-83B7-4CC9-9472-26B68F13CD8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84" name="AutoShape 33">
          <a:extLst>
            <a:ext uri="{FF2B5EF4-FFF2-40B4-BE49-F238E27FC236}">
              <a16:creationId xmlns:a16="http://schemas.microsoft.com/office/drawing/2014/main" id="{5BF0DA0B-5368-4F89-A207-14779FC71B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5" name="AutoShape 33">
          <a:extLst>
            <a:ext uri="{FF2B5EF4-FFF2-40B4-BE49-F238E27FC236}">
              <a16:creationId xmlns:a16="http://schemas.microsoft.com/office/drawing/2014/main" id="{BF7BFE14-8893-4171-A65C-D89F3AE3BA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6" name="AutoShape 33">
          <a:extLst>
            <a:ext uri="{FF2B5EF4-FFF2-40B4-BE49-F238E27FC236}">
              <a16:creationId xmlns:a16="http://schemas.microsoft.com/office/drawing/2014/main" id="{9091B788-053A-4D28-848D-53153E2F07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7" name="AutoShape 33">
          <a:extLst>
            <a:ext uri="{FF2B5EF4-FFF2-40B4-BE49-F238E27FC236}">
              <a16:creationId xmlns:a16="http://schemas.microsoft.com/office/drawing/2014/main" id="{F8067638-B7C3-4416-B4E3-0449D90045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88" name="AutoShape 33">
          <a:extLst>
            <a:ext uri="{FF2B5EF4-FFF2-40B4-BE49-F238E27FC236}">
              <a16:creationId xmlns:a16="http://schemas.microsoft.com/office/drawing/2014/main" id="{7C7C3E8A-EB5F-4BB6-B3CA-1A1EDAE500A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89" name="AutoShape 33">
          <a:extLst>
            <a:ext uri="{FF2B5EF4-FFF2-40B4-BE49-F238E27FC236}">
              <a16:creationId xmlns:a16="http://schemas.microsoft.com/office/drawing/2014/main" id="{12765503-CE9A-4091-887F-8BC1A28EF4B8}"/>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FACF3A78-283C-4958-A8ED-0C1AB5E259D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91" name="AutoShape 33">
          <a:extLst>
            <a:ext uri="{FF2B5EF4-FFF2-40B4-BE49-F238E27FC236}">
              <a16:creationId xmlns:a16="http://schemas.microsoft.com/office/drawing/2014/main" id="{30448006-2AC6-4E1C-8C57-DFB605BCD4D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2" name="AutoShape 33">
          <a:extLst>
            <a:ext uri="{FF2B5EF4-FFF2-40B4-BE49-F238E27FC236}">
              <a16:creationId xmlns:a16="http://schemas.microsoft.com/office/drawing/2014/main" id="{EC210DB9-8F27-4656-8C52-75915FA8CC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3" name="AutoShape 33">
          <a:extLst>
            <a:ext uri="{FF2B5EF4-FFF2-40B4-BE49-F238E27FC236}">
              <a16:creationId xmlns:a16="http://schemas.microsoft.com/office/drawing/2014/main" id="{0FC4C707-0ACB-4D43-9D3F-92FB45E10B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4" name="AutoShape 33">
          <a:extLst>
            <a:ext uri="{FF2B5EF4-FFF2-40B4-BE49-F238E27FC236}">
              <a16:creationId xmlns:a16="http://schemas.microsoft.com/office/drawing/2014/main" id="{CAC82C9C-AD2D-4ABE-A68E-918FCB5935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95" name="AutoShape 33">
          <a:extLst>
            <a:ext uri="{FF2B5EF4-FFF2-40B4-BE49-F238E27FC236}">
              <a16:creationId xmlns:a16="http://schemas.microsoft.com/office/drawing/2014/main" id="{21AC5266-1017-48F0-8B69-90B3CA2D38E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96" name="AutoShape 33">
          <a:extLst>
            <a:ext uri="{FF2B5EF4-FFF2-40B4-BE49-F238E27FC236}">
              <a16:creationId xmlns:a16="http://schemas.microsoft.com/office/drawing/2014/main" id="{258030C8-491D-43A1-A149-FB7C46ECD8D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173DFC35-1A44-47DB-A12A-0FFE5C81919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98" name="AutoShape 33">
          <a:extLst>
            <a:ext uri="{FF2B5EF4-FFF2-40B4-BE49-F238E27FC236}">
              <a16:creationId xmlns:a16="http://schemas.microsoft.com/office/drawing/2014/main" id="{CB53D048-BCC1-42F9-AB46-CDE9394BF46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99" name="AutoShape 33">
          <a:extLst>
            <a:ext uri="{FF2B5EF4-FFF2-40B4-BE49-F238E27FC236}">
              <a16:creationId xmlns:a16="http://schemas.microsoft.com/office/drawing/2014/main" id="{DAF4667B-A675-4CEB-8DC8-9532148166E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0" name="AutoShape 33">
          <a:extLst>
            <a:ext uri="{FF2B5EF4-FFF2-40B4-BE49-F238E27FC236}">
              <a16:creationId xmlns:a16="http://schemas.microsoft.com/office/drawing/2014/main" id="{BEA5E541-639B-44BE-819E-0DF953D3A1D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1" name="AutoShape 33">
          <a:extLst>
            <a:ext uri="{FF2B5EF4-FFF2-40B4-BE49-F238E27FC236}">
              <a16:creationId xmlns:a16="http://schemas.microsoft.com/office/drawing/2014/main" id="{7FAB9494-13D8-4062-B073-3E44155D5A4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02" name="AutoShape 33">
          <a:extLst>
            <a:ext uri="{FF2B5EF4-FFF2-40B4-BE49-F238E27FC236}">
              <a16:creationId xmlns:a16="http://schemas.microsoft.com/office/drawing/2014/main" id="{E21B1A30-44F1-4191-AB6E-D3ED6B57450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03" name="AutoShape 33">
          <a:extLst>
            <a:ext uri="{FF2B5EF4-FFF2-40B4-BE49-F238E27FC236}">
              <a16:creationId xmlns:a16="http://schemas.microsoft.com/office/drawing/2014/main" id="{FD760DD6-9456-4CF5-BD2E-0E09509952AB}"/>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3EB2B999-4DBF-488B-8280-D2D333A8721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05" name="AutoShape 33">
          <a:extLst>
            <a:ext uri="{FF2B5EF4-FFF2-40B4-BE49-F238E27FC236}">
              <a16:creationId xmlns:a16="http://schemas.microsoft.com/office/drawing/2014/main" id="{0BFD88D2-4FA0-4664-950C-8F04EF363C8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6" name="AutoShape 33">
          <a:extLst>
            <a:ext uri="{FF2B5EF4-FFF2-40B4-BE49-F238E27FC236}">
              <a16:creationId xmlns:a16="http://schemas.microsoft.com/office/drawing/2014/main" id="{52812C86-A5FE-4B3E-806B-2861C3E69B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7" name="AutoShape 33">
          <a:extLst>
            <a:ext uri="{FF2B5EF4-FFF2-40B4-BE49-F238E27FC236}">
              <a16:creationId xmlns:a16="http://schemas.microsoft.com/office/drawing/2014/main" id="{DF992C61-6167-430D-8735-4D5FE7AFD5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8" name="AutoShape 33">
          <a:extLst>
            <a:ext uri="{FF2B5EF4-FFF2-40B4-BE49-F238E27FC236}">
              <a16:creationId xmlns:a16="http://schemas.microsoft.com/office/drawing/2014/main" id="{882E1B5A-157A-4B6D-85C9-9DC227FEDFD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09" name="AutoShape 33">
          <a:extLst>
            <a:ext uri="{FF2B5EF4-FFF2-40B4-BE49-F238E27FC236}">
              <a16:creationId xmlns:a16="http://schemas.microsoft.com/office/drawing/2014/main" id="{88BF213A-B517-4F7F-BCBF-E19601148AF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10" name="AutoShape 33">
          <a:extLst>
            <a:ext uri="{FF2B5EF4-FFF2-40B4-BE49-F238E27FC236}">
              <a16:creationId xmlns:a16="http://schemas.microsoft.com/office/drawing/2014/main" id="{C4EF4821-3250-4BE1-B4EE-731183A94F1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D443C8E7-F0B3-4210-B4EE-BE57DDC5824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12" name="AutoShape 33">
          <a:extLst>
            <a:ext uri="{FF2B5EF4-FFF2-40B4-BE49-F238E27FC236}">
              <a16:creationId xmlns:a16="http://schemas.microsoft.com/office/drawing/2014/main" id="{0A8162C4-1B73-4782-AF6D-619334B3D7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3" name="AutoShape 33">
          <a:extLst>
            <a:ext uri="{FF2B5EF4-FFF2-40B4-BE49-F238E27FC236}">
              <a16:creationId xmlns:a16="http://schemas.microsoft.com/office/drawing/2014/main" id="{05D0F113-FE93-49AB-9B95-50B0D7BCFF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4" name="AutoShape 33">
          <a:extLst>
            <a:ext uri="{FF2B5EF4-FFF2-40B4-BE49-F238E27FC236}">
              <a16:creationId xmlns:a16="http://schemas.microsoft.com/office/drawing/2014/main" id="{2A7C44C0-3BC8-489B-85AA-6A8C5A46C3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5" name="AutoShape 33">
          <a:extLst>
            <a:ext uri="{FF2B5EF4-FFF2-40B4-BE49-F238E27FC236}">
              <a16:creationId xmlns:a16="http://schemas.microsoft.com/office/drawing/2014/main" id="{A7D6862D-6055-4A7F-B26D-664320CBE7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16" name="AutoShape 33">
          <a:extLst>
            <a:ext uri="{FF2B5EF4-FFF2-40B4-BE49-F238E27FC236}">
              <a16:creationId xmlns:a16="http://schemas.microsoft.com/office/drawing/2014/main" id="{7BEFA421-789E-4917-8862-2BDE25CB1E2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145D0706-3F41-4F12-8984-D2D4A672DB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18" name="AutoShape 33">
          <a:extLst>
            <a:ext uri="{FF2B5EF4-FFF2-40B4-BE49-F238E27FC236}">
              <a16:creationId xmlns:a16="http://schemas.microsoft.com/office/drawing/2014/main" id="{6D4985D2-4FCE-40AA-AE55-5005DC5D1ED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9" name="AutoShape 33">
          <a:extLst>
            <a:ext uri="{FF2B5EF4-FFF2-40B4-BE49-F238E27FC236}">
              <a16:creationId xmlns:a16="http://schemas.microsoft.com/office/drawing/2014/main" id="{88031DCF-AA56-47DF-9819-F8F950E0B0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0" name="AutoShape 33">
          <a:extLst>
            <a:ext uri="{FF2B5EF4-FFF2-40B4-BE49-F238E27FC236}">
              <a16:creationId xmlns:a16="http://schemas.microsoft.com/office/drawing/2014/main" id="{262702CB-F57F-47CB-98A1-0023C8C95B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1" name="AutoShape 33">
          <a:extLst>
            <a:ext uri="{FF2B5EF4-FFF2-40B4-BE49-F238E27FC236}">
              <a16:creationId xmlns:a16="http://schemas.microsoft.com/office/drawing/2014/main" id="{4CEAEB2F-B89D-4B9E-8600-64EC5150C1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22" name="AutoShape 33">
          <a:extLst>
            <a:ext uri="{FF2B5EF4-FFF2-40B4-BE49-F238E27FC236}">
              <a16:creationId xmlns:a16="http://schemas.microsoft.com/office/drawing/2014/main" id="{0CC52C91-21B2-4334-87CB-CB666C0E949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23" name="AutoShape 33">
          <a:extLst>
            <a:ext uri="{FF2B5EF4-FFF2-40B4-BE49-F238E27FC236}">
              <a16:creationId xmlns:a16="http://schemas.microsoft.com/office/drawing/2014/main" id="{4AEC61B0-528E-4478-848A-43FF006FC9D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31E0E04B-1B35-46DB-8FAD-26FE24893FE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25" name="AutoShape 33">
          <a:extLst>
            <a:ext uri="{FF2B5EF4-FFF2-40B4-BE49-F238E27FC236}">
              <a16:creationId xmlns:a16="http://schemas.microsoft.com/office/drawing/2014/main" id="{AFE245EB-60EC-43DE-965C-2D3561DE45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6" name="AutoShape 33">
          <a:extLst>
            <a:ext uri="{FF2B5EF4-FFF2-40B4-BE49-F238E27FC236}">
              <a16:creationId xmlns:a16="http://schemas.microsoft.com/office/drawing/2014/main" id="{D7E4D000-6593-4E6C-9E59-81258C32F6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7" name="AutoShape 33">
          <a:extLst>
            <a:ext uri="{FF2B5EF4-FFF2-40B4-BE49-F238E27FC236}">
              <a16:creationId xmlns:a16="http://schemas.microsoft.com/office/drawing/2014/main" id="{50275971-75EF-450D-B80A-7238EE6EB1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8" name="AutoShape 33">
          <a:extLst>
            <a:ext uri="{FF2B5EF4-FFF2-40B4-BE49-F238E27FC236}">
              <a16:creationId xmlns:a16="http://schemas.microsoft.com/office/drawing/2014/main" id="{5774C839-BAD1-402B-819A-DA7B70FC09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29" name="AutoShape 33">
          <a:extLst>
            <a:ext uri="{FF2B5EF4-FFF2-40B4-BE49-F238E27FC236}">
              <a16:creationId xmlns:a16="http://schemas.microsoft.com/office/drawing/2014/main" id="{E6875718-7F96-4631-82D0-667A6B6F890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30" name="AutoShape 33">
          <a:extLst>
            <a:ext uri="{FF2B5EF4-FFF2-40B4-BE49-F238E27FC236}">
              <a16:creationId xmlns:a16="http://schemas.microsoft.com/office/drawing/2014/main" id="{A337553B-7741-4323-89B8-9C53A91637F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2F721B6F-88D1-4A3B-83DE-1B9F992361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32" name="AutoShape 33">
          <a:extLst>
            <a:ext uri="{FF2B5EF4-FFF2-40B4-BE49-F238E27FC236}">
              <a16:creationId xmlns:a16="http://schemas.microsoft.com/office/drawing/2014/main" id="{405B89B6-2B4C-4D27-9765-049304DAF7E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3" name="AutoShape 33">
          <a:extLst>
            <a:ext uri="{FF2B5EF4-FFF2-40B4-BE49-F238E27FC236}">
              <a16:creationId xmlns:a16="http://schemas.microsoft.com/office/drawing/2014/main" id="{A4F6133D-5522-441B-A452-2BCE254B8A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4" name="AutoShape 33">
          <a:extLst>
            <a:ext uri="{FF2B5EF4-FFF2-40B4-BE49-F238E27FC236}">
              <a16:creationId xmlns:a16="http://schemas.microsoft.com/office/drawing/2014/main" id="{F94714C4-EDF6-4708-B473-1AE542659AC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5" name="AutoShape 33">
          <a:extLst>
            <a:ext uri="{FF2B5EF4-FFF2-40B4-BE49-F238E27FC236}">
              <a16:creationId xmlns:a16="http://schemas.microsoft.com/office/drawing/2014/main" id="{E3EA51E2-D200-44C1-93AB-9A986D90A92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36" name="AutoShape 33">
          <a:extLst>
            <a:ext uri="{FF2B5EF4-FFF2-40B4-BE49-F238E27FC236}">
              <a16:creationId xmlns:a16="http://schemas.microsoft.com/office/drawing/2014/main" id="{3C443950-378A-4958-BA3D-CDC158AC552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37" name="AutoShape 33">
          <a:extLst>
            <a:ext uri="{FF2B5EF4-FFF2-40B4-BE49-F238E27FC236}">
              <a16:creationId xmlns:a16="http://schemas.microsoft.com/office/drawing/2014/main" id="{786031B5-080D-430C-8E64-D3E2073C568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8476964F-A929-4B66-A98A-BFE69C1A1C7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39" name="AutoShape 33">
          <a:extLst>
            <a:ext uri="{FF2B5EF4-FFF2-40B4-BE49-F238E27FC236}">
              <a16:creationId xmlns:a16="http://schemas.microsoft.com/office/drawing/2014/main" id="{E84EF890-D26E-45BA-9B43-AAAE67A618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0" name="AutoShape 33">
          <a:extLst>
            <a:ext uri="{FF2B5EF4-FFF2-40B4-BE49-F238E27FC236}">
              <a16:creationId xmlns:a16="http://schemas.microsoft.com/office/drawing/2014/main" id="{E9CDD5E3-8961-487E-9762-2F3A311A3E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1" name="AutoShape 33">
          <a:extLst>
            <a:ext uri="{FF2B5EF4-FFF2-40B4-BE49-F238E27FC236}">
              <a16:creationId xmlns:a16="http://schemas.microsoft.com/office/drawing/2014/main" id="{42D87052-F6C1-4166-B59B-3E2FF9C4E0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2" name="AutoShape 33">
          <a:extLst>
            <a:ext uri="{FF2B5EF4-FFF2-40B4-BE49-F238E27FC236}">
              <a16:creationId xmlns:a16="http://schemas.microsoft.com/office/drawing/2014/main" id="{5C14C770-AA7F-4997-A664-5BCCC68623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43" name="AutoShape 33">
          <a:extLst>
            <a:ext uri="{FF2B5EF4-FFF2-40B4-BE49-F238E27FC236}">
              <a16:creationId xmlns:a16="http://schemas.microsoft.com/office/drawing/2014/main" id="{838D67DE-AD37-4E83-BEF8-5DA93A6FDDD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44" name="AutoShape 33">
          <a:extLst>
            <a:ext uri="{FF2B5EF4-FFF2-40B4-BE49-F238E27FC236}">
              <a16:creationId xmlns:a16="http://schemas.microsoft.com/office/drawing/2014/main" id="{6379A31C-A9FD-4EAE-B2DA-5DF99402550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DDADF779-080A-4631-A3C2-FE648D9FCDA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46" name="AutoShape 33">
          <a:extLst>
            <a:ext uri="{FF2B5EF4-FFF2-40B4-BE49-F238E27FC236}">
              <a16:creationId xmlns:a16="http://schemas.microsoft.com/office/drawing/2014/main" id="{DE534BF6-7B11-4BD8-94A1-F3EB2845C3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7" name="AutoShape 33">
          <a:extLst>
            <a:ext uri="{FF2B5EF4-FFF2-40B4-BE49-F238E27FC236}">
              <a16:creationId xmlns:a16="http://schemas.microsoft.com/office/drawing/2014/main" id="{54183D8B-D4E7-45B6-B6D4-0F1C0EC365E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8" name="AutoShape 33">
          <a:extLst>
            <a:ext uri="{FF2B5EF4-FFF2-40B4-BE49-F238E27FC236}">
              <a16:creationId xmlns:a16="http://schemas.microsoft.com/office/drawing/2014/main" id="{9B4B400E-C51D-4C60-8B82-3F055652AB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9" name="AutoShape 33">
          <a:extLst>
            <a:ext uri="{FF2B5EF4-FFF2-40B4-BE49-F238E27FC236}">
              <a16:creationId xmlns:a16="http://schemas.microsoft.com/office/drawing/2014/main" id="{2F68469E-FA92-45D4-9170-04CA68B8D0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50" name="AutoShape 33">
          <a:extLst>
            <a:ext uri="{FF2B5EF4-FFF2-40B4-BE49-F238E27FC236}">
              <a16:creationId xmlns:a16="http://schemas.microsoft.com/office/drawing/2014/main" id="{B4D31525-556B-407C-BF5F-0916529A3F5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50F225C7-0337-48DD-BC83-A6B29169C90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52" name="AutoShape 33">
          <a:extLst>
            <a:ext uri="{FF2B5EF4-FFF2-40B4-BE49-F238E27FC236}">
              <a16:creationId xmlns:a16="http://schemas.microsoft.com/office/drawing/2014/main" id="{5D963FB9-1AEF-4F7B-B261-187486653A8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3" name="AutoShape 33">
          <a:extLst>
            <a:ext uri="{FF2B5EF4-FFF2-40B4-BE49-F238E27FC236}">
              <a16:creationId xmlns:a16="http://schemas.microsoft.com/office/drawing/2014/main" id="{2D691AD9-664D-4F33-946C-06475294A5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4" name="AutoShape 33">
          <a:extLst>
            <a:ext uri="{FF2B5EF4-FFF2-40B4-BE49-F238E27FC236}">
              <a16:creationId xmlns:a16="http://schemas.microsoft.com/office/drawing/2014/main" id="{64E20196-C7ED-4AD5-9036-1E9AE494C8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5" name="AutoShape 33">
          <a:extLst>
            <a:ext uri="{FF2B5EF4-FFF2-40B4-BE49-F238E27FC236}">
              <a16:creationId xmlns:a16="http://schemas.microsoft.com/office/drawing/2014/main" id="{8929E532-7231-4A82-8FDE-E9C0A549F94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56" name="AutoShape 33">
          <a:extLst>
            <a:ext uri="{FF2B5EF4-FFF2-40B4-BE49-F238E27FC236}">
              <a16:creationId xmlns:a16="http://schemas.microsoft.com/office/drawing/2014/main" id="{F1E47E30-B0B7-4B23-BA04-6CD5B4CD1317}"/>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57" name="AutoShape 33">
          <a:extLst>
            <a:ext uri="{FF2B5EF4-FFF2-40B4-BE49-F238E27FC236}">
              <a16:creationId xmlns:a16="http://schemas.microsoft.com/office/drawing/2014/main" id="{06803356-78BE-4F7B-98C3-F66786401FE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2B02651D-9210-4295-A9AF-ACE2CA3E17C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59" name="AutoShape 33">
          <a:extLst>
            <a:ext uri="{FF2B5EF4-FFF2-40B4-BE49-F238E27FC236}">
              <a16:creationId xmlns:a16="http://schemas.microsoft.com/office/drawing/2014/main" id="{9DE9287B-CCAF-4292-978F-CDA4FAA61D2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0" name="AutoShape 33">
          <a:extLst>
            <a:ext uri="{FF2B5EF4-FFF2-40B4-BE49-F238E27FC236}">
              <a16:creationId xmlns:a16="http://schemas.microsoft.com/office/drawing/2014/main" id="{DDF96ADB-4B2B-4027-9611-74E0D33689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1" name="AutoShape 33">
          <a:extLst>
            <a:ext uri="{FF2B5EF4-FFF2-40B4-BE49-F238E27FC236}">
              <a16:creationId xmlns:a16="http://schemas.microsoft.com/office/drawing/2014/main" id="{A572864B-F7CD-4793-943E-0D84C90314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2" name="AutoShape 33">
          <a:extLst>
            <a:ext uri="{FF2B5EF4-FFF2-40B4-BE49-F238E27FC236}">
              <a16:creationId xmlns:a16="http://schemas.microsoft.com/office/drawing/2014/main" id="{9C7AF112-9CBA-4E7F-A4F1-78C871A119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63" name="AutoShape 33">
          <a:extLst>
            <a:ext uri="{FF2B5EF4-FFF2-40B4-BE49-F238E27FC236}">
              <a16:creationId xmlns:a16="http://schemas.microsoft.com/office/drawing/2014/main" id="{46266F2A-C987-4696-AB26-92CE53F0213C}"/>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64" name="AutoShape 33">
          <a:extLst>
            <a:ext uri="{FF2B5EF4-FFF2-40B4-BE49-F238E27FC236}">
              <a16:creationId xmlns:a16="http://schemas.microsoft.com/office/drawing/2014/main" id="{FC021CDC-6C44-4FDE-B125-D771658F32B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BEAE9BC6-FF91-482C-812B-012B93D23F2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66" name="AutoShape 33">
          <a:extLst>
            <a:ext uri="{FF2B5EF4-FFF2-40B4-BE49-F238E27FC236}">
              <a16:creationId xmlns:a16="http://schemas.microsoft.com/office/drawing/2014/main" id="{0AA80552-05F9-41B8-A47B-2118F39C8E6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7" name="AutoShape 33">
          <a:extLst>
            <a:ext uri="{FF2B5EF4-FFF2-40B4-BE49-F238E27FC236}">
              <a16:creationId xmlns:a16="http://schemas.microsoft.com/office/drawing/2014/main" id="{482F420E-B39F-4A59-8151-0257F1F66D0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8" name="AutoShape 33">
          <a:extLst>
            <a:ext uri="{FF2B5EF4-FFF2-40B4-BE49-F238E27FC236}">
              <a16:creationId xmlns:a16="http://schemas.microsoft.com/office/drawing/2014/main" id="{44CEAACD-EEA1-4EC6-AADC-F1ADC531127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9" name="AutoShape 33">
          <a:extLst>
            <a:ext uri="{FF2B5EF4-FFF2-40B4-BE49-F238E27FC236}">
              <a16:creationId xmlns:a16="http://schemas.microsoft.com/office/drawing/2014/main" id="{75758336-4BDA-46DE-B54F-6061A1729A7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70" name="AutoShape 33">
          <a:extLst>
            <a:ext uri="{FF2B5EF4-FFF2-40B4-BE49-F238E27FC236}">
              <a16:creationId xmlns:a16="http://schemas.microsoft.com/office/drawing/2014/main" id="{2A63D3D3-A507-4DAC-A78C-1BFC33971C7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71" name="AutoShape 33">
          <a:extLst>
            <a:ext uri="{FF2B5EF4-FFF2-40B4-BE49-F238E27FC236}">
              <a16:creationId xmlns:a16="http://schemas.microsoft.com/office/drawing/2014/main" id="{97004582-E6C8-422A-865E-06426D988792}"/>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4E124499-E2B3-440E-85A9-DBC28360B5A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73" name="AutoShape 33">
          <a:extLst>
            <a:ext uri="{FF2B5EF4-FFF2-40B4-BE49-F238E27FC236}">
              <a16:creationId xmlns:a16="http://schemas.microsoft.com/office/drawing/2014/main" id="{D1247FBB-ECD4-4937-BF2D-82774408C20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4" name="AutoShape 33">
          <a:extLst>
            <a:ext uri="{FF2B5EF4-FFF2-40B4-BE49-F238E27FC236}">
              <a16:creationId xmlns:a16="http://schemas.microsoft.com/office/drawing/2014/main" id="{064CC1B2-FF07-4531-B859-655F753325A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5" name="AutoShape 33">
          <a:extLst>
            <a:ext uri="{FF2B5EF4-FFF2-40B4-BE49-F238E27FC236}">
              <a16:creationId xmlns:a16="http://schemas.microsoft.com/office/drawing/2014/main" id="{B7EAD1EA-9A7A-4418-829B-EDAEF0EDF0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6" name="AutoShape 33">
          <a:extLst>
            <a:ext uri="{FF2B5EF4-FFF2-40B4-BE49-F238E27FC236}">
              <a16:creationId xmlns:a16="http://schemas.microsoft.com/office/drawing/2014/main" id="{72E6A245-8735-483B-87C7-C51983306B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77" name="AutoShape 33">
          <a:extLst>
            <a:ext uri="{FF2B5EF4-FFF2-40B4-BE49-F238E27FC236}">
              <a16:creationId xmlns:a16="http://schemas.microsoft.com/office/drawing/2014/main" id="{D98013DD-7FFA-4673-B9EC-5421662AF131}"/>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78" name="AutoShape 33">
          <a:extLst>
            <a:ext uri="{FF2B5EF4-FFF2-40B4-BE49-F238E27FC236}">
              <a16:creationId xmlns:a16="http://schemas.microsoft.com/office/drawing/2014/main" id="{824A4431-0DF2-4A82-8968-309F9E9B97C7}"/>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B44FDFBA-F335-4912-8D73-A1F4952FE7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81" name="AutoShape 33">
          <a:extLst>
            <a:ext uri="{FF2B5EF4-FFF2-40B4-BE49-F238E27FC236}">
              <a16:creationId xmlns:a16="http://schemas.microsoft.com/office/drawing/2014/main" id="{B18A6B29-B6E7-4EB3-9901-CAC2BD444CC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2" name="AutoShape 33">
          <a:extLst>
            <a:ext uri="{FF2B5EF4-FFF2-40B4-BE49-F238E27FC236}">
              <a16:creationId xmlns:a16="http://schemas.microsoft.com/office/drawing/2014/main" id="{3AA3859E-A5BE-4FD0-84AA-B538263DC7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3" name="AutoShape 33">
          <a:extLst>
            <a:ext uri="{FF2B5EF4-FFF2-40B4-BE49-F238E27FC236}">
              <a16:creationId xmlns:a16="http://schemas.microsoft.com/office/drawing/2014/main" id="{E49ADEA2-9B3F-457F-BCCF-DA11402F4CF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4" name="AutoShape 33">
          <a:extLst>
            <a:ext uri="{FF2B5EF4-FFF2-40B4-BE49-F238E27FC236}">
              <a16:creationId xmlns:a16="http://schemas.microsoft.com/office/drawing/2014/main" id="{65B86841-19FC-4040-A461-61F0DB521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85" name="AutoShape 33">
          <a:extLst>
            <a:ext uri="{FF2B5EF4-FFF2-40B4-BE49-F238E27FC236}">
              <a16:creationId xmlns:a16="http://schemas.microsoft.com/office/drawing/2014/main" id="{60D23609-868A-4A02-919A-23948FC877D2}"/>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443EBDFF-BF01-4379-9BF8-9C0D1425214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87" name="AutoShape 33">
          <a:extLst>
            <a:ext uri="{FF2B5EF4-FFF2-40B4-BE49-F238E27FC236}">
              <a16:creationId xmlns:a16="http://schemas.microsoft.com/office/drawing/2014/main" id="{DB699D43-2AD6-4B12-AFA1-2E2790406A2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8" name="AutoShape 33">
          <a:extLst>
            <a:ext uri="{FF2B5EF4-FFF2-40B4-BE49-F238E27FC236}">
              <a16:creationId xmlns:a16="http://schemas.microsoft.com/office/drawing/2014/main" id="{CD9CB32E-AB96-4CB1-A208-33CABD5643C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9" name="AutoShape 33">
          <a:extLst>
            <a:ext uri="{FF2B5EF4-FFF2-40B4-BE49-F238E27FC236}">
              <a16:creationId xmlns:a16="http://schemas.microsoft.com/office/drawing/2014/main" id="{0B0BC12C-3783-4160-BDF5-B8C25065F4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0" name="AutoShape 33">
          <a:extLst>
            <a:ext uri="{FF2B5EF4-FFF2-40B4-BE49-F238E27FC236}">
              <a16:creationId xmlns:a16="http://schemas.microsoft.com/office/drawing/2014/main" id="{862451CB-050B-4727-AD92-928FD1FD6E2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91" name="AutoShape 33">
          <a:extLst>
            <a:ext uri="{FF2B5EF4-FFF2-40B4-BE49-F238E27FC236}">
              <a16:creationId xmlns:a16="http://schemas.microsoft.com/office/drawing/2014/main" id="{44AEA345-A9F3-45C4-B2E5-309AACA6006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92" name="AutoShape 33">
          <a:extLst>
            <a:ext uri="{FF2B5EF4-FFF2-40B4-BE49-F238E27FC236}">
              <a16:creationId xmlns:a16="http://schemas.microsoft.com/office/drawing/2014/main" id="{7F09E0EC-AD0D-4B3D-9145-C5CD58C1BAF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EC7DDB44-BC31-4EA6-A3BB-E226B9FAAF0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94" name="AutoShape 33">
          <a:extLst>
            <a:ext uri="{FF2B5EF4-FFF2-40B4-BE49-F238E27FC236}">
              <a16:creationId xmlns:a16="http://schemas.microsoft.com/office/drawing/2014/main" id="{FA278553-489E-4453-8775-296314A0CDE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5" name="AutoShape 33">
          <a:extLst>
            <a:ext uri="{FF2B5EF4-FFF2-40B4-BE49-F238E27FC236}">
              <a16:creationId xmlns:a16="http://schemas.microsoft.com/office/drawing/2014/main" id="{09AD3294-2734-4E81-8D80-E36B1786B7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6" name="AutoShape 33">
          <a:extLst>
            <a:ext uri="{FF2B5EF4-FFF2-40B4-BE49-F238E27FC236}">
              <a16:creationId xmlns:a16="http://schemas.microsoft.com/office/drawing/2014/main" id="{FE045140-E0A3-4F1A-AAC5-0AA7B15FB0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7" name="AutoShape 33">
          <a:extLst>
            <a:ext uri="{FF2B5EF4-FFF2-40B4-BE49-F238E27FC236}">
              <a16:creationId xmlns:a16="http://schemas.microsoft.com/office/drawing/2014/main" id="{B9E61023-ACD7-4517-BBA3-812ED6561A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98" name="AutoShape 33">
          <a:extLst>
            <a:ext uri="{FF2B5EF4-FFF2-40B4-BE49-F238E27FC236}">
              <a16:creationId xmlns:a16="http://schemas.microsoft.com/office/drawing/2014/main" id="{E83BF7DC-603C-4A35-A0E0-013E61FB314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99" name="AutoShape 33">
          <a:extLst>
            <a:ext uri="{FF2B5EF4-FFF2-40B4-BE49-F238E27FC236}">
              <a16:creationId xmlns:a16="http://schemas.microsoft.com/office/drawing/2014/main" id="{9628C4AF-6948-47EC-A9C2-7D40445E89BB}"/>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6B421F98-485C-4AD5-9095-90BC42BEA61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01" name="AutoShape 33">
          <a:extLst>
            <a:ext uri="{FF2B5EF4-FFF2-40B4-BE49-F238E27FC236}">
              <a16:creationId xmlns:a16="http://schemas.microsoft.com/office/drawing/2014/main" id="{43487198-AD6C-4A51-9DD1-E5B7BDE6D0A3}"/>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2" name="AutoShape 33">
          <a:extLst>
            <a:ext uri="{FF2B5EF4-FFF2-40B4-BE49-F238E27FC236}">
              <a16:creationId xmlns:a16="http://schemas.microsoft.com/office/drawing/2014/main" id="{58B22318-7B2B-4DBD-AF71-A3E2BC6B68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3" name="AutoShape 33">
          <a:extLst>
            <a:ext uri="{FF2B5EF4-FFF2-40B4-BE49-F238E27FC236}">
              <a16:creationId xmlns:a16="http://schemas.microsoft.com/office/drawing/2014/main" id="{C3401207-4058-4CE2-A9B5-0E0DE16D5A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4" name="AutoShape 33">
          <a:extLst>
            <a:ext uri="{FF2B5EF4-FFF2-40B4-BE49-F238E27FC236}">
              <a16:creationId xmlns:a16="http://schemas.microsoft.com/office/drawing/2014/main" id="{0CB3D994-ACEB-4CF2-9CBD-EC0DE68B520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50</xdr:row>
      <xdr:rowOff>0</xdr:rowOff>
    </xdr:from>
    <xdr:ext cx="304800" cy="301690"/>
    <xdr:sp macro="" textlink="">
      <xdr:nvSpPr>
        <xdr:cNvPr id="505" name="AutoShape 33">
          <a:extLst>
            <a:ext uri="{FF2B5EF4-FFF2-40B4-BE49-F238E27FC236}">
              <a16:creationId xmlns:a16="http://schemas.microsoft.com/office/drawing/2014/main" id="{17AE78CD-9377-421D-BAFC-F1A540DB1E8D}"/>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50</xdr:row>
      <xdr:rowOff>0</xdr:rowOff>
    </xdr:from>
    <xdr:ext cx="304800" cy="302079"/>
    <xdr:sp macro="" textlink="">
      <xdr:nvSpPr>
        <xdr:cNvPr id="506" name="AutoShape 33">
          <a:extLst>
            <a:ext uri="{FF2B5EF4-FFF2-40B4-BE49-F238E27FC236}">
              <a16:creationId xmlns:a16="http://schemas.microsoft.com/office/drawing/2014/main" id="{4F80E4F9-8A73-45BA-81AE-E46DDD1A2FE4}"/>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B4099F18-F407-4CDC-B2D9-CDDFFC61AE7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08" name="AutoShape 33">
          <a:extLst>
            <a:ext uri="{FF2B5EF4-FFF2-40B4-BE49-F238E27FC236}">
              <a16:creationId xmlns:a16="http://schemas.microsoft.com/office/drawing/2014/main" id="{5750AA65-FB82-4719-ACF3-0ADCEBAF12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09" name="AutoShape 33">
          <a:extLst>
            <a:ext uri="{FF2B5EF4-FFF2-40B4-BE49-F238E27FC236}">
              <a16:creationId xmlns:a16="http://schemas.microsoft.com/office/drawing/2014/main" id="{CE9E3370-4BA0-4F3F-A76A-AD139A98DD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0" name="AutoShape 33">
          <a:extLst>
            <a:ext uri="{FF2B5EF4-FFF2-40B4-BE49-F238E27FC236}">
              <a16:creationId xmlns:a16="http://schemas.microsoft.com/office/drawing/2014/main" id="{EE84FB42-9CD8-4024-8AED-52A6284D6B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1" name="AutoShape 33">
          <a:extLst>
            <a:ext uri="{FF2B5EF4-FFF2-40B4-BE49-F238E27FC236}">
              <a16:creationId xmlns:a16="http://schemas.microsoft.com/office/drawing/2014/main" id="{EAF09991-CD21-4203-AA97-82302F3A34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38485</xdr:colOff>
      <xdr:row>50</xdr:row>
      <xdr:rowOff>0</xdr:rowOff>
    </xdr:from>
    <xdr:to>
      <xdr:col>24</xdr:col>
      <xdr:colOff>76585</xdr:colOff>
      <xdr:row>50</xdr:row>
      <xdr:rowOff>135300</xdr:rowOff>
    </xdr:to>
    <xdr:sp macro="" textlink="">
      <xdr:nvSpPr>
        <xdr:cNvPr id="512" name="AutoShape 33">
          <a:extLst>
            <a:ext uri="{FF2B5EF4-FFF2-40B4-BE49-F238E27FC236}">
              <a16:creationId xmlns:a16="http://schemas.microsoft.com/office/drawing/2014/main" id="{38383978-551F-4BEA-978F-A17F35780338}"/>
            </a:ext>
          </a:extLst>
        </xdr:cNvPr>
        <xdr:cNvSpPr>
          <a:spLocks noChangeAspect="1" noChangeArrowheads="1"/>
        </xdr:cNvSpPr>
      </xdr:nvSpPr>
      <xdr:spPr bwMode="auto">
        <a:xfrm>
          <a:off x="10430260" y="18259964"/>
          <a:ext cx="304800" cy="1239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161636</xdr:colOff>
      <xdr:row>50</xdr:row>
      <xdr:rowOff>0</xdr:rowOff>
    </xdr:from>
    <xdr:to>
      <xdr:col>23</xdr:col>
      <xdr:colOff>256789</xdr:colOff>
      <xdr:row>50</xdr:row>
      <xdr:rowOff>131244</xdr:rowOff>
    </xdr:to>
    <xdr:sp macro="" textlink="">
      <xdr:nvSpPr>
        <xdr:cNvPr id="513" name="AutoShape 33">
          <a:extLst>
            <a:ext uri="{FF2B5EF4-FFF2-40B4-BE49-F238E27FC236}">
              <a16:creationId xmlns:a16="http://schemas.microsoft.com/office/drawing/2014/main" id="{8C6426F5-6C5A-4A3A-8989-A27CD3D97DC3}"/>
            </a:ext>
          </a:extLst>
        </xdr:cNvPr>
        <xdr:cNvSpPr>
          <a:spLocks noChangeAspect="1" noChangeArrowheads="1"/>
        </xdr:cNvSpPr>
      </xdr:nvSpPr>
      <xdr:spPr bwMode="auto">
        <a:xfrm>
          <a:off x="10364816" y="18202275"/>
          <a:ext cx="293273"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E7E21F85-6BF0-45DB-9117-7F42FB6CE6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16" name="AutoShape 33">
          <a:extLst>
            <a:ext uri="{FF2B5EF4-FFF2-40B4-BE49-F238E27FC236}">
              <a16:creationId xmlns:a16="http://schemas.microsoft.com/office/drawing/2014/main" id="{F06ED713-C643-4E88-8969-F7CB6804A5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7" name="AutoShape 33">
          <a:extLst>
            <a:ext uri="{FF2B5EF4-FFF2-40B4-BE49-F238E27FC236}">
              <a16:creationId xmlns:a16="http://schemas.microsoft.com/office/drawing/2014/main" id="{CFD72662-B996-40F6-8272-A70644D994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8" name="AutoShape 33">
          <a:extLst>
            <a:ext uri="{FF2B5EF4-FFF2-40B4-BE49-F238E27FC236}">
              <a16:creationId xmlns:a16="http://schemas.microsoft.com/office/drawing/2014/main" id="{973C3514-71B3-4EC3-94B8-16E92948CD1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9" name="AutoShape 33">
          <a:extLst>
            <a:ext uri="{FF2B5EF4-FFF2-40B4-BE49-F238E27FC236}">
              <a16:creationId xmlns:a16="http://schemas.microsoft.com/office/drawing/2014/main" id="{6E208829-EE84-4014-8555-93E4804618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20" name="AutoShape 33">
          <a:extLst>
            <a:ext uri="{FF2B5EF4-FFF2-40B4-BE49-F238E27FC236}">
              <a16:creationId xmlns:a16="http://schemas.microsoft.com/office/drawing/2014/main" id="{7D1EB0AE-4AF8-4983-99FB-FC5C86A350E8}"/>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F5B8152D-9BA9-483B-8791-AA63D368CD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22" name="AutoShape 33">
          <a:extLst>
            <a:ext uri="{FF2B5EF4-FFF2-40B4-BE49-F238E27FC236}">
              <a16:creationId xmlns:a16="http://schemas.microsoft.com/office/drawing/2014/main" id="{EDAAEDB4-CAC4-46CF-8725-64560EB15D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3" name="AutoShape 33">
          <a:extLst>
            <a:ext uri="{FF2B5EF4-FFF2-40B4-BE49-F238E27FC236}">
              <a16:creationId xmlns:a16="http://schemas.microsoft.com/office/drawing/2014/main" id="{8D295C0E-8DAA-4F3B-AA16-CB6EBC8E15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4" name="AutoShape 33">
          <a:extLst>
            <a:ext uri="{FF2B5EF4-FFF2-40B4-BE49-F238E27FC236}">
              <a16:creationId xmlns:a16="http://schemas.microsoft.com/office/drawing/2014/main" id="{C85CBF89-5CA7-47B4-B71F-4AD06643DC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5" name="AutoShape 33">
          <a:extLst>
            <a:ext uri="{FF2B5EF4-FFF2-40B4-BE49-F238E27FC236}">
              <a16:creationId xmlns:a16="http://schemas.microsoft.com/office/drawing/2014/main" id="{87A08B14-08EF-4F44-945C-EAE86FE26C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26" name="AutoShape 33">
          <a:extLst>
            <a:ext uri="{FF2B5EF4-FFF2-40B4-BE49-F238E27FC236}">
              <a16:creationId xmlns:a16="http://schemas.microsoft.com/office/drawing/2014/main" id="{1F1D4FD4-ECEC-42B4-BEA8-D1600C3C25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27" name="AutoShape 33">
          <a:extLst>
            <a:ext uri="{FF2B5EF4-FFF2-40B4-BE49-F238E27FC236}">
              <a16:creationId xmlns:a16="http://schemas.microsoft.com/office/drawing/2014/main" id="{E6C365A8-DD7D-4D7C-BCC2-F377D0389598}"/>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A54079DD-6BC4-455E-A6B2-C9CF1189103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29" name="AutoShape 33">
          <a:extLst>
            <a:ext uri="{FF2B5EF4-FFF2-40B4-BE49-F238E27FC236}">
              <a16:creationId xmlns:a16="http://schemas.microsoft.com/office/drawing/2014/main" id="{5A9F386C-FA89-4B78-ADB1-3D967A1EFD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0" name="AutoShape 33">
          <a:extLst>
            <a:ext uri="{FF2B5EF4-FFF2-40B4-BE49-F238E27FC236}">
              <a16:creationId xmlns:a16="http://schemas.microsoft.com/office/drawing/2014/main" id="{C0990AF3-2CBE-4399-B483-2AF927B89C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1" name="AutoShape 33">
          <a:extLst>
            <a:ext uri="{FF2B5EF4-FFF2-40B4-BE49-F238E27FC236}">
              <a16:creationId xmlns:a16="http://schemas.microsoft.com/office/drawing/2014/main" id="{D8F65915-2E03-4F9F-9BE7-BAA988B074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2" name="AutoShape 33">
          <a:extLst>
            <a:ext uri="{FF2B5EF4-FFF2-40B4-BE49-F238E27FC236}">
              <a16:creationId xmlns:a16="http://schemas.microsoft.com/office/drawing/2014/main" id="{1781DE55-856E-4ABB-80C2-E87B42EEC5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33" name="AutoShape 33">
          <a:extLst>
            <a:ext uri="{FF2B5EF4-FFF2-40B4-BE49-F238E27FC236}">
              <a16:creationId xmlns:a16="http://schemas.microsoft.com/office/drawing/2014/main" id="{92F30787-D1D1-4B5B-9EF2-F9D7690830A2}"/>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34" name="AutoShape 33">
          <a:extLst>
            <a:ext uri="{FF2B5EF4-FFF2-40B4-BE49-F238E27FC236}">
              <a16:creationId xmlns:a16="http://schemas.microsoft.com/office/drawing/2014/main" id="{EFFFE2FA-D58E-4C81-A783-8A142F536457}"/>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DE0F5B6E-0C8B-46E4-B3E8-DF5BC25B928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36" name="AutoShape 33">
          <a:extLst>
            <a:ext uri="{FF2B5EF4-FFF2-40B4-BE49-F238E27FC236}">
              <a16:creationId xmlns:a16="http://schemas.microsoft.com/office/drawing/2014/main" id="{E60CDA89-696B-4592-8905-301C3CC185D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7" name="AutoShape 33">
          <a:extLst>
            <a:ext uri="{FF2B5EF4-FFF2-40B4-BE49-F238E27FC236}">
              <a16:creationId xmlns:a16="http://schemas.microsoft.com/office/drawing/2014/main" id="{2E3E42F4-B7F9-4400-BE9B-F35AC05A347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8" name="AutoShape 33">
          <a:extLst>
            <a:ext uri="{FF2B5EF4-FFF2-40B4-BE49-F238E27FC236}">
              <a16:creationId xmlns:a16="http://schemas.microsoft.com/office/drawing/2014/main" id="{33AF6AEE-35E6-43DA-9353-4A22BFF880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9" name="AutoShape 33">
          <a:extLst>
            <a:ext uri="{FF2B5EF4-FFF2-40B4-BE49-F238E27FC236}">
              <a16:creationId xmlns:a16="http://schemas.microsoft.com/office/drawing/2014/main" id="{120CF9BF-F13D-4DC4-8154-A60229766E1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540" name="AutoShape 33">
          <a:extLst>
            <a:ext uri="{FF2B5EF4-FFF2-40B4-BE49-F238E27FC236}">
              <a16:creationId xmlns:a16="http://schemas.microsoft.com/office/drawing/2014/main" id="{427C5D06-7642-457D-8AFB-D25D97D1A682}"/>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541" name="AutoShape 33">
          <a:extLst>
            <a:ext uri="{FF2B5EF4-FFF2-40B4-BE49-F238E27FC236}">
              <a16:creationId xmlns:a16="http://schemas.microsoft.com/office/drawing/2014/main" id="{EEF9206E-75C4-4F31-B651-1FF8B050EBD3}"/>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A08F9E90-FE20-4D42-A898-9591E421927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43" name="AutoShape 33">
          <a:extLst>
            <a:ext uri="{FF2B5EF4-FFF2-40B4-BE49-F238E27FC236}">
              <a16:creationId xmlns:a16="http://schemas.microsoft.com/office/drawing/2014/main" id="{7F6FDA75-8850-4F4D-9A28-8C2D4CD734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4" name="AutoShape 33">
          <a:extLst>
            <a:ext uri="{FF2B5EF4-FFF2-40B4-BE49-F238E27FC236}">
              <a16:creationId xmlns:a16="http://schemas.microsoft.com/office/drawing/2014/main" id="{A17A96F0-B910-44FD-A831-FE25752331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5" name="AutoShape 33">
          <a:extLst>
            <a:ext uri="{FF2B5EF4-FFF2-40B4-BE49-F238E27FC236}">
              <a16:creationId xmlns:a16="http://schemas.microsoft.com/office/drawing/2014/main" id="{30E8D802-8996-4613-9578-C9C192BC14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6" name="AutoShape 33">
          <a:extLst>
            <a:ext uri="{FF2B5EF4-FFF2-40B4-BE49-F238E27FC236}">
              <a16:creationId xmlns:a16="http://schemas.microsoft.com/office/drawing/2014/main" id="{FA4BC7A7-DB8E-4790-BECA-15963259C3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47" name="AutoShape 33">
          <a:extLst>
            <a:ext uri="{FF2B5EF4-FFF2-40B4-BE49-F238E27FC236}">
              <a16:creationId xmlns:a16="http://schemas.microsoft.com/office/drawing/2014/main" id="{7B616423-87E5-4678-841E-7E501C983B2B}"/>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48" name="AutoShape 33">
          <a:extLst>
            <a:ext uri="{FF2B5EF4-FFF2-40B4-BE49-F238E27FC236}">
              <a16:creationId xmlns:a16="http://schemas.microsoft.com/office/drawing/2014/main" id="{357B1470-5D76-42E7-AA5E-D73A0004AC10}"/>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88A8E912-58E6-4966-BE68-1FD827429C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51" name="AutoShape 33">
          <a:extLst>
            <a:ext uri="{FF2B5EF4-FFF2-40B4-BE49-F238E27FC236}">
              <a16:creationId xmlns:a16="http://schemas.microsoft.com/office/drawing/2014/main" id="{6B9F282B-D46A-4336-B3EF-DEE5C350B79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2" name="AutoShape 33">
          <a:extLst>
            <a:ext uri="{FF2B5EF4-FFF2-40B4-BE49-F238E27FC236}">
              <a16:creationId xmlns:a16="http://schemas.microsoft.com/office/drawing/2014/main" id="{9D706CC0-CCD7-4249-9F52-147EB3B655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3" name="AutoShape 33">
          <a:extLst>
            <a:ext uri="{FF2B5EF4-FFF2-40B4-BE49-F238E27FC236}">
              <a16:creationId xmlns:a16="http://schemas.microsoft.com/office/drawing/2014/main" id="{C3570E3B-8EE2-4B3D-906D-88C5683CA0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4" name="AutoShape 33">
          <a:extLst>
            <a:ext uri="{FF2B5EF4-FFF2-40B4-BE49-F238E27FC236}">
              <a16:creationId xmlns:a16="http://schemas.microsoft.com/office/drawing/2014/main" id="{3681903C-9006-4E72-A934-F7920BCD806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55" name="AutoShape 33">
          <a:extLst>
            <a:ext uri="{FF2B5EF4-FFF2-40B4-BE49-F238E27FC236}">
              <a16:creationId xmlns:a16="http://schemas.microsoft.com/office/drawing/2014/main" id="{7B152320-76D0-4DD3-AB43-AB2BBA24B57D}"/>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6C7DBF79-0592-4DAA-AA42-2E1F4A5E5C3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57" name="AutoShape 33">
          <a:extLst>
            <a:ext uri="{FF2B5EF4-FFF2-40B4-BE49-F238E27FC236}">
              <a16:creationId xmlns:a16="http://schemas.microsoft.com/office/drawing/2014/main" id="{B7E940CE-ECBB-40B8-906A-4430CC3E8A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8" name="AutoShape 33">
          <a:extLst>
            <a:ext uri="{FF2B5EF4-FFF2-40B4-BE49-F238E27FC236}">
              <a16:creationId xmlns:a16="http://schemas.microsoft.com/office/drawing/2014/main" id="{8403F91A-1155-4C7B-B502-CC8294C2759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9" name="AutoShape 33">
          <a:extLst>
            <a:ext uri="{FF2B5EF4-FFF2-40B4-BE49-F238E27FC236}">
              <a16:creationId xmlns:a16="http://schemas.microsoft.com/office/drawing/2014/main" id="{EAC3F5D3-A459-47AC-80EB-1AB6A00BB48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0" name="AutoShape 33">
          <a:extLst>
            <a:ext uri="{FF2B5EF4-FFF2-40B4-BE49-F238E27FC236}">
              <a16:creationId xmlns:a16="http://schemas.microsoft.com/office/drawing/2014/main" id="{A98AE485-A7B3-42B0-A55A-0CB764CE99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61" name="AutoShape 33">
          <a:extLst>
            <a:ext uri="{FF2B5EF4-FFF2-40B4-BE49-F238E27FC236}">
              <a16:creationId xmlns:a16="http://schemas.microsoft.com/office/drawing/2014/main" id="{16EA5501-0896-40AC-92BD-267099EB1D4B}"/>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62" name="AutoShape 33">
          <a:extLst>
            <a:ext uri="{FF2B5EF4-FFF2-40B4-BE49-F238E27FC236}">
              <a16:creationId xmlns:a16="http://schemas.microsoft.com/office/drawing/2014/main" id="{37FD7C1C-18D4-425B-B75C-ABB30FB31081}"/>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A59028F2-A7C5-4EBA-B539-CA1446FDEFC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64" name="AutoShape 33">
          <a:extLst>
            <a:ext uri="{FF2B5EF4-FFF2-40B4-BE49-F238E27FC236}">
              <a16:creationId xmlns:a16="http://schemas.microsoft.com/office/drawing/2014/main" id="{54E2D7C5-4CE7-4082-A237-5BEDECCEA06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5" name="AutoShape 33">
          <a:extLst>
            <a:ext uri="{FF2B5EF4-FFF2-40B4-BE49-F238E27FC236}">
              <a16:creationId xmlns:a16="http://schemas.microsoft.com/office/drawing/2014/main" id="{AF648BA2-124B-4764-A481-4660037F1E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6" name="AutoShape 33">
          <a:extLst>
            <a:ext uri="{FF2B5EF4-FFF2-40B4-BE49-F238E27FC236}">
              <a16:creationId xmlns:a16="http://schemas.microsoft.com/office/drawing/2014/main" id="{A6938C06-362D-4BE1-A9F0-F8409B99B9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7" name="AutoShape 33">
          <a:extLst>
            <a:ext uri="{FF2B5EF4-FFF2-40B4-BE49-F238E27FC236}">
              <a16:creationId xmlns:a16="http://schemas.microsoft.com/office/drawing/2014/main" id="{FD42DD64-CB0B-4BD8-9F66-267C7B8A6B6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68" name="AutoShape 33">
          <a:extLst>
            <a:ext uri="{FF2B5EF4-FFF2-40B4-BE49-F238E27FC236}">
              <a16:creationId xmlns:a16="http://schemas.microsoft.com/office/drawing/2014/main" id="{E104D0A0-AF59-4E11-B193-B36A70CA3DF6}"/>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69" name="AutoShape 33">
          <a:extLst>
            <a:ext uri="{FF2B5EF4-FFF2-40B4-BE49-F238E27FC236}">
              <a16:creationId xmlns:a16="http://schemas.microsoft.com/office/drawing/2014/main" id="{1A284135-84E2-4045-A1CA-F0BBA565C680}"/>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93172638-0D65-45D7-A105-6B03BB651FD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1" name="AutoShape 33">
          <a:extLst>
            <a:ext uri="{FF2B5EF4-FFF2-40B4-BE49-F238E27FC236}">
              <a16:creationId xmlns:a16="http://schemas.microsoft.com/office/drawing/2014/main" id="{FD478C42-EB3D-44F5-91D6-57626802585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2" name="AutoShape 33">
          <a:extLst>
            <a:ext uri="{FF2B5EF4-FFF2-40B4-BE49-F238E27FC236}">
              <a16:creationId xmlns:a16="http://schemas.microsoft.com/office/drawing/2014/main" id="{425A1886-7433-4744-BADA-6D3F2DCFF6C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3" name="AutoShape 33">
          <a:extLst>
            <a:ext uri="{FF2B5EF4-FFF2-40B4-BE49-F238E27FC236}">
              <a16:creationId xmlns:a16="http://schemas.microsoft.com/office/drawing/2014/main" id="{235EF3A4-3CD8-4AE1-911D-2E9684998D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4" name="AutoShape 33">
          <a:extLst>
            <a:ext uri="{FF2B5EF4-FFF2-40B4-BE49-F238E27FC236}">
              <a16:creationId xmlns:a16="http://schemas.microsoft.com/office/drawing/2014/main" id="{99EA1365-3523-4FE2-A1F3-2C28EB3FF44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575" name="AutoShape 33">
          <a:extLst>
            <a:ext uri="{FF2B5EF4-FFF2-40B4-BE49-F238E27FC236}">
              <a16:creationId xmlns:a16="http://schemas.microsoft.com/office/drawing/2014/main" id="{294B5028-5A1E-4FD2-AE36-BB3C622078E9}"/>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576" name="AutoShape 33">
          <a:extLst>
            <a:ext uri="{FF2B5EF4-FFF2-40B4-BE49-F238E27FC236}">
              <a16:creationId xmlns:a16="http://schemas.microsoft.com/office/drawing/2014/main" id="{8B02E9DD-BD0F-4049-9D0B-641188F4CFEC}"/>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FABEC768-E517-4647-AFB3-1A11229DD1B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78" name="AutoShape 33">
          <a:extLst>
            <a:ext uri="{FF2B5EF4-FFF2-40B4-BE49-F238E27FC236}">
              <a16:creationId xmlns:a16="http://schemas.microsoft.com/office/drawing/2014/main" id="{83390018-8160-43B0-85B0-41E8A531B6F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79" name="AutoShape 33">
          <a:extLst>
            <a:ext uri="{FF2B5EF4-FFF2-40B4-BE49-F238E27FC236}">
              <a16:creationId xmlns:a16="http://schemas.microsoft.com/office/drawing/2014/main" id="{E73D27DD-5994-47B7-A69D-B0919E395A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80" name="AutoShape 33">
          <a:extLst>
            <a:ext uri="{FF2B5EF4-FFF2-40B4-BE49-F238E27FC236}">
              <a16:creationId xmlns:a16="http://schemas.microsoft.com/office/drawing/2014/main" id="{D70BE086-5A54-4DC9-9768-9A912FFA59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81" name="AutoShape 33">
          <a:extLst>
            <a:ext uri="{FF2B5EF4-FFF2-40B4-BE49-F238E27FC236}">
              <a16:creationId xmlns:a16="http://schemas.microsoft.com/office/drawing/2014/main" id="{8CDE7F4A-AA85-4ED3-9A9F-4560F15479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82" name="AutoShape 33">
          <a:extLst>
            <a:ext uri="{FF2B5EF4-FFF2-40B4-BE49-F238E27FC236}">
              <a16:creationId xmlns:a16="http://schemas.microsoft.com/office/drawing/2014/main" id="{3002FADC-F8C3-4DA2-93AC-AFAAB029A2C8}"/>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83" name="AutoShape 33">
          <a:extLst>
            <a:ext uri="{FF2B5EF4-FFF2-40B4-BE49-F238E27FC236}">
              <a16:creationId xmlns:a16="http://schemas.microsoft.com/office/drawing/2014/main" id="{5B9FC64F-46EC-47C3-9A47-4B98707F4030}"/>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1</xdr:row>
      <xdr:rowOff>59055</xdr:rowOff>
    </xdr:from>
    <xdr:to>
      <xdr:col>2</xdr:col>
      <xdr:colOff>1430826</xdr:colOff>
      <xdr:row>1</xdr:row>
      <xdr:rowOff>891657</xdr:rowOff>
    </xdr:to>
    <xdr:pic>
      <xdr:nvPicPr>
        <xdr:cNvPr id="585" name="Picture 2" descr="anac-logo-10 -">
          <a:extLst>
            <a:ext uri="{FF2B5EF4-FFF2-40B4-BE49-F238E27FC236}">
              <a16:creationId xmlns:a16="http://schemas.microsoft.com/office/drawing/2014/main" id="{763BB83A-2EB0-42DB-9748-AFBEE6326905}"/>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914400" y="240030"/>
          <a:ext cx="788841" cy="82498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539115</xdr:colOff>
      <xdr:row>1</xdr:row>
      <xdr:rowOff>78105</xdr:rowOff>
    </xdr:from>
    <xdr:to>
      <xdr:col>3</xdr:col>
      <xdr:colOff>625011</xdr:colOff>
      <xdr:row>1</xdr:row>
      <xdr:rowOff>893562</xdr:rowOff>
    </xdr:to>
    <xdr:pic>
      <xdr:nvPicPr>
        <xdr:cNvPr id="2" name="Picture 2" descr="anac-logo-10 -">
          <a:extLst>
            <a:ext uri="{FF2B5EF4-FFF2-40B4-BE49-F238E27FC236}">
              <a16:creationId xmlns:a16="http://schemas.microsoft.com/office/drawing/2014/main" id="{B0B41F8E-C11A-4487-9EE8-02B120D3E02C}"/>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958215" y="268605"/>
          <a:ext cx="786936" cy="82879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674370</xdr:colOff>
      <xdr:row>1</xdr:row>
      <xdr:rowOff>57150</xdr:rowOff>
    </xdr:from>
    <xdr:to>
      <xdr:col>3</xdr:col>
      <xdr:colOff>628821</xdr:colOff>
      <xdr:row>1</xdr:row>
      <xdr:rowOff>895467</xdr:rowOff>
    </xdr:to>
    <xdr:pic>
      <xdr:nvPicPr>
        <xdr:cNvPr id="2" name="Picture 2" descr="anac-logo-10 -">
          <a:extLst>
            <a:ext uri="{FF2B5EF4-FFF2-40B4-BE49-F238E27FC236}">
              <a16:creationId xmlns:a16="http://schemas.microsoft.com/office/drawing/2014/main" id="{59F7C445-BDE9-4B0E-98A7-0FF355A9FC4E}"/>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1093470" y="247650"/>
          <a:ext cx="773601" cy="82688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638175</xdr:colOff>
      <xdr:row>1</xdr:row>
      <xdr:rowOff>68580</xdr:rowOff>
    </xdr:from>
    <xdr:to>
      <xdr:col>3</xdr:col>
      <xdr:colOff>440226</xdr:colOff>
      <xdr:row>1</xdr:row>
      <xdr:rowOff>893562</xdr:rowOff>
    </xdr:to>
    <xdr:pic>
      <xdr:nvPicPr>
        <xdr:cNvPr id="2" name="Picture 2" descr="anac-logo-10 -">
          <a:extLst>
            <a:ext uri="{FF2B5EF4-FFF2-40B4-BE49-F238E27FC236}">
              <a16:creationId xmlns:a16="http://schemas.microsoft.com/office/drawing/2014/main" id="{2A009F30-FD21-4BD5-BB31-6ADBA547E808}"/>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1057275" y="259080"/>
          <a:ext cx="777411" cy="82879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10</xdr:col>
      <xdr:colOff>173125</xdr:colOff>
      <xdr:row>1</xdr:row>
      <xdr:rowOff>60473</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D0F3AA45-71D2-423E-B0AF-B36EBCEF6C6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 name="AutoShape 33">
          <a:extLst>
            <a:ext uri="{FF2B5EF4-FFF2-40B4-BE49-F238E27FC236}">
              <a16:creationId xmlns:a16="http://schemas.microsoft.com/office/drawing/2014/main" id="{20DDE10F-AD09-4BD1-B66C-E937350944D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 name="AutoShape 33">
          <a:extLst>
            <a:ext uri="{FF2B5EF4-FFF2-40B4-BE49-F238E27FC236}">
              <a16:creationId xmlns:a16="http://schemas.microsoft.com/office/drawing/2014/main" id="{49DBD49C-1EAE-47E5-9C04-6EDE1834F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 name="AutoShape 33">
          <a:extLst>
            <a:ext uri="{FF2B5EF4-FFF2-40B4-BE49-F238E27FC236}">
              <a16:creationId xmlns:a16="http://schemas.microsoft.com/office/drawing/2014/main" id="{26FCF02E-3F30-42DE-BF7B-3BE0413198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 name="AutoShape 33">
          <a:extLst>
            <a:ext uri="{FF2B5EF4-FFF2-40B4-BE49-F238E27FC236}">
              <a16:creationId xmlns:a16="http://schemas.microsoft.com/office/drawing/2014/main" id="{C4E74243-7E42-4A0C-B00F-DE74CB360C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7" name="AutoShape 33">
          <a:extLst>
            <a:ext uri="{FF2B5EF4-FFF2-40B4-BE49-F238E27FC236}">
              <a16:creationId xmlns:a16="http://schemas.microsoft.com/office/drawing/2014/main" id="{EDE32699-F020-4065-A966-8F23E585039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167772B1-D0DE-4D71-9761-9206E57FDCC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9" name="AutoShape 33">
          <a:extLst>
            <a:ext uri="{FF2B5EF4-FFF2-40B4-BE49-F238E27FC236}">
              <a16:creationId xmlns:a16="http://schemas.microsoft.com/office/drawing/2014/main" id="{3448B1B4-8FCB-4585-A5A0-6A38073E48F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 name="AutoShape 33">
          <a:extLst>
            <a:ext uri="{FF2B5EF4-FFF2-40B4-BE49-F238E27FC236}">
              <a16:creationId xmlns:a16="http://schemas.microsoft.com/office/drawing/2014/main" id="{473520D4-2F3C-42C4-BE6E-894EBC6C26F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 name="AutoShape 33">
          <a:extLst>
            <a:ext uri="{FF2B5EF4-FFF2-40B4-BE49-F238E27FC236}">
              <a16:creationId xmlns:a16="http://schemas.microsoft.com/office/drawing/2014/main" id="{DBE17539-B97B-4C03-A6AE-8957E3A7C0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 name="AutoShape 33">
          <a:extLst>
            <a:ext uri="{FF2B5EF4-FFF2-40B4-BE49-F238E27FC236}">
              <a16:creationId xmlns:a16="http://schemas.microsoft.com/office/drawing/2014/main" id="{1406ABEC-0B04-4A82-8227-44130F430A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13" name="AutoShape 33">
          <a:extLst>
            <a:ext uri="{FF2B5EF4-FFF2-40B4-BE49-F238E27FC236}">
              <a16:creationId xmlns:a16="http://schemas.microsoft.com/office/drawing/2014/main" id="{5611BAB7-9036-4F3E-A671-1298BB3F668B}"/>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14" name="AutoShape 33">
          <a:extLst>
            <a:ext uri="{FF2B5EF4-FFF2-40B4-BE49-F238E27FC236}">
              <a16:creationId xmlns:a16="http://schemas.microsoft.com/office/drawing/2014/main" id="{777EAF88-4F49-4DE3-B61B-F23FBBEE3747}"/>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4378E65C-7BFC-459B-9D9F-86A84315D2D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6" name="AutoShape 33">
          <a:extLst>
            <a:ext uri="{FF2B5EF4-FFF2-40B4-BE49-F238E27FC236}">
              <a16:creationId xmlns:a16="http://schemas.microsoft.com/office/drawing/2014/main" id="{CAB20F4A-1D6A-4D72-8914-D0EB7F24A68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 name="AutoShape 33">
          <a:extLst>
            <a:ext uri="{FF2B5EF4-FFF2-40B4-BE49-F238E27FC236}">
              <a16:creationId xmlns:a16="http://schemas.microsoft.com/office/drawing/2014/main" id="{A2A05928-0935-4030-89FC-0AC2E77382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 name="AutoShape 33">
          <a:extLst>
            <a:ext uri="{FF2B5EF4-FFF2-40B4-BE49-F238E27FC236}">
              <a16:creationId xmlns:a16="http://schemas.microsoft.com/office/drawing/2014/main" id="{FE3A29FA-9F6C-498A-9992-8E76D762695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9" name="AutoShape 33">
          <a:extLst>
            <a:ext uri="{FF2B5EF4-FFF2-40B4-BE49-F238E27FC236}">
              <a16:creationId xmlns:a16="http://schemas.microsoft.com/office/drawing/2014/main" id="{FEEC9813-C30A-419C-9BAB-9419EECC7E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20" name="AutoShape 33">
          <a:extLst>
            <a:ext uri="{FF2B5EF4-FFF2-40B4-BE49-F238E27FC236}">
              <a16:creationId xmlns:a16="http://schemas.microsoft.com/office/drawing/2014/main" id="{8284C98B-2CF8-4CA9-901C-F11648183834}"/>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21" name="AutoShape 33">
          <a:extLst>
            <a:ext uri="{FF2B5EF4-FFF2-40B4-BE49-F238E27FC236}">
              <a16:creationId xmlns:a16="http://schemas.microsoft.com/office/drawing/2014/main" id="{DDA96EA3-270A-4B5F-B2D6-0F933DA56C23}"/>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EDF80486-097F-4591-8412-73F0E56C105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3" name="AutoShape 33">
          <a:extLst>
            <a:ext uri="{FF2B5EF4-FFF2-40B4-BE49-F238E27FC236}">
              <a16:creationId xmlns:a16="http://schemas.microsoft.com/office/drawing/2014/main" id="{36BC0532-F821-471C-A658-66D31350370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4" name="AutoShape 33">
          <a:extLst>
            <a:ext uri="{FF2B5EF4-FFF2-40B4-BE49-F238E27FC236}">
              <a16:creationId xmlns:a16="http://schemas.microsoft.com/office/drawing/2014/main" id="{595D5658-31D2-4CC4-888E-7B4BE933A51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5" name="AutoShape 33">
          <a:extLst>
            <a:ext uri="{FF2B5EF4-FFF2-40B4-BE49-F238E27FC236}">
              <a16:creationId xmlns:a16="http://schemas.microsoft.com/office/drawing/2014/main" id="{CA53AD4D-94E7-45CF-B5EF-CB5C87C0923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 name="AutoShape 33">
          <a:extLst>
            <a:ext uri="{FF2B5EF4-FFF2-40B4-BE49-F238E27FC236}">
              <a16:creationId xmlns:a16="http://schemas.microsoft.com/office/drawing/2014/main" id="{03DF5D16-9705-4454-9556-F6CC08406C9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11</xdr:row>
      <xdr:rowOff>0</xdr:rowOff>
    </xdr:from>
    <xdr:ext cx="304800" cy="301690"/>
    <xdr:sp macro="" textlink="">
      <xdr:nvSpPr>
        <xdr:cNvPr id="27" name="AutoShape 33">
          <a:extLst>
            <a:ext uri="{FF2B5EF4-FFF2-40B4-BE49-F238E27FC236}">
              <a16:creationId xmlns:a16="http://schemas.microsoft.com/office/drawing/2014/main" id="{8B2F0246-FE7A-4973-9889-BEC43DEBC4E9}"/>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11</xdr:row>
      <xdr:rowOff>0</xdr:rowOff>
    </xdr:from>
    <xdr:ext cx="304800" cy="302079"/>
    <xdr:sp macro="" textlink="">
      <xdr:nvSpPr>
        <xdr:cNvPr id="28" name="AutoShape 33">
          <a:extLst>
            <a:ext uri="{FF2B5EF4-FFF2-40B4-BE49-F238E27FC236}">
              <a16:creationId xmlns:a16="http://schemas.microsoft.com/office/drawing/2014/main" id="{CC731014-3E32-481B-BA17-3CB9404A9FF0}"/>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C9F07D7F-FE4C-4A21-AB48-365EC494A0B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0" name="AutoShape 33">
          <a:extLst>
            <a:ext uri="{FF2B5EF4-FFF2-40B4-BE49-F238E27FC236}">
              <a16:creationId xmlns:a16="http://schemas.microsoft.com/office/drawing/2014/main" id="{3D193232-ED1B-4E46-8C19-1E455758AFB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 name="AutoShape 33">
          <a:extLst>
            <a:ext uri="{FF2B5EF4-FFF2-40B4-BE49-F238E27FC236}">
              <a16:creationId xmlns:a16="http://schemas.microsoft.com/office/drawing/2014/main" id="{C4D6AB8E-B411-4391-9066-E7968FE5CA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 name="AutoShape 33">
          <a:extLst>
            <a:ext uri="{FF2B5EF4-FFF2-40B4-BE49-F238E27FC236}">
              <a16:creationId xmlns:a16="http://schemas.microsoft.com/office/drawing/2014/main" id="{D0195480-CC52-4BDF-96CD-DA69F9FD39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 name="AutoShape 33">
          <a:extLst>
            <a:ext uri="{FF2B5EF4-FFF2-40B4-BE49-F238E27FC236}">
              <a16:creationId xmlns:a16="http://schemas.microsoft.com/office/drawing/2014/main" id="{361A8EC5-D58A-4A6C-92CA-F4A5259F69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34" name="AutoShape 33">
          <a:extLst>
            <a:ext uri="{FF2B5EF4-FFF2-40B4-BE49-F238E27FC236}">
              <a16:creationId xmlns:a16="http://schemas.microsoft.com/office/drawing/2014/main" id="{A9D6D3FC-86B1-435A-B304-76D2A5E50A43}"/>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35" name="AutoShape 33">
          <a:extLst>
            <a:ext uri="{FF2B5EF4-FFF2-40B4-BE49-F238E27FC236}">
              <a16:creationId xmlns:a16="http://schemas.microsoft.com/office/drawing/2014/main" id="{D07F8FCE-3A92-429D-B6A4-77882D289825}"/>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71E9A0C8-211E-438E-A9C0-6C8798F9671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 name="AutoShape 33">
          <a:extLst>
            <a:ext uri="{FF2B5EF4-FFF2-40B4-BE49-F238E27FC236}">
              <a16:creationId xmlns:a16="http://schemas.microsoft.com/office/drawing/2014/main" id="{8BF68020-DAE2-4DE1-B1F8-08EED25524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 name="AutoShape 33">
          <a:extLst>
            <a:ext uri="{FF2B5EF4-FFF2-40B4-BE49-F238E27FC236}">
              <a16:creationId xmlns:a16="http://schemas.microsoft.com/office/drawing/2014/main" id="{E4E3DECE-E4D8-443A-8216-C0AA8A8478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 name="AutoShape 33">
          <a:extLst>
            <a:ext uri="{FF2B5EF4-FFF2-40B4-BE49-F238E27FC236}">
              <a16:creationId xmlns:a16="http://schemas.microsoft.com/office/drawing/2014/main" id="{4B0F69F3-0D57-448C-89CE-973346306F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 name="AutoShape 33">
          <a:extLst>
            <a:ext uri="{FF2B5EF4-FFF2-40B4-BE49-F238E27FC236}">
              <a16:creationId xmlns:a16="http://schemas.microsoft.com/office/drawing/2014/main" id="{FFDE8E0F-7177-44EE-B429-998655AC3E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41" name="AutoShape 33">
          <a:extLst>
            <a:ext uri="{FF2B5EF4-FFF2-40B4-BE49-F238E27FC236}">
              <a16:creationId xmlns:a16="http://schemas.microsoft.com/office/drawing/2014/main" id="{7EAF179E-0C0D-4D00-B529-79E0F37FCF9E}"/>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E07D8108-B3A5-4B60-B283-A57752210A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3" name="AutoShape 33">
          <a:extLst>
            <a:ext uri="{FF2B5EF4-FFF2-40B4-BE49-F238E27FC236}">
              <a16:creationId xmlns:a16="http://schemas.microsoft.com/office/drawing/2014/main" id="{D9F5A4A6-66D5-42F7-844E-6E40B9210D2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 name="AutoShape 33">
          <a:extLst>
            <a:ext uri="{FF2B5EF4-FFF2-40B4-BE49-F238E27FC236}">
              <a16:creationId xmlns:a16="http://schemas.microsoft.com/office/drawing/2014/main" id="{AC127139-2EBE-4EDA-BF08-5984A3EDE7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 name="AutoShape 33">
          <a:extLst>
            <a:ext uri="{FF2B5EF4-FFF2-40B4-BE49-F238E27FC236}">
              <a16:creationId xmlns:a16="http://schemas.microsoft.com/office/drawing/2014/main" id="{C3A73E4F-6B13-4BC0-BC46-455E60EE32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 name="AutoShape 33">
          <a:extLst>
            <a:ext uri="{FF2B5EF4-FFF2-40B4-BE49-F238E27FC236}">
              <a16:creationId xmlns:a16="http://schemas.microsoft.com/office/drawing/2014/main" id="{145DF904-2F4A-42A9-A93C-DB02B5B39C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47" name="AutoShape 33">
          <a:extLst>
            <a:ext uri="{FF2B5EF4-FFF2-40B4-BE49-F238E27FC236}">
              <a16:creationId xmlns:a16="http://schemas.microsoft.com/office/drawing/2014/main" id="{AFFA0655-3060-43A6-8E1D-FE4317597F9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48" name="AutoShape 33">
          <a:extLst>
            <a:ext uri="{FF2B5EF4-FFF2-40B4-BE49-F238E27FC236}">
              <a16:creationId xmlns:a16="http://schemas.microsoft.com/office/drawing/2014/main" id="{5241DB11-7F8C-402B-B8DA-6C3A1932F5F0}"/>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00AB2B50-ECDF-4C81-B3E6-913DA336DFC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0" name="AutoShape 33">
          <a:extLst>
            <a:ext uri="{FF2B5EF4-FFF2-40B4-BE49-F238E27FC236}">
              <a16:creationId xmlns:a16="http://schemas.microsoft.com/office/drawing/2014/main" id="{4A16E030-3D3A-4BF1-8DE7-C714782CAD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 name="AutoShape 33">
          <a:extLst>
            <a:ext uri="{FF2B5EF4-FFF2-40B4-BE49-F238E27FC236}">
              <a16:creationId xmlns:a16="http://schemas.microsoft.com/office/drawing/2014/main" id="{D66D207B-1021-4548-BCA3-5F6889B0B6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 name="AutoShape 33">
          <a:extLst>
            <a:ext uri="{FF2B5EF4-FFF2-40B4-BE49-F238E27FC236}">
              <a16:creationId xmlns:a16="http://schemas.microsoft.com/office/drawing/2014/main" id="{D28AEAC0-558B-4FF7-B40E-C418AD8AF87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 name="AutoShape 33">
          <a:extLst>
            <a:ext uri="{FF2B5EF4-FFF2-40B4-BE49-F238E27FC236}">
              <a16:creationId xmlns:a16="http://schemas.microsoft.com/office/drawing/2014/main" id="{5B7903FB-3126-46F7-89B5-AC53EF1C07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54" name="AutoShape 33">
          <a:extLst>
            <a:ext uri="{FF2B5EF4-FFF2-40B4-BE49-F238E27FC236}">
              <a16:creationId xmlns:a16="http://schemas.microsoft.com/office/drawing/2014/main" id="{6732435C-0AAB-4E97-908B-DDB682C48F79}"/>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55" name="AutoShape 33">
          <a:extLst>
            <a:ext uri="{FF2B5EF4-FFF2-40B4-BE49-F238E27FC236}">
              <a16:creationId xmlns:a16="http://schemas.microsoft.com/office/drawing/2014/main" id="{60FFBC11-2471-4597-8CCF-025FEFEAC66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524BD0B4-C207-494F-968E-069E82BA5B1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7" name="AutoShape 33">
          <a:extLst>
            <a:ext uri="{FF2B5EF4-FFF2-40B4-BE49-F238E27FC236}">
              <a16:creationId xmlns:a16="http://schemas.microsoft.com/office/drawing/2014/main" id="{28A24D32-4763-4071-ADFB-B0E19197DEE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8" name="AutoShape 33">
          <a:extLst>
            <a:ext uri="{FF2B5EF4-FFF2-40B4-BE49-F238E27FC236}">
              <a16:creationId xmlns:a16="http://schemas.microsoft.com/office/drawing/2014/main" id="{0B7C9C79-3A68-4B5A-89E0-25301F61189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9" name="AutoShape 33">
          <a:extLst>
            <a:ext uri="{FF2B5EF4-FFF2-40B4-BE49-F238E27FC236}">
              <a16:creationId xmlns:a16="http://schemas.microsoft.com/office/drawing/2014/main" id="{5E474C3F-756D-4DF1-85AE-7838BD22552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60" name="AutoShape 33">
          <a:extLst>
            <a:ext uri="{FF2B5EF4-FFF2-40B4-BE49-F238E27FC236}">
              <a16:creationId xmlns:a16="http://schemas.microsoft.com/office/drawing/2014/main" id="{6CDDC188-86C7-4479-8CAF-FFB60C8D0A1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61" name="AutoShape 33">
          <a:extLst>
            <a:ext uri="{FF2B5EF4-FFF2-40B4-BE49-F238E27FC236}">
              <a16:creationId xmlns:a16="http://schemas.microsoft.com/office/drawing/2014/main" id="{FFFB973C-E290-4227-9B40-02AB4ADED0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62" name="AutoShape 33">
          <a:extLst>
            <a:ext uri="{FF2B5EF4-FFF2-40B4-BE49-F238E27FC236}">
              <a16:creationId xmlns:a16="http://schemas.microsoft.com/office/drawing/2014/main" id="{8144802E-2815-4A46-AA96-CD71CA3228F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ECE03F7D-2F5B-4E52-8D41-D0233C32A10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64" name="AutoShape 33">
          <a:extLst>
            <a:ext uri="{FF2B5EF4-FFF2-40B4-BE49-F238E27FC236}">
              <a16:creationId xmlns:a16="http://schemas.microsoft.com/office/drawing/2014/main" id="{F7F31E46-0180-4272-B7F1-B2E797E915F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5" name="AutoShape 33">
          <a:extLst>
            <a:ext uri="{FF2B5EF4-FFF2-40B4-BE49-F238E27FC236}">
              <a16:creationId xmlns:a16="http://schemas.microsoft.com/office/drawing/2014/main" id="{46BE89D3-48A3-4017-8FC3-58A137AFA7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6" name="AutoShape 33">
          <a:extLst>
            <a:ext uri="{FF2B5EF4-FFF2-40B4-BE49-F238E27FC236}">
              <a16:creationId xmlns:a16="http://schemas.microsoft.com/office/drawing/2014/main" id="{DC801D4C-CA14-448F-BE3E-C90A7DB7D7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7" name="AutoShape 33">
          <a:extLst>
            <a:ext uri="{FF2B5EF4-FFF2-40B4-BE49-F238E27FC236}">
              <a16:creationId xmlns:a16="http://schemas.microsoft.com/office/drawing/2014/main" id="{F1104D2D-30F9-40A9-A999-49B8416BC3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68" name="AutoShape 33">
          <a:extLst>
            <a:ext uri="{FF2B5EF4-FFF2-40B4-BE49-F238E27FC236}">
              <a16:creationId xmlns:a16="http://schemas.microsoft.com/office/drawing/2014/main" id="{633F2DAF-7EEA-45C6-B4E7-E5B467A7DEF7}"/>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69" name="AutoShape 33">
          <a:extLst>
            <a:ext uri="{FF2B5EF4-FFF2-40B4-BE49-F238E27FC236}">
              <a16:creationId xmlns:a16="http://schemas.microsoft.com/office/drawing/2014/main" id="{DD6E9D37-417C-4410-A53B-6A1AA2996BAE}"/>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043A1F31-FFBF-4995-B9A1-21F0F045915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71" name="AutoShape 33">
          <a:extLst>
            <a:ext uri="{FF2B5EF4-FFF2-40B4-BE49-F238E27FC236}">
              <a16:creationId xmlns:a16="http://schemas.microsoft.com/office/drawing/2014/main" id="{B4A84395-BB36-44B2-B4C7-A2D265C7845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2" name="AutoShape 33">
          <a:extLst>
            <a:ext uri="{FF2B5EF4-FFF2-40B4-BE49-F238E27FC236}">
              <a16:creationId xmlns:a16="http://schemas.microsoft.com/office/drawing/2014/main" id="{17CA5BD7-1BA4-48CB-8766-295AE98FAC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3" name="AutoShape 33">
          <a:extLst>
            <a:ext uri="{FF2B5EF4-FFF2-40B4-BE49-F238E27FC236}">
              <a16:creationId xmlns:a16="http://schemas.microsoft.com/office/drawing/2014/main" id="{0C725B15-641B-4F13-BF6F-CBED036CF7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4" name="AutoShape 33">
          <a:extLst>
            <a:ext uri="{FF2B5EF4-FFF2-40B4-BE49-F238E27FC236}">
              <a16:creationId xmlns:a16="http://schemas.microsoft.com/office/drawing/2014/main" id="{1D37D075-5CB6-4FA1-8322-DE80C1C9EE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75" name="AutoShape 33">
          <a:extLst>
            <a:ext uri="{FF2B5EF4-FFF2-40B4-BE49-F238E27FC236}">
              <a16:creationId xmlns:a16="http://schemas.microsoft.com/office/drawing/2014/main" id="{407B29DC-64BF-4DC0-A3A5-0CEE5CF449A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DE6584EB-3BB6-420B-93D1-FD53076316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77" name="AutoShape 33">
          <a:extLst>
            <a:ext uri="{FF2B5EF4-FFF2-40B4-BE49-F238E27FC236}">
              <a16:creationId xmlns:a16="http://schemas.microsoft.com/office/drawing/2014/main" id="{577258AC-7D96-456C-AD6C-D6EDBC45156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8" name="AutoShape 33">
          <a:extLst>
            <a:ext uri="{FF2B5EF4-FFF2-40B4-BE49-F238E27FC236}">
              <a16:creationId xmlns:a16="http://schemas.microsoft.com/office/drawing/2014/main" id="{94023199-D2DA-45CA-813D-7FA6034E77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9" name="AutoShape 33">
          <a:extLst>
            <a:ext uri="{FF2B5EF4-FFF2-40B4-BE49-F238E27FC236}">
              <a16:creationId xmlns:a16="http://schemas.microsoft.com/office/drawing/2014/main" id="{2EF877BB-006F-4F8C-A36E-D406DF0E26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0" name="AutoShape 33">
          <a:extLst>
            <a:ext uri="{FF2B5EF4-FFF2-40B4-BE49-F238E27FC236}">
              <a16:creationId xmlns:a16="http://schemas.microsoft.com/office/drawing/2014/main" id="{EB33201B-B2E1-4B5D-848D-31E8E41F957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81" name="AutoShape 33">
          <a:extLst>
            <a:ext uri="{FF2B5EF4-FFF2-40B4-BE49-F238E27FC236}">
              <a16:creationId xmlns:a16="http://schemas.microsoft.com/office/drawing/2014/main" id="{69ED924F-6EA8-4084-8ABC-AB2460FCBD0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82" name="AutoShape 33">
          <a:extLst>
            <a:ext uri="{FF2B5EF4-FFF2-40B4-BE49-F238E27FC236}">
              <a16:creationId xmlns:a16="http://schemas.microsoft.com/office/drawing/2014/main" id="{8BCF45EA-946A-40C5-AF1C-3447DCE50C7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04C23CF0-DCEC-47CA-8844-1E6E3A877A6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84" name="AutoShape 33">
          <a:extLst>
            <a:ext uri="{FF2B5EF4-FFF2-40B4-BE49-F238E27FC236}">
              <a16:creationId xmlns:a16="http://schemas.microsoft.com/office/drawing/2014/main" id="{3070CB4B-DB95-4AFC-B389-578F7D234A9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5" name="AutoShape 33">
          <a:extLst>
            <a:ext uri="{FF2B5EF4-FFF2-40B4-BE49-F238E27FC236}">
              <a16:creationId xmlns:a16="http://schemas.microsoft.com/office/drawing/2014/main" id="{2BCAD93D-E3E0-4020-B6C6-75581E9F6E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6" name="AutoShape 33">
          <a:extLst>
            <a:ext uri="{FF2B5EF4-FFF2-40B4-BE49-F238E27FC236}">
              <a16:creationId xmlns:a16="http://schemas.microsoft.com/office/drawing/2014/main" id="{4DC2917E-B19C-4274-85B5-2AD20622A3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7" name="AutoShape 33">
          <a:extLst>
            <a:ext uri="{FF2B5EF4-FFF2-40B4-BE49-F238E27FC236}">
              <a16:creationId xmlns:a16="http://schemas.microsoft.com/office/drawing/2014/main" id="{A6EC55B7-4D45-4313-AFB7-4C2337B9A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88" name="AutoShape 33">
          <a:extLst>
            <a:ext uri="{FF2B5EF4-FFF2-40B4-BE49-F238E27FC236}">
              <a16:creationId xmlns:a16="http://schemas.microsoft.com/office/drawing/2014/main" id="{D119DFD0-E32C-4913-83BF-AF71BC06DD4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89" name="AutoShape 33">
          <a:extLst>
            <a:ext uri="{FF2B5EF4-FFF2-40B4-BE49-F238E27FC236}">
              <a16:creationId xmlns:a16="http://schemas.microsoft.com/office/drawing/2014/main" id="{33EE56C6-9C28-4399-9A22-77487AD4C64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4AF1A105-EB75-49AB-8480-B32CEF6F6AA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91" name="AutoShape 33">
          <a:extLst>
            <a:ext uri="{FF2B5EF4-FFF2-40B4-BE49-F238E27FC236}">
              <a16:creationId xmlns:a16="http://schemas.microsoft.com/office/drawing/2014/main" id="{9D5260FC-87CF-45E9-AB95-EBB1A3652CB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2" name="AutoShape 33">
          <a:extLst>
            <a:ext uri="{FF2B5EF4-FFF2-40B4-BE49-F238E27FC236}">
              <a16:creationId xmlns:a16="http://schemas.microsoft.com/office/drawing/2014/main" id="{A65CACD2-2D66-496E-B265-A6037222C7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3" name="AutoShape 33">
          <a:extLst>
            <a:ext uri="{FF2B5EF4-FFF2-40B4-BE49-F238E27FC236}">
              <a16:creationId xmlns:a16="http://schemas.microsoft.com/office/drawing/2014/main" id="{7095581B-7709-454F-8495-B47E4BCF9A5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4" name="AutoShape 33">
          <a:extLst>
            <a:ext uri="{FF2B5EF4-FFF2-40B4-BE49-F238E27FC236}">
              <a16:creationId xmlns:a16="http://schemas.microsoft.com/office/drawing/2014/main" id="{5D8E341A-C3C8-4253-B202-F5F68F95A07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95" name="AutoShape 33">
          <a:extLst>
            <a:ext uri="{FF2B5EF4-FFF2-40B4-BE49-F238E27FC236}">
              <a16:creationId xmlns:a16="http://schemas.microsoft.com/office/drawing/2014/main" id="{EAAC51D6-CE57-475A-8B73-C392362950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96" name="AutoShape 33">
          <a:extLst>
            <a:ext uri="{FF2B5EF4-FFF2-40B4-BE49-F238E27FC236}">
              <a16:creationId xmlns:a16="http://schemas.microsoft.com/office/drawing/2014/main" id="{AC7E68B1-34FD-40D8-A7C2-E26FA52F0FE5}"/>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5729056B-33DE-408D-9FE8-26E93D1B7BE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98" name="AutoShape 33">
          <a:extLst>
            <a:ext uri="{FF2B5EF4-FFF2-40B4-BE49-F238E27FC236}">
              <a16:creationId xmlns:a16="http://schemas.microsoft.com/office/drawing/2014/main" id="{8D3E357E-957F-4C68-A82E-B2A7ED5B2D4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99" name="AutoShape 33">
          <a:extLst>
            <a:ext uri="{FF2B5EF4-FFF2-40B4-BE49-F238E27FC236}">
              <a16:creationId xmlns:a16="http://schemas.microsoft.com/office/drawing/2014/main" id="{B1BEEA0D-D9AB-43CE-8489-6D97F68584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0" name="AutoShape 33">
          <a:extLst>
            <a:ext uri="{FF2B5EF4-FFF2-40B4-BE49-F238E27FC236}">
              <a16:creationId xmlns:a16="http://schemas.microsoft.com/office/drawing/2014/main" id="{6C5B9E7D-9C5A-4680-B468-E95D491EFD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1" name="AutoShape 33">
          <a:extLst>
            <a:ext uri="{FF2B5EF4-FFF2-40B4-BE49-F238E27FC236}">
              <a16:creationId xmlns:a16="http://schemas.microsoft.com/office/drawing/2014/main" id="{7E56264E-429D-4E7D-B148-D86FB0CA53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02" name="AutoShape 33">
          <a:extLst>
            <a:ext uri="{FF2B5EF4-FFF2-40B4-BE49-F238E27FC236}">
              <a16:creationId xmlns:a16="http://schemas.microsoft.com/office/drawing/2014/main" id="{0B0C347D-818F-4499-A931-9A7329E4E78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03" name="AutoShape 33">
          <a:extLst>
            <a:ext uri="{FF2B5EF4-FFF2-40B4-BE49-F238E27FC236}">
              <a16:creationId xmlns:a16="http://schemas.microsoft.com/office/drawing/2014/main" id="{B31EE759-7F16-4456-B7F9-7B4AB8CFEEF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1AE11CF4-CB40-454D-988B-FD07A1CCAD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05" name="AutoShape 33">
          <a:extLst>
            <a:ext uri="{FF2B5EF4-FFF2-40B4-BE49-F238E27FC236}">
              <a16:creationId xmlns:a16="http://schemas.microsoft.com/office/drawing/2014/main" id="{D98A323E-640F-4017-93F7-E28F18DFB30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6" name="AutoShape 33">
          <a:extLst>
            <a:ext uri="{FF2B5EF4-FFF2-40B4-BE49-F238E27FC236}">
              <a16:creationId xmlns:a16="http://schemas.microsoft.com/office/drawing/2014/main" id="{FE34B4DD-76FF-4B3C-BAAE-0DB22F9A6A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7" name="AutoShape 33">
          <a:extLst>
            <a:ext uri="{FF2B5EF4-FFF2-40B4-BE49-F238E27FC236}">
              <a16:creationId xmlns:a16="http://schemas.microsoft.com/office/drawing/2014/main" id="{B02FF548-315A-4D5E-925D-A35DB4A0CB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8" name="AutoShape 33">
          <a:extLst>
            <a:ext uri="{FF2B5EF4-FFF2-40B4-BE49-F238E27FC236}">
              <a16:creationId xmlns:a16="http://schemas.microsoft.com/office/drawing/2014/main" id="{EEAA85CF-D3CF-42C2-9DDF-DF7DE043188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09" name="AutoShape 33">
          <a:extLst>
            <a:ext uri="{FF2B5EF4-FFF2-40B4-BE49-F238E27FC236}">
              <a16:creationId xmlns:a16="http://schemas.microsoft.com/office/drawing/2014/main" id="{EB7E0537-4EF4-4015-B3EA-45B84EDDABE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15294133-57C8-4E90-AE34-F3974744DB3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11" name="AutoShape 33">
          <a:extLst>
            <a:ext uri="{FF2B5EF4-FFF2-40B4-BE49-F238E27FC236}">
              <a16:creationId xmlns:a16="http://schemas.microsoft.com/office/drawing/2014/main" id="{FCAF9DB6-A7C6-4A29-BFD2-3309AA4B50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2" name="AutoShape 33">
          <a:extLst>
            <a:ext uri="{FF2B5EF4-FFF2-40B4-BE49-F238E27FC236}">
              <a16:creationId xmlns:a16="http://schemas.microsoft.com/office/drawing/2014/main" id="{6D1A22AC-3D0C-49B4-8D67-B8B1DAD2D9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3" name="AutoShape 33">
          <a:extLst>
            <a:ext uri="{FF2B5EF4-FFF2-40B4-BE49-F238E27FC236}">
              <a16:creationId xmlns:a16="http://schemas.microsoft.com/office/drawing/2014/main" id="{74567C1A-208C-484B-BE74-506BAB9B73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4" name="AutoShape 33">
          <a:extLst>
            <a:ext uri="{FF2B5EF4-FFF2-40B4-BE49-F238E27FC236}">
              <a16:creationId xmlns:a16="http://schemas.microsoft.com/office/drawing/2014/main" id="{B3C605C7-EF99-450B-A8B7-23BA44DECA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15" name="AutoShape 33">
          <a:extLst>
            <a:ext uri="{FF2B5EF4-FFF2-40B4-BE49-F238E27FC236}">
              <a16:creationId xmlns:a16="http://schemas.microsoft.com/office/drawing/2014/main" id="{20C4DBF8-03F9-42D1-9BDD-041493E5F514}"/>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16" name="AutoShape 33">
          <a:extLst>
            <a:ext uri="{FF2B5EF4-FFF2-40B4-BE49-F238E27FC236}">
              <a16:creationId xmlns:a16="http://schemas.microsoft.com/office/drawing/2014/main" id="{BCE3B635-55F1-4214-A2D2-72E61F37953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5734DE26-6AA0-46A2-9BE6-A625FBDFFD6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18" name="AutoShape 33">
          <a:extLst>
            <a:ext uri="{FF2B5EF4-FFF2-40B4-BE49-F238E27FC236}">
              <a16:creationId xmlns:a16="http://schemas.microsoft.com/office/drawing/2014/main" id="{6D212FD5-7432-4D0F-BA7E-C93E3BA6BAC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9" name="AutoShape 33">
          <a:extLst>
            <a:ext uri="{FF2B5EF4-FFF2-40B4-BE49-F238E27FC236}">
              <a16:creationId xmlns:a16="http://schemas.microsoft.com/office/drawing/2014/main" id="{7231F884-FAB0-420F-9E95-E38BC34ADF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0" name="AutoShape 33">
          <a:extLst>
            <a:ext uri="{FF2B5EF4-FFF2-40B4-BE49-F238E27FC236}">
              <a16:creationId xmlns:a16="http://schemas.microsoft.com/office/drawing/2014/main" id="{77E96D99-F14F-4E7F-BB8F-11F99C6014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1" name="AutoShape 33">
          <a:extLst>
            <a:ext uri="{FF2B5EF4-FFF2-40B4-BE49-F238E27FC236}">
              <a16:creationId xmlns:a16="http://schemas.microsoft.com/office/drawing/2014/main" id="{213C4B64-47CE-4695-BE11-B7356904981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22" name="AutoShape 33">
          <a:extLst>
            <a:ext uri="{FF2B5EF4-FFF2-40B4-BE49-F238E27FC236}">
              <a16:creationId xmlns:a16="http://schemas.microsoft.com/office/drawing/2014/main" id="{6025384F-9830-43D4-86D7-A4AE607CB23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23" name="AutoShape 33">
          <a:extLst>
            <a:ext uri="{FF2B5EF4-FFF2-40B4-BE49-F238E27FC236}">
              <a16:creationId xmlns:a16="http://schemas.microsoft.com/office/drawing/2014/main" id="{F0653B7F-BC63-4AA3-9446-23435BD281E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DA58A03E-1028-4D86-8CE2-96105E39160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25" name="AutoShape 33">
          <a:extLst>
            <a:ext uri="{FF2B5EF4-FFF2-40B4-BE49-F238E27FC236}">
              <a16:creationId xmlns:a16="http://schemas.microsoft.com/office/drawing/2014/main" id="{7BE9EE52-669A-46A8-9AAA-5AAF19E8EB2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6" name="AutoShape 33">
          <a:extLst>
            <a:ext uri="{FF2B5EF4-FFF2-40B4-BE49-F238E27FC236}">
              <a16:creationId xmlns:a16="http://schemas.microsoft.com/office/drawing/2014/main" id="{2023B322-C0CF-4D64-85D2-06E3CECCCD3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7" name="AutoShape 33">
          <a:extLst>
            <a:ext uri="{FF2B5EF4-FFF2-40B4-BE49-F238E27FC236}">
              <a16:creationId xmlns:a16="http://schemas.microsoft.com/office/drawing/2014/main" id="{492F4A5C-CF66-4237-8A6F-2D455C97B94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8" name="AutoShape 33">
          <a:extLst>
            <a:ext uri="{FF2B5EF4-FFF2-40B4-BE49-F238E27FC236}">
              <a16:creationId xmlns:a16="http://schemas.microsoft.com/office/drawing/2014/main" id="{B3F0953D-5D9B-49B7-A299-9F303FA4DB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29" name="AutoShape 33">
          <a:extLst>
            <a:ext uri="{FF2B5EF4-FFF2-40B4-BE49-F238E27FC236}">
              <a16:creationId xmlns:a16="http://schemas.microsoft.com/office/drawing/2014/main" id="{A328FC6F-DA14-4CE3-949A-14C8E751B7B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30" name="AutoShape 33">
          <a:extLst>
            <a:ext uri="{FF2B5EF4-FFF2-40B4-BE49-F238E27FC236}">
              <a16:creationId xmlns:a16="http://schemas.microsoft.com/office/drawing/2014/main" id="{B6D39D61-D697-45C6-BBB2-0DFCBE19980E}"/>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AB2B105B-4DE0-4B69-AC24-9344D39E602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32" name="AutoShape 33">
          <a:extLst>
            <a:ext uri="{FF2B5EF4-FFF2-40B4-BE49-F238E27FC236}">
              <a16:creationId xmlns:a16="http://schemas.microsoft.com/office/drawing/2014/main" id="{5BE994AD-8485-4689-BC19-D3B164122D9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3" name="AutoShape 33">
          <a:extLst>
            <a:ext uri="{FF2B5EF4-FFF2-40B4-BE49-F238E27FC236}">
              <a16:creationId xmlns:a16="http://schemas.microsoft.com/office/drawing/2014/main" id="{80023488-0818-472D-9CE9-8611E83666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4" name="AutoShape 33">
          <a:extLst>
            <a:ext uri="{FF2B5EF4-FFF2-40B4-BE49-F238E27FC236}">
              <a16:creationId xmlns:a16="http://schemas.microsoft.com/office/drawing/2014/main" id="{59D3526B-7B3A-41A8-8F4E-AB1F67FA64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5" name="AutoShape 33">
          <a:extLst>
            <a:ext uri="{FF2B5EF4-FFF2-40B4-BE49-F238E27FC236}">
              <a16:creationId xmlns:a16="http://schemas.microsoft.com/office/drawing/2014/main" id="{7A0AB4EA-B211-4F06-9400-2F075C382E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36" name="AutoShape 33">
          <a:extLst>
            <a:ext uri="{FF2B5EF4-FFF2-40B4-BE49-F238E27FC236}">
              <a16:creationId xmlns:a16="http://schemas.microsoft.com/office/drawing/2014/main" id="{02D8C410-426E-4D91-B40D-6D25CA49D93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37" name="AutoShape 33">
          <a:extLst>
            <a:ext uri="{FF2B5EF4-FFF2-40B4-BE49-F238E27FC236}">
              <a16:creationId xmlns:a16="http://schemas.microsoft.com/office/drawing/2014/main" id="{CF0BA446-F59C-4D28-AF8B-5E2FB48E14D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FDAA078A-B2EB-4734-BE20-736125F4184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39" name="AutoShape 33">
          <a:extLst>
            <a:ext uri="{FF2B5EF4-FFF2-40B4-BE49-F238E27FC236}">
              <a16:creationId xmlns:a16="http://schemas.microsoft.com/office/drawing/2014/main" id="{59377BF8-EC91-4306-9148-BA3F425AE89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0" name="AutoShape 33">
          <a:extLst>
            <a:ext uri="{FF2B5EF4-FFF2-40B4-BE49-F238E27FC236}">
              <a16:creationId xmlns:a16="http://schemas.microsoft.com/office/drawing/2014/main" id="{969D925C-9BA7-4925-A0F8-78325B515A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1" name="AutoShape 33">
          <a:extLst>
            <a:ext uri="{FF2B5EF4-FFF2-40B4-BE49-F238E27FC236}">
              <a16:creationId xmlns:a16="http://schemas.microsoft.com/office/drawing/2014/main" id="{EBD3D83C-4050-48A9-A629-DE423C4BE9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2" name="AutoShape 33">
          <a:extLst>
            <a:ext uri="{FF2B5EF4-FFF2-40B4-BE49-F238E27FC236}">
              <a16:creationId xmlns:a16="http://schemas.microsoft.com/office/drawing/2014/main" id="{DA135F98-1BDC-4EB5-9438-94823FBFAC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43" name="AutoShape 33">
          <a:extLst>
            <a:ext uri="{FF2B5EF4-FFF2-40B4-BE49-F238E27FC236}">
              <a16:creationId xmlns:a16="http://schemas.microsoft.com/office/drawing/2014/main" id="{21F40350-B1C2-4F6B-BC22-B2ACCA7F22A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D14B64CC-CF29-48A3-859D-1E87CC502E6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45" name="AutoShape 33">
          <a:extLst>
            <a:ext uri="{FF2B5EF4-FFF2-40B4-BE49-F238E27FC236}">
              <a16:creationId xmlns:a16="http://schemas.microsoft.com/office/drawing/2014/main" id="{7FF4DA8B-295C-40C4-81C2-F1A64326F19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6" name="AutoShape 33">
          <a:extLst>
            <a:ext uri="{FF2B5EF4-FFF2-40B4-BE49-F238E27FC236}">
              <a16:creationId xmlns:a16="http://schemas.microsoft.com/office/drawing/2014/main" id="{8595F542-89D0-4B7A-8360-D96425BC07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7" name="AutoShape 33">
          <a:extLst>
            <a:ext uri="{FF2B5EF4-FFF2-40B4-BE49-F238E27FC236}">
              <a16:creationId xmlns:a16="http://schemas.microsoft.com/office/drawing/2014/main" id="{791D0AB4-97D4-4D44-806B-E185305BD2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8" name="AutoShape 33">
          <a:extLst>
            <a:ext uri="{FF2B5EF4-FFF2-40B4-BE49-F238E27FC236}">
              <a16:creationId xmlns:a16="http://schemas.microsoft.com/office/drawing/2014/main" id="{6D3F3676-8EB1-4FE6-9C57-CB44C07158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49" name="AutoShape 33">
          <a:extLst>
            <a:ext uri="{FF2B5EF4-FFF2-40B4-BE49-F238E27FC236}">
              <a16:creationId xmlns:a16="http://schemas.microsoft.com/office/drawing/2014/main" id="{E54DEC4E-F0F8-45E4-B8FE-ED8D0129B2F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50" name="AutoShape 33">
          <a:extLst>
            <a:ext uri="{FF2B5EF4-FFF2-40B4-BE49-F238E27FC236}">
              <a16:creationId xmlns:a16="http://schemas.microsoft.com/office/drawing/2014/main" id="{04E9BD91-83C4-4652-B5CD-4F811780D0E9}"/>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7AE24823-FD51-4C2D-A8DF-AD1BCD6CBF2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52" name="AutoShape 33">
          <a:extLst>
            <a:ext uri="{FF2B5EF4-FFF2-40B4-BE49-F238E27FC236}">
              <a16:creationId xmlns:a16="http://schemas.microsoft.com/office/drawing/2014/main" id="{399F2861-0616-48B9-B72A-2602D23E70A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3" name="AutoShape 33">
          <a:extLst>
            <a:ext uri="{FF2B5EF4-FFF2-40B4-BE49-F238E27FC236}">
              <a16:creationId xmlns:a16="http://schemas.microsoft.com/office/drawing/2014/main" id="{BF304412-1A34-4049-AA27-E5D1B49F5E7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4" name="AutoShape 33">
          <a:extLst>
            <a:ext uri="{FF2B5EF4-FFF2-40B4-BE49-F238E27FC236}">
              <a16:creationId xmlns:a16="http://schemas.microsoft.com/office/drawing/2014/main" id="{65F08EEE-6AF1-4D40-A999-A552078A87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5" name="AutoShape 33">
          <a:extLst>
            <a:ext uri="{FF2B5EF4-FFF2-40B4-BE49-F238E27FC236}">
              <a16:creationId xmlns:a16="http://schemas.microsoft.com/office/drawing/2014/main" id="{5BFC0877-B6EC-4143-AE42-AA22E5734FA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56" name="AutoShape 33">
          <a:extLst>
            <a:ext uri="{FF2B5EF4-FFF2-40B4-BE49-F238E27FC236}">
              <a16:creationId xmlns:a16="http://schemas.microsoft.com/office/drawing/2014/main" id="{0A2EDEBA-6F4E-452F-9C04-3CCE438BF08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57" name="AutoShape 33">
          <a:extLst>
            <a:ext uri="{FF2B5EF4-FFF2-40B4-BE49-F238E27FC236}">
              <a16:creationId xmlns:a16="http://schemas.microsoft.com/office/drawing/2014/main" id="{AFAD7AAB-A710-4BD7-8634-585CF4DC594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ED9BA34D-AD7A-4D6F-993D-B8FCEEE71E5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59" name="AutoShape 33">
          <a:extLst>
            <a:ext uri="{FF2B5EF4-FFF2-40B4-BE49-F238E27FC236}">
              <a16:creationId xmlns:a16="http://schemas.microsoft.com/office/drawing/2014/main" id="{9D8439B4-B18D-4E1A-A0B8-8358C7AB02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0" name="AutoShape 33">
          <a:extLst>
            <a:ext uri="{FF2B5EF4-FFF2-40B4-BE49-F238E27FC236}">
              <a16:creationId xmlns:a16="http://schemas.microsoft.com/office/drawing/2014/main" id="{75F48675-41CE-4442-B384-22AEE853DFD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1" name="AutoShape 33">
          <a:extLst>
            <a:ext uri="{FF2B5EF4-FFF2-40B4-BE49-F238E27FC236}">
              <a16:creationId xmlns:a16="http://schemas.microsoft.com/office/drawing/2014/main" id="{7A447CC6-E705-43DC-800C-93983CA233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2" name="AutoShape 33">
          <a:extLst>
            <a:ext uri="{FF2B5EF4-FFF2-40B4-BE49-F238E27FC236}">
              <a16:creationId xmlns:a16="http://schemas.microsoft.com/office/drawing/2014/main" id="{23EADDF9-EC70-452C-931A-96DB82F0029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63" name="AutoShape 33">
          <a:extLst>
            <a:ext uri="{FF2B5EF4-FFF2-40B4-BE49-F238E27FC236}">
              <a16:creationId xmlns:a16="http://schemas.microsoft.com/office/drawing/2014/main" id="{F3DC8C69-DEEE-4004-AE51-4220D7AC802D}"/>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64" name="AutoShape 33">
          <a:extLst>
            <a:ext uri="{FF2B5EF4-FFF2-40B4-BE49-F238E27FC236}">
              <a16:creationId xmlns:a16="http://schemas.microsoft.com/office/drawing/2014/main" id="{FECDFF3D-CD10-4E5F-8D5B-4C6F3BF0510F}"/>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1B77A9D8-B44A-4B1D-9D7E-9AD96386473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66" name="AutoShape 33">
          <a:extLst>
            <a:ext uri="{FF2B5EF4-FFF2-40B4-BE49-F238E27FC236}">
              <a16:creationId xmlns:a16="http://schemas.microsoft.com/office/drawing/2014/main" id="{48BB23D5-49DE-4F8B-A58D-4128DB5FAC8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7" name="AutoShape 33">
          <a:extLst>
            <a:ext uri="{FF2B5EF4-FFF2-40B4-BE49-F238E27FC236}">
              <a16:creationId xmlns:a16="http://schemas.microsoft.com/office/drawing/2014/main" id="{F3EA0551-4C8C-47B7-A3A0-D28039897B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8" name="AutoShape 33">
          <a:extLst>
            <a:ext uri="{FF2B5EF4-FFF2-40B4-BE49-F238E27FC236}">
              <a16:creationId xmlns:a16="http://schemas.microsoft.com/office/drawing/2014/main" id="{6C0326BB-3C4F-4480-9144-7CA13376A6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9" name="AutoShape 33">
          <a:extLst>
            <a:ext uri="{FF2B5EF4-FFF2-40B4-BE49-F238E27FC236}">
              <a16:creationId xmlns:a16="http://schemas.microsoft.com/office/drawing/2014/main" id="{D45EFC0E-D4A8-4B35-9FDE-3DE867B92D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70" name="AutoShape 33">
          <a:extLst>
            <a:ext uri="{FF2B5EF4-FFF2-40B4-BE49-F238E27FC236}">
              <a16:creationId xmlns:a16="http://schemas.microsoft.com/office/drawing/2014/main" id="{70A8A808-99BB-452A-A650-8218DD16EFA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71" name="AutoShape 33">
          <a:extLst>
            <a:ext uri="{FF2B5EF4-FFF2-40B4-BE49-F238E27FC236}">
              <a16:creationId xmlns:a16="http://schemas.microsoft.com/office/drawing/2014/main" id="{FC89C5A5-C6D6-44EB-90EE-D57A004E1FF9}"/>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65835A57-A3A2-4137-95A4-0E97FBC804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73" name="AutoShape 33">
          <a:extLst>
            <a:ext uri="{FF2B5EF4-FFF2-40B4-BE49-F238E27FC236}">
              <a16:creationId xmlns:a16="http://schemas.microsoft.com/office/drawing/2014/main" id="{277A620C-D308-4A80-95B1-5903A6B7470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4" name="AutoShape 33">
          <a:extLst>
            <a:ext uri="{FF2B5EF4-FFF2-40B4-BE49-F238E27FC236}">
              <a16:creationId xmlns:a16="http://schemas.microsoft.com/office/drawing/2014/main" id="{9CFCB2D6-8821-45B2-8151-54D797588A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5" name="AutoShape 33">
          <a:extLst>
            <a:ext uri="{FF2B5EF4-FFF2-40B4-BE49-F238E27FC236}">
              <a16:creationId xmlns:a16="http://schemas.microsoft.com/office/drawing/2014/main" id="{8B03F6C8-772C-4481-80AF-1C9B1EAF11B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6" name="AutoShape 33">
          <a:extLst>
            <a:ext uri="{FF2B5EF4-FFF2-40B4-BE49-F238E27FC236}">
              <a16:creationId xmlns:a16="http://schemas.microsoft.com/office/drawing/2014/main" id="{D46592BB-1CE1-4E71-836E-20E4BE9602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77" name="AutoShape 33">
          <a:extLst>
            <a:ext uri="{FF2B5EF4-FFF2-40B4-BE49-F238E27FC236}">
              <a16:creationId xmlns:a16="http://schemas.microsoft.com/office/drawing/2014/main" id="{B88209AF-A56E-4BE2-AC04-3CE3A53516F9}"/>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CEDE5B51-DCD2-482C-B6D0-ABB8F59FA9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79" name="AutoShape 33">
          <a:extLst>
            <a:ext uri="{FF2B5EF4-FFF2-40B4-BE49-F238E27FC236}">
              <a16:creationId xmlns:a16="http://schemas.microsoft.com/office/drawing/2014/main" id="{9603F94E-38E5-4F82-BC26-345F3FC0E10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0" name="AutoShape 33">
          <a:extLst>
            <a:ext uri="{FF2B5EF4-FFF2-40B4-BE49-F238E27FC236}">
              <a16:creationId xmlns:a16="http://schemas.microsoft.com/office/drawing/2014/main" id="{87D5B712-2137-478F-83EE-5601C6F30F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1" name="AutoShape 33">
          <a:extLst>
            <a:ext uri="{FF2B5EF4-FFF2-40B4-BE49-F238E27FC236}">
              <a16:creationId xmlns:a16="http://schemas.microsoft.com/office/drawing/2014/main" id="{A3474F62-CC16-45F5-9024-B48D1EA84A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2" name="AutoShape 33">
          <a:extLst>
            <a:ext uri="{FF2B5EF4-FFF2-40B4-BE49-F238E27FC236}">
              <a16:creationId xmlns:a16="http://schemas.microsoft.com/office/drawing/2014/main" id="{84B2ADC7-BF50-4762-A25B-588F109AA5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83" name="AutoShape 33">
          <a:extLst>
            <a:ext uri="{FF2B5EF4-FFF2-40B4-BE49-F238E27FC236}">
              <a16:creationId xmlns:a16="http://schemas.microsoft.com/office/drawing/2014/main" id="{F0DC174A-F958-4430-9482-D32CF2911C4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84" name="AutoShape 33">
          <a:extLst>
            <a:ext uri="{FF2B5EF4-FFF2-40B4-BE49-F238E27FC236}">
              <a16:creationId xmlns:a16="http://schemas.microsoft.com/office/drawing/2014/main" id="{C328E064-4148-4FFD-A7C4-DAA0BAECA1B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B593DA44-C772-4BAD-BDF4-6FB7CB6E9F8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86" name="AutoShape 33">
          <a:extLst>
            <a:ext uri="{FF2B5EF4-FFF2-40B4-BE49-F238E27FC236}">
              <a16:creationId xmlns:a16="http://schemas.microsoft.com/office/drawing/2014/main" id="{EB8710EC-8909-4E81-992B-03A7F8BABF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7" name="AutoShape 33">
          <a:extLst>
            <a:ext uri="{FF2B5EF4-FFF2-40B4-BE49-F238E27FC236}">
              <a16:creationId xmlns:a16="http://schemas.microsoft.com/office/drawing/2014/main" id="{63F38807-34A3-4782-A929-879669733A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8" name="AutoShape 33">
          <a:extLst>
            <a:ext uri="{FF2B5EF4-FFF2-40B4-BE49-F238E27FC236}">
              <a16:creationId xmlns:a16="http://schemas.microsoft.com/office/drawing/2014/main" id="{B4CACD04-0FF8-41A1-9551-53978C3E4C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9" name="AutoShape 33">
          <a:extLst>
            <a:ext uri="{FF2B5EF4-FFF2-40B4-BE49-F238E27FC236}">
              <a16:creationId xmlns:a16="http://schemas.microsoft.com/office/drawing/2014/main" id="{97765674-9100-42FA-965E-E1CAD56A3C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90" name="AutoShape 33">
          <a:extLst>
            <a:ext uri="{FF2B5EF4-FFF2-40B4-BE49-F238E27FC236}">
              <a16:creationId xmlns:a16="http://schemas.microsoft.com/office/drawing/2014/main" id="{44E95D85-D33D-4970-AA39-D291D97EE3C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91" name="AutoShape 33">
          <a:extLst>
            <a:ext uri="{FF2B5EF4-FFF2-40B4-BE49-F238E27FC236}">
              <a16:creationId xmlns:a16="http://schemas.microsoft.com/office/drawing/2014/main" id="{0BAE86F7-E324-400F-A93D-5275905DF5A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CCB4F239-33FC-4DBF-A12E-EE873287F90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93" name="AutoShape 33">
          <a:extLst>
            <a:ext uri="{FF2B5EF4-FFF2-40B4-BE49-F238E27FC236}">
              <a16:creationId xmlns:a16="http://schemas.microsoft.com/office/drawing/2014/main" id="{F03FA65E-43FE-4F49-8837-68EC02EF212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4" name="AutoShape 33">
          <a:extLst>
            <a:ext uri="{FF2B5EF4-FFF2-40B4-BE49-F238E27FC236}">
              <a16:creationId xmlns:a16="http://schemas.microsoft.com/office/drawing/2014/main" id="{EC7931E9-4E9D-4371-A19A-C20CE391E2A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5" name="AutoShape 33">
          <a:extLst>
            <a:ext uri="{FF2B5EF4-FFF2-40B4-BE49-F238E27FC236}">
              <a16:creationId xmlns:a16="http://schemas.microsoft.com/office/drawing/2014/main" id="{071F2D9A-4CEC-43B5-A904-91B8CFF2EEF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6" name="AutoShape 33">
          <a:extLst>
            <a:ext uri="{FF2B5EF4-FFF2-40B4-BE49-F238E27FC236}">
              <a16:creationId xmlns:a16="http://schemas.microsoft.com/office/drawing/2014/main" id="{9601C207-1530-4CBA-949A-FB8E333FFD6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97" name="AutoShape 33">
          <a:extLst>
            <a:ext uri="{FF2B5EF4-FFF2-40B4-BE49-F238E27FC236}">
              <a16:creationId xmlns:a16="http://schemas.microsoft.com/office/drawing/2014/main" id="{3C449EB7-7FDD-4B92-99A8-E84FCFDE2B79}"/>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98" name="AutoShape 33">
          <a:extLst>
            <a:ext uri="{FF2B5EF4-FFF2-40B4-BE49-F238E27FC236}">
              <a16:creationId xmlns:a16="http://schemas.microsoft.com/office/drawing/2014/main" id="{6F1177A1-A269-45F2-B56F-092C7D74B184}"/>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8D17C877-C0B9-41CC-8844-6A9C047C2A1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00" name="AutoShape 33">
          <a:extLst>
            <a:ext uri="{FF2B5EF4-FFF2-40B4-BE49-F238E27FC236}">
              <a16:creationId xmlns:a16="http://schemas.microsoft.com/office/drawing/2014/main" id="{4823F743-B155-4A87-A36A-A576585C2A0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1" name="AutoShape 33">
          <a:extLst>
            <a:ext uri="{FF2B5EF4-FFF2-40B4-BE49-F238E27FC236}">
              <a16:creationId xmlns:a16="http://schemas.microsoft.com/office/drawing/2014/main" id="{C7357E6A-8A91-4377-B99E-67EFB12D4B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2" name="AutoShape 33">
          <a:extLst>
            <a:ext uri="{FF2B5EF4-FFF2-40B4-BE49-F238E27FC236}">
              <a16:creationId xmlns:a16="http://schemas.microsoft.com/office/drawing/2014/main" id="{2B7CE0E4-3E35-4059-B052-3210B3F172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3" name="AutoShape 33">
          <a:extLst>
            <a:ext uri="{FF2B5EF4-FFF2-40B4-BE49-F238E27FC236}">
              <a16:creationId xmlns:a16="http://schemas.microsoft.com/office/drawing/2014/main" id="{7E18BE5D-2612-4BE4-BB9D-17A7BD81E0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04" name="AutoShape 33">
          <a:extLst>
            <a:ext uri="{FF2B5EF4-FFF2-40B4-BE49-F238E27FC236}">
              <a16:creationId xmlns:a16="http://schemas.microsoft.com/office/drawing/2014/main" id="{B7929016-E689-48C3-9AA6-3FC344751A9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05" name="AutoShape 33">
          <a:extLst>
            <a:ext uri="{FF2B5EF4-FFF2-40B4-BE49-F238E27FC236}">
              <a16:creationId xmlns:a16="http://schemas.microsoft.com/office/drawing/2014/main" id="{72CEE092-A14A-466C-B16B-D1F0D3619C93}"/>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F5EB78EE-615E-4873-B3B1-2A0149AF347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07" name="AutoShape 33">
          <a:extLst>
            <a:ext uri="{FF2B5EF4-FFF2-40B4-BE49-F238E27FC236}">
              <a16:creationId xmlns:a16="http://schemas.microsoft.com/office/drawing/2014/main" id="{E57F883A-7324-4DED-9019-3A1109A216F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8" name="AutoShape 33">
          <a:extLst>
            <a:ext uri="{FF2B5EF4-FFF2-40B4-BE49-F238E27FC236}">
              <a16:creationId xmlns:a16="http://schemas.microsoft.com/office/drawing/2014/main" id="{EEA98DB0-E910-403D-923D-162C6246D0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9" name="AutoShape 33">
          <a:extLst>
            <a:ext uri="{FF2B5EF4-FFF2-40B4-BE49-F238E27FC236}">
              <a16:creationId xmlns:a16="http://schemas.microsoft.com/office/drawing/2014/main" id="{9C351EE8-707D-42D9-ABA7-9D3CF93F0F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0" name="AutoShape 33">
          <a:extLst>
            <a:ext uri="{FF2B5EF4-FFF2-40B4-BE49-F238E27FC236}">
              <a16:creationId xmlns:a16="http://schemas.microsoft.com/office/drawing/2014/main" id="{F1D78A7D-87ED-4E07-BA36-D622993C4C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11" name="AutoShape 33">
          <a:extLst>
            <a:ext uri="{FF2B5EF4-FFF2-40B4-BE49-F238E27FC236}">
              <a16:creationId xmlns:a16="http://schemas.microsoft.com/office/drawing/2014/main" id="{929A2077-2A19-47F2-B063-D58A5AD00B5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7D3F54A4-7832-49E7-82DE-D0B4301731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13" name="AutoShape 33">
          <a:extLst>
            <a:ext uri="{FF2B5EF4-FFF2-40B4-BE49-F238E27FC236}">
              <a16:creationId xmlns:a16="http://schemas.microsoft.com/office/drawing/2014/main" id="{38431188-1022-40CC-B787-D6237DEB891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4" name="AutoShape 33">
          <a:extLst>
            <a:ext uri="{FF2B5EF4-FFF2-40B4-BE49-F238E27FC236}">
              <a16:creationId xmlns:a16="http://schemas.microsoft.com/office/drawing/2014/main" id="{E5AFA0D9-9A3F-43BA-8624-9E75E443B2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5" name="AutoShape 33">
          <a:extLst>
            <a:ext uri="{FF2B5EF4-FFF2-40B4-BE49-F238E27FC236}">
              <a16:creationId xmlns:a16="http://schemas.microsoft.com/office/drawing/2014/main" id="{182B6AC0-A920-4548-9B28-2A9E27EAF1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6" name="AutoShape 33">
          <a:extLst>
            <a:ext uri="{FF2B5EF4-FFF2-40B4-BE49-F238E27FC236}">
              <a16:creationId xmlns:a16="http://schemas.microsoft.com/office/drawing/2014/main" id="{78357323-6338-4BE7-BE8A-A0DE693E3D9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17" name="AutoShape 33">
          <a:extLst>
            <a:ext uri="{FF2B5EF4-FFF2-40B4-BE49-F238E27FC236}">
              <a16:creationId xmlns:a16="http://schemas.microsoft.com/office/drawing/2014/main" id="{4213FC43-A143-4CFD-912C-189ECA2330B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18" name="AutoShape 33">
          <a:extLst>
            <a:ext uri="{FF2B5EF4-FFF2-40B4-BE49-F238E27FC236}">
              <a16:creationId xmlns:a16="http://schemas.microsoft.com/office/drawing/2014/main" id="{25A066D1-2589-4E84-B77D-5D219687722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C5EBCB80-3920-4813-A822-47A7A5A68B1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20" name="AutoShape 33">
          <a:extLst>
            <a:ext uri="{FF2B5EF4-FFF2-40B4-BE49-F238E27FC236}">
              <a16:creationId xmlns:a16="http://schemas.microsoft.com/office/drawing/2014/main" id="{1317E746-6237-4416-8BD4-7CAC59BDEF8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1" name="AutoShape 33">
          <a:extLst>
            <a:ext uri="{FF2B5EF4-FFF2-40B4-BE49-F238E27FC236}">
              <a16:creationId xmlns:a16="http://schemas.microsoft.com/office/drawing/2014/main" id="{89844BE7-20C0-4E7B-91D5-DCF1F4BAF4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2" name="AutoShape 33">
          <a:extLst>
            <a:ext uri="{FF2B5EF4-FFF2-40B4-BE49-F238E27FC236}">
              <a16:creationId xmlns:a16="http://schemas.microsoft.com/office/drawing/2014/main" id="{F6CEB58D-073D-4573-80F1-3944E4B183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3" name="AutoShape 33">
          <a:extLst>
            <a:ext uri="{FF2B5EF4-FFF2-40B4-BE49-F238E27FC236}">
              <a16:creationId xmlns:a16="http://schemas.microsoft.com/office/drawing/2014/main" id="{2CBBC608-38E1-445D-B7DC-9D53E4ABAC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24" name="AutoShape 33">
          <a:extLst>
            <a:ext uri="{FF2B5EF4-FFF2-40B4-BE49-F238E27FC236}">
              <a16:creationId xmlns:a16="http://schemas.microsoft.com/office/drawing/2014/main" id="{669EB01E-AEE6-4ED9-AED7-4AAADEDF009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25" name="AutoShape 33">
          <a:extLst>
            <a:ext uri="{FF2B5EF4-FFF2-40B4-BE49-F238E27FC236}">
              <a16:creationId xmlns:a16="http://schemas.microsoft.com/office/drawing/2014/main" id="{A10C0010-EAAA-4BE9-B7B1-EEBA68A694F2}"/>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7CF4C9D1-57FA-4B0D-BA48-E832FE483CE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27" name="AutoShape 33">
          <a:extLst>
            <a:ext uri="{FF2B5EF4-FFF2-40B4-BE49-F238E27FC236}">
              <a16:creationId xmlns:a16="http://schemas.microsoft.com/office/drawing/2014/main" id="{D5BC42C0-0BCC-4F8D-99D5-1F3CF47ADC4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28" name="AutoShape 33">
          <a:extLst>
            <a:ext uri="{FF2B5EF4-FFF2-40B4-BE49-F238E27FC236}">
              <a16:creationId xmlns:a16="http://schemas.microsoft.com/office/drawing/2014/main" id="{4C6D45CC-4B5D-41C9-B520-457FFB7B191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29" name="AutoShape 33">
          <a:extLst>
            <a:ext uri="{FF2B5EF4-FFF2-40B4-BE49-F238E27FC236}">
              <a16:creationId xmlns:a16="http://schemas.microsoft.com/office/drawing/2014/main" id="{B3EE05CC-EF09-4954-B904-00EB6F46027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30" name="AutoShape 33">
          <a:extLst>
            <a:ext uri="{FF2B5EF4-FFF2-40B4-BE49-F238E27FC236}">
              <a16:creationId xmlns:a16="http://schemas.microsoft.com/office/drawing/2014/main" id="{07183DD0-AE65-42B7-8266-11BBFD81900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231" name="AutoShape 33">
          <a:extLst>
            <a:ext uri="{FF2B5EF4-FFF2-40B4-BE49-F238E27FC236}">
              <a16:creationId xmlns:a16="http://schemas.microsoft.com/office/drawing/2014/main" id="{59BF0C6A-7AA8-4CFA-9592-0D44578F21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232" name="AutoShape 33">
          <a:extLst>
            <a:ext uri="{FF2B5EF4-FFF2-40B4-BE49-F238E27FC236}">
              <a16:creationId xmlns:a16="http://schemas.microsoft.com/office/drawing/2014/main" id="{7235BE84-ABB1-4B5E-853C-C294D80909E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FBD19F7C-5CFB-4D22-9723-2F1E79D9B31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34" name="AutoShape 33">
          <a:extLst>
            <a:ext uri="{FF2B5EF4-FFF2-40B4-BE49-F238E27FC236}">
              <a16:creationId xmlns:a16="http://schemas.microsoft.com/office/drawing/2014/main" id="{36C329D3-2A0B-4BBC-84DA-BB0E4F21CB3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5" name="AutoShape 33">
          <a:extLst>
            <a:ext uri="{FF2B5EF4-FFF2-40B4-BE49-F238E27FC236}">
              <a16:creationId xmlns:a16="http://schemas.microsoft.com/office/drawing/2014/main" id="{7DD35ED3-84A4-4C0B-859B-4D8BE9C0967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6" name="AutoShape 33">
          <a:extLst>
            <a:ext uri="{FF2B5EF4-FFF2-40B4-BE49-F238E27FC236}">
              <a16:creationId xmlns:a16="http://schemas.microsoft.com/office/drawing/2014/main" id="{D586A3BA-41BA-4EEB-8482-CB4EB534C1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7" name="AutoShape 33">
          <a:extLst>
            <a:ext uri="{FF2B5EF4-FFF2-40B4-BE49-F238E27FC236}">
              <a16:creationId xmlns:a16="http://schemas.microsoft.com/office/drawing/2014/main" id="{73664FC7-9995-4C67-8E74-69D6D9124DF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38" name="AutoShape 33">
          <a:extLst>
            <a:ext uri="{FF2B5EF4-FFF2-40B4-BE49-F238E27FC236}">
              <a16:creationId xmlns:a16="http://schemas.microsoft.com/office/drawing/2014/main" id="{4F1EC752-D557-45B2-A25E-B333E1C2A06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8CD86D0A-4B94-420B-B9E1-6C091D5EFCC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41" name="AutoShape 33">
          <a:extLst>
            <a:ext uri="{FF2B5EF4-FFF2-40B4-BE49-F238E27FC236}">
              <a16:creationId xmlns:a16="http://schemas.microsoft.com/office/drawing/2014/main" id="{E8F4C6A8-0970-4EA1-8B8D-ACAA4F97B7B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2" name="AutoShape 33">
          <a:extLst>
            <a:ext uri="{FF2B5EF4-FFF2-40B4-BE49-F238E27FC236}">
              <a16:creationId xmlns:a16="http://schemas.microsoft.com/office/drawing/2014/main" id="{8BD3BD15-0E5C-4473-95C5-C61E5FAFF3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3" name="AutoShape 33">
          <a:extLst>
            <a:ext uri="{FF2B5EF4-FFF2-40B4-BE49-F238E27FC236}">
              <a16:creationId xmlns:a16="http://schemas.microsoft.com/office/drawing/2014/main" id="{C19EEFD7-8990-4B73-BC9E-DCA9F80C42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4" name="AutoShape 33">
          <a:extLst>
            <a:ext uri="{FF2B5EF4-FFF2-40B4-BE49-F238E27FC236}">
              <a16:creationId xmlns:a16="http://schemas.microsoft.com/office/drawing/2014/main" id="{F77F87F0-BE86-4787-BD0A-7CBF1F082D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45" name="AutoShape 33">
          <a:extLst>
            <a:ext uri="{FF2B5EF4-FFF2-40B4-BE49-F238E27FC236}">
              <a16:creationId xmlns:a16="http://schemas.microsoft.com/office/drawing/2014/main" id="{D2B6580E-5AF5-434D-9499-3272C381F2B5}"/>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B4079B20-C707-435C-84F8-15F3A561328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47" name="AutoShape 33">
          <a:extLst>
            <a:ext uri="{FF2B5EF4-FFF2-40B4-BE49-F238E27FC236}">
              <a16:creationId xmlns:a16="http://schemas.microsoft.com/office/drawing/2014/main" id="{7F109A9A-04E2-4719-A103-CFDF48C68A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8" name="AutoShape 33">
          <a:extLst>
            <a:ext uri="{FF2B5EF4-FFF2-40B4-BE49-F238E27FC236}">
              <a16:creationId xmlns:a16="http://schemas.microsoft.com/office/drawing/2014/main" id="{AD3531B4-1451-4B83-B784-493D85BFCE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9" name="AutoShape 33">
          <a:extLst>
            <a:ext uri="{FF2B5EF4-FFF2-40B4-BE49-F238E27FC236}">
              <a16:creationId xmlns:a16="http://schemas.microsoft.com/office/drawing/2014/main" id="{2F1CB728-6B42-4970-831F-51DD657098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0" name="AutoShape 33">
          <a:extLst>
            <a:ext uri="{FF2B5EF4-FFF2-40B4-BE49-F238E27FC236}">
              <a16:creationId xmlns:a16="http://schemas.microsoft.com/office/drawing/2014/main" id="{ED21A2A8-E55D-42B8-85FF-0B22E5FEB0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51" name="AutoShape 33">
          <a:extLst>
            <a:ext uri="{FF2B5EF4-FFF2-40B4-BE49-F238E27FC236}">
              <a16:creationId xmlns:a16="http://schemas.microsoft.com/office/drawing/2014/main" id="{5EB99264-17B9-4F3A-9F87-CC920BB29D1D}"/>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52" name="AutoShape 33">
          <a:extLst>
            <a:ext uri="{FF2B5EF4-FFF2-40B4-BE49-F238E27FC236}">
              <a16:creationId xmlns:a16="http://schemas.microsoft.com/office/drawing/2014/main" id="{F633A038-1420-42EC-B9A3-C173D1AE8834}"/>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85B01061-F7AD-4727-851B-2F15B42188A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54" name="AutoShape 33">
          <a:extLst>
            <a:ext uri="{FF2B5EF4-FFF2-40B4-BE49-F238E27FC236}">
              <a16:creationId xmlns:a16="http://schemas.microsoft.com/office/drawing/2014/main" id="{764E2EE3-D71C-4B05-8980-597032751D5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5" name="AutoShape 33">
          <a:extLst>
            <a:ext uri="{FF2B5EF4-FFF2-40B4-BE49-F238E27FC236}">
              <a16:creationId xmlns:a16="http://schemas.microsoft.com/office/drawing/2014/main" id="{49431AA4-A383-4896-BF05-58B5E5047A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6" name="AutoShape 33">
          <a:extLst>
            <a:ext uri="{FF2B5EF4-FFF2-40B4-BE49-F238E27FC236}">
              <a16:creationId xmlns:a16="http://schemas.microsoft.com/office/drawing/2014/main" id="{936AF06D-46AB-4FB5-8F5C-FF31CE425D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7" name="AutoShape 33">
          <a:extLst>
            <a:ext uri="{FF2B5EF4-FFF2-40B4-BE49-F238E27FC236}">
              <a16:creationId xmlns:a16="http://schemas.microsoft.com/office/drawing/2014/main" id="{DFD27AC5-EC06-4B17-88A8-ED8B517E92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58" name="AutoShape 33">
          <a:extLst>
            <a:ext uri="{FF2B5EF4-FFF2-40B4-BE49-F238E27FC236}">
              <a16:creationId xmlns:a16="http://schemas.microsoft.com/office/drawing/2014/main" id="{28B36150-E668-42B9-9889-3FF29D51FA48}"/>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59" name="AutoShape 33">
          <a:extLst>
            <a:ext uri="{FF2B5EF4-FFF2-40B4-BE49-F238E27FC236}">
              <a16:creationId xmlns:a16="http://schemas.microsoft.com/office/drawing/2014/main" id="{E522AE54-DBA6-4E91-A5F9-261FE542F6DB}"/>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310D1907-D6B8-4E16-BDF8-3628F6909BB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61" name="AutoShape 33">
          <a:extLst>
            <a:ext uri="{FF2B5EF4-FFF2-40B4-BE49-F238E27FC236}">
              <a16:creationId xmlns:a16="http://schemas.microsoft.com/office/drawing/2014/main" id="{A9957202-C96A-4269-B3DF-FEB386DF08B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2" name="AutoShape 33">
          <a:extLst>
            <a:ext uri="{FF2B5EF4-FFF2-40B4-BE49-F238E27FC236}">
              <a16:creationId xmlns:a16="http://schemas.microsoft.com/office/drawing/2014/main" id="{FD72172B-EC00-4558-8DA0-0C5F38D6BC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3" name="AutoShape 33">
          <a:extLst>
            <a:ext uri="{FF2B5EF4-FFF2-40B4-BE49-F238E27FC236}">
              <a16:creationId xmlns:a16="http://schemas.microsoft.com/office/drawing/2014/main" id="{3340E066-0280-4082-B689-ABE611E3D8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4" name="AutoShape 33">
          <a:extLst>
            <a:ext uri="{FF2B5EF4-FFF2-40B4-BE49-F238E27FC236}">
              <a16:creationId xmlns:a16="http://schemas.microsoft.com/office/drawing/2014/main" id="{5A6035C3-AD7F-4BBC-A626-CE02E90EE87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265" name="AutoShape 33">
          <a:extLst>
            <a:ext uri="{FF2B5EF4-FFF2-40B4-BE49-F238E27FC236}">
              <a16:creationId xmlns:a16="http://schemas.microsoft.com/office/drawing/2014/main" id="{2AE82C67-802A-4C88-8126-3D5CD996C0D5}"/>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266" name="AutoShape 33">
          <a:extLst>
            <a:ext uri="{FF2B5EF4-FFF2-40B4-BE49-F238E27FC236}">
              <a16:creationId xmlns:a16="http://schemas.microsoft.com/office/drawing/2014/main" id="{90C1CB03-009C-46E8-B178-4F8B868C7FB3}"/>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AB0201FD-9183-4DD9-A649-976C1C38E31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68" name="AutoShape 33">
          <a:extLst>
            <a:ext uri="{FF2B5EF4-FFF2-40B4-BE49-F238E27FC236}">
              <a16:creationId xmlns:a16="http://schemas.microsoft.com/office/drawing/2014/main" id="{814919F6-AE08-4C6D-8D55-C64E422B67E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69" name="AutoShape 33">
          <a:extLst>
            <a:ext uri="{FF2B5EF4-FFF2-40B4-BE49-F238E27FC236}">
              <a16:creationId xmlns:a16="http://schemas.microsoft.com/office/drawing/2014/main" id="{80A3DB6B-7CA1-4000-AE7A-94BCEE9510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0" name="AutoShape 33">
          <a:extLst>
            <a:ext uri="{FF2B5EF4-FFF2-40B4-BE49-F238E27FC236}">
              <a16:creationId xmlns:a16="http://schemas.microsoft.com/office/drawing/2014/main" id="{54FFAAD6-954B-4774-954E-CC54CA1098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1" name="AutoShape 33">
          <a:extLst>
            <a:ext uri="{FF2B5EF4-FFF2-40B4-BE49-F238E27FC236}">
              <a16:creationId xmlns:a16="http://schemas.microsoft.com/office/drawing/2014/main" id="{4A4958FA-71EA-46A1-B80E-F1FEFE7DC03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72" name="AutoShape 33">
          <a:extLst>
            <a:ext uri="{FF2B5EF4-FFF2-40B4-BE49-F238E27FC236}">
              <a16:creationId xmlns:a16="http://schemas.microsoft.com/office/drawing/2014/main" id="{120761C6-F475-4063-95D6-DD270B493478}"/>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73" name="AutoShape 33">
          <a:extLst>
            <a:ext uri="{FF2B5EF4-FFF2-40B4-BE49-F238E27FC236}">
              <a16:creationId xmlns:a16="http://schemas.microsoft.com/office/drawing/2014/main" id="{8180FC53-6E84-4E09-B2B8-6CC6BEF2E4EB}"/>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A753C24C-891F-407D-8966-B88BE4502F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75" name="AutoShape 33">
          <a:extLst>
            <a:ext uri="{FF2B5EF4-FFF2-40B4-BE49-F238E27FC236}">
              <a16:creationId xmlns:a16="http://schemas.microsoft.com/office/drawing/2014/main" id="{71E83DB4-EEA5-446B-8FB4-F1D15CA992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6" name="AutoShape 33">
          <a:extLst>
            <a:ext uri="{FF2B5EF4-FFF2-40B4-BE49-F238E27FC236}">
              <a16:creationId xmlns:a16="http://schemas.microsoft.com/office/drawing/2014/main" id="{70F25B0B-9843-4752-86C0-A15832D86C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7" name="AutoShape 33">
          <a:extLst>
            <a:ext uri="{FF2B5EF4-FFF2-40B4-BE49-F238E27FC236}">
              <a16:creationId xmlns:a16="http://schemas.microsoft.com/office/drawing/2014/main" id="{DBE9E41C-B864-45E5-A649-B8BAC3DD7A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8" name="AutoShape 33">
          <a:extLst>
            <a:ext uri="{FF2B5EF4-FFF2-40B4-BE49-F238E27FC236}">
              <a16:creationId xmlns:a16="http://schemas.microsoft.com/office/drawing/2014/main" id="{02963476-730C-411C-AE36-D3BF8328BD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79" name="AutoShape 33">
          <a:extLst>
            <a:ext uri="{FF2B5EF4-FFF2-40B4-BE49-F238E27FC236}">
              <a16:creationId xmlns:a16="http://schemas.microsoft.com/office/drawing/2014/main" id="{5127D87B-5043-407A-84D3-B96DB7B638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9669C72D-9752-4317-90F5-EA5697294CD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81" name="AutoShape 33">
          <a:extLst>
            <a:ext uri="{FF2B5EF4-FFF2-40B4-BE49-F238E27FC236}">
              <a16:creationId xmlns:a16="http://schemas.microsoft.com/office/drawing/2014/main" id="{6B39334F-AE9D-4586-934B-B5231DEF4F4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2" name="AutoShape 33">
          <a:extLst>
            <a:ext uri="{FF2B5EF4-FFF2-40B4-BE49-F238E27FC236}">
              <a16:creationId xmlns:a16="http://schemas.microsoft.com/office/drawing/2014/main" id="{FE1A7FAB-AA3A-4B85-85B2-0548E6CAE1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3" name="AutoShape 33">
          <a:extLst>
            <a:ext uri="{FF2B5EF4-FFF2-40B4-BE49-F238E27FC236}">
              <a16:creationId xmlns:a16="http://schemas.microsoft.com/office/drawing/2014/main" id="{F7C90E5A-4E68-4EE2-898A-A8023666C7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4" name="AutoShape 33">
          <a:extLst>
            <a:ext uri="{FF2B5EF4-FFF2-40B4-BE49-F238E27FC236}">
              <a16:creationId xmlns:a16="http://schemas.microsoft.com/office/drawing/2014/main" id="{D21A952C-944D-4830-A7FF-875C947F0F5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85" name="AutoShape 33">
          <a:extLst>
            <a:ext uri="{FF2B5EF4-FFF2-40B4-BE49-F238E27FC236}">
              <a16:creationId xmlns:a16="http://schemas.microsoft.com/office/drawing/2014/main" id="{5CAC2388-E4BC-4DEC-AE94-54E3DEEA106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286" name="AutoShape 33">
          <a:extLst>
            <a:ext uri="{FF2B5EF4-FFF2-40B4-BE49-F238E27FC236}">
              <a16:creationId xmlns:a16="http://schemas.microsoft.com/office/drawing/2014/main" id="{C9188630-B98E-4057-9B96-7EECB286DC8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3CE80DCC-D555-4E1D-AC8C-F2BCD291267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88" name="AutoShape 33">
          <a:extLst>
            <a:ext uri="{FF2B5EF4-FFF2-40B4-BE49-F238E27FC236}">
              <a16:creationId xmlns:a16="http://schemas.microsoft.com/office/drawing/2014/main" id="{329171BE-82FA-4B9B-B392-B6B346AA56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9" name="AutoShape 33">
          <a:extLst>
            <a:ext uri="{FF2B5EF4-FFF2-40B4-BE49-F238E27FC236}">
              <a16:creationId xmlns:a16="http://schemas.microsoft.com/office/drawing/2014/main" id="{31E98E9C-1F59-4C1B-97F8-E41FA3D2E6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90" name="AutoShape 33">
          <a:extLst>
            <a:ext uri="{FF2B5EF4-FFF2-40B4-BE49-F238E27FC236}">
              <a16:creationId xmlns:a16="http://schemas.microsoft.com/office/drawing/2014/main" id="{867C273F-5067-4454-B88B-28145BB00E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91" name="AutoShape 33">
          <a:extLst>
            <a:ext uri="{FF2B5EF4-FFF2-40B4-BE49-F238E27FC236}">
              <a16:creationId xmlns:a16="http://schemas.microsoft.com/office/drawing/2014/main" id="{D8D1FFBD-041D-44CA-A081-3AEE9507DE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92" name="AutoShape 33">
          <a:extLst>
            <a:ext uri="{FF2B5EF4-FFF2-40B4-BE49-F238E27FC236}">
              <a16:creationId xmlns:a16="http://schemas.microsoft.com/office/drawing/2014/main" id="{64D79B98-BA92-4671-BA70-0C4CF23AF3E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293" name="AutoShape 33">
          <a:extLst>
            <a:ext uri="{FF2B5EF4-FFF2-40B4-BE49-F238E27FC236}">
              <a16:creationId xmlns:a16="http://schemas.microsoft.com/office/drawing/2014/main" id="{B188C900-F4B6-42DC-A09A-080C8BF515B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B9D52F09-5302-4831-B036-9BBDFB1D885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95" name="AutoShape 33">
          <a:extLst>
            <a:ext uri="{FF2B5EF4-FFF2-40B4-BE49-F238E27FC236}">
              <a16:creationId xmlns:a16="http://schemas.microsoft.com/office/drawing/2014/main" id="{1622587C-9754-477F-8062-DDF10AC96A1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6" name="AutoShape 33">
          <a:extLst>
            <a:ext uri="{FF2B5EF4-FFF2-40B4-BE49-F238E27FC236}">
              <a16:creationId xmlns:a16="http://schemas.microsoft.com/office/drawing/2014/main" id="{2D201363-95CB-4F15-88FE-DA2B191F4CD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7" name="AutoShape 33">
          <a:extLst>
            <a:ext uri="{FF2B5EF4-FFF2-40B4-BE49-F238E27FC236}">
              <a16:creationId xmlns:a16="http://schemas.microsoft.com/office/drawing/2014/main" id="{A6198A1B-62E0-4AB3-81D6-6461154309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8" name="AutoShape 33">
          <a:extLst>
            <a:ext uri="{FF2B5EF4-FFF2-40B4-BE49-F238E27FC236}">
              <a16:creationId xmlns:a16="http://schemas.microsoft.com/office/drawing/2014/main" id="{617DD002-628F-4A82-B6A5-63A7104B626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299" name="AutoShape 33">
          <a:extLst>
            <a:ext uri="{FF2B5EF4-FFF2-40B4-BE49-F238E27FC236}">
              <a16:creationId xmlns:a16="http://schemas.microsoft.com/office/drawing/2014/main" id="{3FE288AC-0D18-4451-8EEA-05DEE0DDB0D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00" name="AutoShape 33">
          <a:extLst>
            <a:ext uri="{FF2B5EF4-FFF2-40B4-BE49-F238E27FC236}">
              <a16:creationId xmlns:a16="http://schemas.microsoft.com/office/drawing/2014/main" id="{209AAFEC-8FD1-4B00-97AB-6A4FC2DB6D4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7B165EF7-6A17-4C36-8E30-146A5AEF544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02" name="AutoShape 33">
          <a:extLst>
            <a:ext uri="{FF2B5EF4-FFF2-40B4-BE49-F238E27FC236}">
              <a16:creationId xmlns:a16="http://schemas.microsoft.com/office/drawing/2014/main" id="{03F2C116-3C58-400A-93B5-509D4D1E349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3" name="AutoShape 33">
          <a:extLst>
            <a:ext uri="{FF2B5EF4-FFF2-40B4-BE49-F238E27FC236}">
              <a16:creationId xmlns:a16="http://schemas.microsoft.com/office/drawing/2014/main" id="{C8002C77-CFDB-461E-A392-7C8404385B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4" name="AutoShape 33">
          <a:extLst>
            <a:ext uri="{FF2B5EF4-FFF2-40B4-BE49-F238E27FC236}">
              <a16:creationId xmlns:a16="http://schemas.microsoft.com/office/drawing/2014/main" id="{159F871D-A8C5-4786-A140-E4BF3C4E5C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5" name="AutoShape 33">
          <a:extLst>
            <a:ext uri="{FF2B5EF4-FFF2-40B4-BE49-F238E27FC236}">
              <a16:creationId xmlns:a16="http://schemas.microsoft.com/office/drawing/2014/main" id="{00AAEDE6-4AA4-48BA-89A1-1A639E4F99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06" name="AutoShape 33">
          <a:extLst>
            <a:ext uri="{FF2B5EF4-FFF2-40B4-BE49-F238E27FC236}">
              <a16:creationId xmlns:a16="http://schemas.microsoft.com/office/drawing/2014/main" id="{1B1416AD-4815-43EF-BA58-2435903EE5B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07" name="AutoShape 33">
          <a:extLst>
            <a:ext uri="{FF2B5EF4-FFF2-40B4-BE49-F238E27FC236}">
              <a16:creationId xmlns:a16="http://schemas.microsoft.com/office/drawing/2014/main" id="{2ED9F07C-4FBE-4E9E-8717-8F1421DFEB0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3BF7F3DB-23B9-4856-8605-380BE1A6D72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10" name="AutoShape 33">
          <a:extLst>
            <a:ext uri="{FF2B5EF4-FFF2-40B4-BE49-F238E27FC236}">
              <a16:creationId xmlns:a16="http://schemas.microsoft.com/office/drawing/2014/main" id="{B955B844-A416-48BC-8B3B-692606F5C3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1" name="AutoShape 33">
          <a:extLst>
            <a:ext uri="{FF2B5EF4-FFF2-40B4-BE49-F238E27FC236}">
              <a16:creationId xmlns:a16="http://schemas.microsoft.com/office/drawing/2014/main" id="{039CC5FE-8BD2-4461-A0CE-EF9A8D309DB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2" name="AutoShape 33">
          <a:extLst>
            <a:ext uri="{FF2B5EF4-FFF2-40B4-BE49-F238E27FC236}">
              <a16:creationId xmlns:a16="http://schemas.microsoft.com/office/drawing/2014/main" id="{4F08B804-75C7-430F-B608-0120B678D6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3" name="AutoShape 33">
          <a:extLst>
            <a:ext uri="{FF2B5EF4-FFF2-40B4-BE49-F238E27FC236}">
              <a16:creationId xmlns:a16="http://schemas.microsoft.com/office/drawing/2014/main" id="{A04292DD-E492-41B0-B456-22CA08E6A9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14" name="AutoShape 33">
          <a:extLst>
            <a:ext uri="{FF2B5EF4-FFF2-40B4-BE49-F238E27FC236}">
              <a16:creationId xmlns:a16="http://schemas.microsoft.com/office/drawing/2014/main" id="{5C43FEE2-AC91-4604-B046-CCC96130160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3A48AC6A-9738-4633-9FF5-5113EDCD83E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16" name="AutoShape 33">
          <a:extLst>
            <a:ext uri="{FF2B5EF4-FFF2-40B4-BE49-F238E27FC236}">
              <a16:creationId xmlns:a16="http://schemas.microsoft.com/office/drawing/2014/main" id="{B1919A29-13C4-491A-91AE-918F6686AAA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7" name="AutoShape 33">
          <a:extLst>
            <a:ext uri="{FF2B5EF4-FFF2-40B4-BE49-F238E27FC236}">
              <a16:creationId xmlns:a16="http://schemas.microsoft.com/office/drawing/2014/main" id="{AD048D27-0A78-498B-8389-4BDF600BB84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8" name="AutoShape 33">
          <a:extLst>
            <a:ext uri="{FF2B5EF4-FFF2-40B4-BE49-F238E27FC236}">
              <a16:creationId xmlns:a16="http://schemas.microsoft.com/office/drawing/2014/main" id="{DF457814-5185-4D96-A3D3-0D3716CCEB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9" name="AutoShape 33">
          <a:extLst>
            <a:ext uri="{FF2B5EF4-FFF2-40B4-BE49-F238E27FC236}">
              <a16:creationId xmlns:a16="http://schemas.microsoft.com/office/drawing/2014/main" id="{D8B5148C-69E4-440E-8124-3B20738D6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20" name="AutoShape 33">
          <a:extLst>
            <a:ext uri="{FF2B5EF4-FFF2-40B4-BE49-F238E27FC236}">
              <a16:creationId xmlns:a16="http://schemas.microsoft.com/office/drawing/2014/main" id="{7BD532CD-F8E0-4986-9446-AFAD90F3FC8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21" name="AutoShape 33">
          <a:extLst>
            <a:ext uri="{FF2B5EF4-FFF2-40B4-BE49-F238E27FC236}">
              <a16:creationId xmlns:a16="http://schemas.microsoft.com/office/drawing/2014/main" id="{91683A45-8524-4F99-A1CE-832E992046E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10CB514E-BAB0-43DE-96C3-B86B951587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23" name="AutoShape 33">
          <a:extLst>
            <a:ext uri="{FF2B5EF4-FFF2-40B4-BE49-F238E27FC236}">
              <a16:creationId xmlns:a16="http://schemas.microsoft.com/office/drawing/2014/main" id="{7AFF03C3-2C05-414E-92C6-320813EDFB2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4" name="AutoShape 33">
          <a:extLst>
            <a:ext uri="{FF2B5EF4-FFF2-40B4-BE49-F238E27FC236}">
              <a16:creationId xmlns:a16="http://schemas.microsoft.com/office/drawing/2014/main" id="{972228DE-262F-4DB4-AE61-F0E784E3DA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5" name="AutoShape 33">
          <a:extLst>
            <a:ext uri="{FF2B5EF4-FFF2-40B4-BE49-F238E27FC236}">
              <a16:creationId xmlns:a16="http://schemas.microsoft.com/office/drawing/2014/main" id="{71217C0E-7C7E-45B8-BA2E-2DEA6F58CA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6" name="AutoShape 33">
          <a:extLst>
            <a:ext uri="{FF2B5EF4-FFF2-40B4-BE49-F238E27FC236}">
              <a16:creationId xmlns:a16="http://schemas.microsoft.com/office/drawing/2014/main" id="{31847BB3-47AB-4D7A-952D-FD2FF1C99F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27" name="AutoShape 33">
          <a:extLst>
            <a:ext uri="{FF2B5EF4-FFF2-40B4-BE49-F238E27FC236}">
              <a16:creationId xmlns:a16="http://schemas.microsoft.com/office/drawing/2014/main" id="{C5A19D36-3EDC-44F1-AE0E-C1E2183C101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28" name="AutoShape 33">
          <a:extLst>
            <a:ext uri="{FF2B5EF4-FFF2-40B4-BE49-F238E27FC236}">
              <a16:creationId xmlns:a16="http://schemas.microsoft.com/office/drawing/2014/main" id="{E92F61D7-F648-4985-9780-C7BB70ABDFA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0D6A38A2-2CF7-4F66-81F4-872AAC01D752}"/>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30" name="AutoShape 33">
          <a:extLst>
            <a:ext uri="{FF2B5EF4-FFF2-40B4-BE49-F238E27FC236}">
              <a16:creationId xmlns:a16="http://schemas.microsoft.com/office/drawing/2014/main" id="{B5B55D6A-59A3-49D7-BE9B-E7DDD0051E6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1" name="AutoShape 33">
          <a:extLst>
            <a:ext uri="{FF2B5EF4-FFF2-40B4-BE49-F238E27FC236}">
              <a16:creationId xmlns:a16="http://schemas.microsoft.com/office/drawing/2014/main" id="{2E26B372-0DDF-4FCD-937A-98FEA4FF4E3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2" name="AutoShape 33">
          <a:extLst>
            <a:ext uri="{FF2B5EF4-FFF2-40B4-BE49-F238E27FC236}">
              <a16:creationId xmlns:a16="http://schemas.microsoft.com/office/drawing/2014/main" id="{6874AA78-5B71-4E71-96B5-4ABAFE561C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3" name="AutoShape 33">
          <a:extLst>
            <a:ext uri="{FF2B5EF4-FFF2-40B4-BE49-F238E27FC236}">
              <a16:creationId xmlns:a16="http://schemas.microsoft.com/office/drawing/2014/main" id="{FFC36C77-BF9F-4EC6-9BAF-9F29C5C89F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334" name="AutoShape 33">
          <a:extLst>
            <a:ext uri="{FF2B5EF4-FFF2-40B4-BE49-F238E27FC236}">
              <a16:creationId xmlns:a16="http://schemas.microsoft.com/office/drawing/2014/main" id="{280CB5D5-D9D1-4ED2-8C64-8FEE1DF9285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35" name="AutoShape 33">
          <a:extLst>
            <a:ext uri="{FF2B5EF4-FFF2-40B4-BE49-F238E27FC236}">
              <a16:creationId xmlns:a16="http://schemas.microsoft.com/office/drawing/2014/main" id="{7E281FD0-5DDE-417D-9DC6-6F2F36BD37AE}"/>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2583BF2B-A0EB-4B12-A21D-4EF2B01626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37" name="AutoShape 33">
          <a:extLst>
            <a:ext uri="{FF2B5EF4-FFF2-40B4-BE49-F238E27FC236}">
              <a16:creationId xmlns:a16="http://schemas.microsoft.com/office/drawing/2014/main" id="{8B3C5B59-DABF-409A-A1AC-2915A8F937F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8" name="AutoShape 33">
          <a:extLst>
            <a:ext uri="{FF2B5EF4-FFF2-40B4-BE49-F238E27FC236}">
              <a16:creationId xmlns:a16="http://schemas.microsoft.com/office/drawing/2014/main" id="{1418BA3B-3FDB-4A3E-921A-6160C278A8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9" name="AutoShape 33">
          <a:extLst>
            <a:ext uri="{FF2B5EF4-FFF2-40B4-BE49-F238E27FC236}">
              <a16:creationId xmlns:a16="http://schemas.microsoft.com/office/drawing/2014/main" id="{7BA4E239-1669-4891-9340-C76B812040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0" name="AutoShape 33">
          <a:extLst>
            <a:ext uri="{FF2B5EF4-FFF2-40B4-BE49-F238E27FC236}">
              <a16:creationId xmlns:a16="http://schemas.microsoft.com/office/drawing/2014/main" id="{418C2B0D-43E2-4295-A5E6-E7A9633EE5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41" name="AutoShape 33">
          <a:extLst>
            <a:ext uri="{FF2B5EF4-FFF2-40B4-BE49-F238E27FC236}">
              <a16:creationId xmlns:a16="http://schemas.microsoft.com/office/drawing/2014/main" id="{D75DFAC8-815A-4F9F-81DD-02134D84F7D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42" name="AutoShape 33">
          <a:extLst>
            <a:ext uri="{FF2B5EF4-FFF2-40B4-BE49-F238E27FC236}">
              <a16:creationId xmlns:a16="http://schemas.microsoft.com/office/drawing/2014/main" id="{DEDC60F9-D9A0-43FD-B8C7-1CEC6CD26E8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5F96C731-E743-4460-B5EB-1150B00E912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44" name="AutoShape 33">
          <a:extLst>
            <a:ext uri="{FF2B5EF4-FFF2-40B4-BE49-F238E27FC236}">
              <a16:creationId xmlns:a16="http://schemas.microsoft.com/office/drawing/2014/main" id="{470FE399-F3D9-4E5A-A1BA-FB0EF1DFF1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5" name="AutoShape 33">
          <a:extLst>
            <a:ext uri="{FF2B5EF4-FFF2-40B4-BE49-F238E27FC236}">
              <a16:creationId xmlns:a16="http://schemas.microsoft.com/office/drawing/2014/main" id="{44C271C8-F803-46CC-86BE-5233A1B1F1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6" name="AutoShape 33">
          <a:extLst>
            <a:ext uri="{FF2B5EF4-FFF2-40B4-BE49-F238E27FC236}">
              <a16:creationId xmlns:a16="http://schemas.microsoft.com/office/drawing/2014/main" id="{3A037F96-94C5-40F7-9C49-30292143FF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7" name="AutoShape 33">
          <a:extLst>
            <a:ext uri="{FF2B5EF4-FFF2-40B4-BE49-F238E27FC236}">
              <a16:creationId xmlns:a16="http://schemas.microsoft.com/office/drawing/2014/main" id="{B728AA1D-F977-4A1C-BF42-60EA30A9F5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48" name="AutoShape 33">
          <a:extLst>
            <a:ext uri="{FF2B5EF4-FFF2-40B4-BE49-F238E27FC236}">
              <a16:creationId xmlns:a16="http://schemas.microsoft.com/office/drawing/2014/main" id="{C75FD890-3658-44E6-A7C2-076C5E9A6F9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ED81B9E0-2BD5-43BF-8046-55B47A94A60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50" name="AutoShape 33">
          <a:extLst>
            <a:ext uri="{FF2B5EF4-FFF2-40B4-BE49-F238E27FC236}">
              <a16:creationId xmlns:a16="http://schemas.microsoft.com/office/drawing/2014/main" id="{675F1561-89D1-4CDC-BA65-101F023390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1" name="AutoShape 33">
          <a:extLst>
            <a:ext uri="{FF2B5EF4-FFF2-40B4-BE49-F238E27FC236}">
              <a16:creationId xmlns:a16="http://schemas.microsoft.com/office/drawing/2014/main" id="{B60E9F6D-583E-46A1-A8C5-3F5D94D65C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2" name="AutoShape 33">
          <a:extLst>
            <a:ext uri="{FF2B5EF4-FFF2-40B4-BE49-F238E27FC236}">
              <a16:creationId xmlns:a16="http://schemas.microsoft.com/office/drawing/2014/main" id="{E69CA75C-5401-4A4A-9B53-E4DD1B16D7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3" name="AutoShape 33">
          <a:extLst>
            <a:ext uri="{FF2B5EF4-FFF2-40B4-BE49-F238E27FC236}">
              <a16:creationId xmlns:a16="http://schemas.microsoft.com/office/drawing/2014/main" id="{4F32F406-D9EA-4390-9DFC-5B6564848C5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54" name="AutoShape 33">
          <a:extLst>
            <a:ext uri="{FF2B5EF4-FFF2-40B4-BE49-F238E27FC236}">
              <a16:creationId xmlns:a16="http://schemas.microsoft.com/office/drawing/2014/main" id="{315DBE01-591C-4E96-93A4-148E9ABB378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55" name="AutoShape 33">
          <a:extLst>
            <a:ext uri="{FF2B5EF4-FFF2-40B4-BE49-F238E27FC236}">
              <a16:creationId xmlns:a16="http://schemas.microsoft.com/office/drawing/2014/main" id="{197EBF06-93D3-4173-A1B5-3A6ED0419BF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34F868CB-EB4E-42EA-9B8F-BEB1252327E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57" name="AutoShape 33">
          <a:extLst>
            <a:ext uri="{FF2B5EF4-FFF2-40B4-BE49-F238E27FC236}">
              <a16:creationId xmlns:a16="http://schemas.microsoft.com/office/drawing/2014/main" id="{5FBD65C7-2EDB-4F06-B8B4-5A13EA50B28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8" name="AutoShape 33">
          <a:extLst>
            <a:ext uri="{FF2B5EF4-FFF2-40B4-BE49-F238E27FC236}">
              <a16:creationId xmlns:a16="http://schemas.microsoft.com/office/drawing/2014/main" id="{0C11AE5E-327B-4EAA-8CB5-0C8B475482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9" name="AutoShape 33">
          <a:extLst>
            <a:ext uri="{FF2B5EF4-FFF2-40B4-BE49-F238E27FC236}">
              <a16:creationId xmlns:a16="http://schemas.microsoft.com/office/drawing/2014/main" id="{F7E5A8F8-3104-47CF-BAC1-65E6A1A8AB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60" name="AutoShape 33">
          <a:extLst>
            <a:ext uri="{FF2B5EF4-FFF2-40B4-BE49-F238E27FC236}">
              <a16:creationId xmlns:a16="http://schemas.microsoft.com/office/drawing/2014/main" id="{A24E7342-C4B7-4F6B-B849-C36DE15383F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61" name="AutoShape 33">
          <a:extLst>
            <a:ext uri="{FF2B5EF4-FFF2-40B4-BE49-F238E27FC236}">
              <a16:creationId xmlns:a16="http://schemas.microsoft.com/office/drawing/2014/main" id="{39820F5C-68D0-4998-AC15-1CE2F9F2E40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62" name="AutoShape 33">
          <a:extLst>
            <a:ext uri="{FF2B5EF4-FFF2-40B4-BE49-F238E27FC236}">
              <a16:creationId xmlns:a16="http://schemas.microsoft.com/office/drawing/2014/main" id="{DE2050C9-8874-47DB-AF2E-EBFC557CC9E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CF071578-B835-4EFF-B739-E7F4E8397B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64" name="AutoShape 33">
          <a:extLst>
            <a:ext uri="{FF2B5EF4-FFF2-40B4-BE49-F238E27FC236}">
              <a16:creationId xmlns:a16="http://schemas.microsoft.com/office/drawing/2014/main" id="{DC23C0DC-3FC2-4A5D-B9CD-CB7BA3F16A8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5" name="AutoShape 33">
          <a:extLst>
            <a:ext uri="{FF2B5EF4-FFF2-40B4-BE49-F238E27FC236}">
              <a16:creationId xmlns:a16="http://schemas.microsoft.com/office/drawing/2014/main" id="{543ED80C-EB95-495D-899F-970421E5005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6" name="AutoShape 33">
          <a:extLst>
            <a:ext uri="{FF2B5EF4-FFF2-40B4-BE49-F238E27FC236}">
              <a16:creationId xmlns:a16="http://schemas.microsoft.com/office/drawing/2014/main" id="{8FFB068D-FD91-44AF-8903-4FBF8B06A2C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7" name="AutoShape 33">
          <a:extLst>
            <a:ext uri="{FF2B5EF4-FFF2-40B4-BE49-F238E27FC236}">
              <a16:creationId xmlns:a16="http://schemas.microsoft.com/office/drawing/2014/main" id="{5B0826BE-0C99-4CFB-B84B-7E66D885B17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368" name="AutoShape 33">
          <a:extLst>
            <a:ext uri="{FF2B5EF4-FFF2-40B4-BE49-F238E27FC236}">
              <a16:creationId xmlns:a16="http://schemas.microsoft.com/office/drawing/2014/main" id="{371ED8E3-9177-4EB4-9DFA-E9FD4D93C4B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69" name="AutoShape 33">
          <a:extLst>
            <a:ext uri="{FF2B5EF4-FFF2-40B4-BE49-F238E27FC236}">
              <a16:creationId xmlns:a16="http://schemas.microsoft.com/office/drawing/2014/main" id="{6F2C280F-E232-4856-8074-3782DB78A53E}"/>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867DBA3E-4DBC-4480-96B7-A0C41D7341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1" name="AutoShape 33">
          <a:extLst>
            <a:ext uri="{FF2B5EF4-FFF2-40B4-BE49-F238E27FC236}">
              <a16:creationId xmlns:a16="http://schemas.microsoft.com/office/drawing/2014/main" id="{2CD232E4-8EBD-4EDA-AB9F-2A14EF2C57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2" name="AutoShape 33">
          <a:extLst>
            <a:ext uri="{FF2B5EF4-FFF2-40B4-BE49-F238E27FC236}">
              <a16:creationId xmlns:a16="http://schemas.microsoft.com/office/drawing/2014/main" id="{FD085534-553A-47ED-808A-27719DB992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3" name="AutoShape 33">
          <a:extLst>
            <a:ext uri="{FF2B5EF4-FFF2-40B4-BE49-F238E27FC236}">
              <a16:creationId xmlns:a16="http://schemas.microsoft.com/office/drawing/2014/main" id="{E5A6483F-4ABE-4EC5-9943-EF0DE540BC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4" name="AutoShape 33">
          <a:extLst>
            <a:ext uri="{FF2B5EF4-FFF2-40B4-BE49-F238E27FC236}">
              <a16:creationId xmlns:a16="http://schemas.microsoft.com/office/drawing/2014/main" id="{65C1F680-04AB-4B99-9125-C457A8EE9A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75" name="AutoShape 33">
          <a:extLst>
            <a:ext uri="{FF2B5EF4-FFF2-40B4-BE49-F238E27FC236}">
              <a16:creationId xmlns:a16="http://schemas.microsoft.com/office/drawing/2014/main" id="{A7489626-278B-4CFA-9A6B-2500260C15C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76" name="AutoShape 33">
          <a:extLst>
            <a:ext uri="{FF2B5EF4-FFF2-40B4-BE49-F238E27FC236}">
              <a16:creationId xmlns:a16="http://schemas.microsoft.com/office/drawing/2014/main" id="{DE5A822B-F4EE-4587-8FF1-667545BA1DF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547780B1-6ADD-4817-9085-21D04E54651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8" name="AutoShape 33">
          <a:extLst>
            <a:ext uri="{FF2B5EF4-FFF2-40B4-BE49-F238E27FC236}">
              <a16:creationId xmlns:a16="http://schemas.microsoft.com/office/drawing/2014/main" id="{A3FB540D-CA62-48A8-8C9B-92227306DD5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9" name="AutoShape 33">
          <a:extLst>
            <a:ext uri="{FF2B5EF4-FFF2-40B4-BE49-F238E27FC236}">
              <a16:creationId xmlns:a16="http://schemas.microsoft.com/office/drawing/2014/main" id="{AF1DA82D-238E-491E-A467-205ED58FAA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0" name="AutoShape 33">
          <a:extLst>
            <a:ext uri="{FF2B5EF4-FFF2-40B4-BE49-F238E27FC236}">
              <a16:creationId xmlns:a16="http://schemas.microsoft.com/office/drawing/2014/main" id="{9AF7D7C0-4FCF-496A-96E3-95A4663711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1" name="AutoShape 33">
          <a:extLst>
            <a:ext uri="{FF2B5EF4-FFF2-40B4-BE49-F238E27FC236}">
              <a16:creationId xmlns:a16="http://schemas.microsoft.com/office/drawing/2014/main" id="{050B3B26-3085-4BAB-9E17-DDE6C304AA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82" name="AutoShape 33">
          <a:extLst>
            <a:ext uri="{FF2B5EF4-FFF2-40B4-BE49-F238E27FC236}">
              <a16:creationId xmlns:a16="http://schemas.microsoft.com/office/drawing/2014/main" id="{2D9AE99E-26D6-4935-9316-2ECED7AAE45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8D5DC5B1-1E37-450B-9386-C121BA379AE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84" name="AutoShape 33">
          <a:extLst>
            <a:ext uri="{FF2B5EF4-FFF2-40B4-BE49-F238E27FC236}">
              <a16:creationId xmlns:a16="http://schemas.microsoft.com/office/drawing/2014/main" id="{292100D0-DDE3-4215-9AC7-A76B4309BB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5" name="AutoShape 33">
          <a:extLst>
            <a:ext uri="{FF2B5EF4-FFF2-40B4-BE49-F238E27FC236}">
              <a16:creationId xmlns:a16="http://schemas.microsoft.com/office/drawing/2014/main" id="{169CDDDF-E6AD-4CCB-8633-E65627BF8B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6" name="AutoShape 33">
          <a:extLst>
            <a:ext uri="{FF2B5EF4-FFF2-40B4-BE49-F238E27FC236}">
              <a16:creationId xmlns:a16="http://schemas.microsoft.com/office/drawing/2014/main" id="{1B2DC598-BE93-44F5-95E7-71EAF2A501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7" name="AutoShape 33">
          <a:extLst>
            <a:ext uri="{FF2B5EF4-FFF2-40B4-BE49-F238E27FC236}">
              <a16:creationId xmlns:a16="http://schemas.microsoft.com/office/drawing/2014/main" id="{B502C151-C256-47E6-BCEC-50BAF520A3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88" name="AutoShape 33">
          <a:extLst>
            <a:ext uri="{FF2B5EF4-FFF2-40B4-BE49-F238E27FC236}">
              <a16:creationId xmlns:a16="http://schemas.microsoft.com/office/drawing/2014/main" id="{98631FC0-30E4-4391-9C2A-D7EB0F0A32F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89" name="AutoShape 33">
          <a:extLst>
            <a:ext uri="{FF2B5EF4-FFF2-40B4-BE49-F238E27FC236}">
              <a16:creationId xmlns:a16="http://schemas.microsoft.com/office/drawing/2014/main" id="{7B02DBE0-B56E-4D64-A8A1-12BD64DB5CD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9F86CC17-F5CE-44D5-A9AF-14E8BDBF993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91" name="AutoShape 33">
          <a:extLst>
            <a:ext uri="{FF2B5EF4-FFF2-40B4-BE49-F238E27FC236}">
              <a16:creationId xmlns:a16="http://schemas.microsoft.com/office/drawing/2014/main" id="{75BD916E-8879-4AFA-857C-878F9CF653F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2" name="AutoShape 33">
          <a:extLst>
            <a:ext uri="{FF2B5EF4-FFF2-40B4-BE49-F238E27FC236}">
              <a16:creationId xmlns:a16="http://schemas.microsoft.com/office/drawing/2014/main" id="{912F3EE6-C97D-4551-8FE6-45A7959D3E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3" name="AutoShape 33">
          <a:extLst>
            <a:ext uri="{FF2B5EF4-FFF2-40B4-BE49-F238E27FC236}">
              <a16:creationId xmlns:a16="http://schemas.microsoft.com/office/drawing/2014/main" id="{B69845AA-5808-4702-825E-D11CCE9EEE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4" name="AutoShape 33">
          <a:extLst>
            <a:ext uri="{FF2B5EF4-FFF2-40B4-BE49-F238E27FC236}">
              <a16:creationId xmlns:a16="http://schemas.microsoft.com/office/drawing/2014/main" id="{144A1D15-9051-4F09-AB3A-3BF2E4F6B4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95" name="AutoShape 33">
          <a:extLst>
            <a:ext uri="{FF2B5EF4-FFF2-40B4-BE49-F238E27FC236}">
              <a16:creationId xmlns:a16="http://schemas.microsoft.com/office/drawing/2014/main" id="{EA92AA44-7065-4CD3-BD82-A413216B602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96" name="AutoShape 33">
          <a:extLst>
            <a:ext uri="{FF2B5EF4-FFF2-40B4-BE49-F238E27FC236}">
              <a16:creationId xmlns:a16="http://schemas.microsoft.com/office/drawing/2014/main" id="{B64C8F34-D1BC-4FF2-83A6-C2F54A8926B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83D26E9B-8AA6-4092-A8B1-EEE1D2D01A8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98" name="AutoShape 33">
          <a:extLst>
            <a:ext uri="{FF2B5EF4-FFF2-40B4-BE49-F238E27FC236}">
              <a16:creationId xmlns:a16="http://schemas.microsoft.com/office/drawing/2014/main" id="{A89E75D3-AA5B-4245-9A32-E6E6B48E38B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99" name="AutoShape 33">
          <a:extLst>
            <a:ext uri="{FF2B5EF4-FFF2-40B4-BE49-F238E27FC236}">
              <a16:creationId xmlns:a16="http://schemas.microsoft.com/office/drawing/2014/main" id="{6539C056-3128-48BE-A4DF-D045D29C29A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00" name="AutoShape 33">
          <a:extLst>
            <a:ext uri="{FF2B5EF4-FFF2-40B4-BE49-F238E27FC236}">
              <a16:creationId xmlns:a16="http://schemas.microsoft.com/office/drawing/2014/main" id="{AA8B423C-9600-42EC-82C4-DD147880E6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01" name="AutoShape 33">
          <a:extLst>
            <a:ext uri="{FF2B5EF4-FFF2-40B4-BE49-F238E27FC236}">
              <a16:creationId xmlns:a16="http://schemas.microsoft.com/office/drawing/2014/main" id="{9140E817-60D6-4849-A430-930AB83D660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02" name="AutoShape 33">
          <a:extLst>
            <a:ext uri="{FF2B5EF4-FFF2-40B4-BE49-F238E27FC236}">
              <a16:creationId xmlns:a16="http://schemas.microsoft.com/office/drawing/2014/main" id="{0E6A5576-DF17-4F3A-8FB5-881F42128519}"/>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03" name="AutoShape 33">
          <a:extLst>
            <a:ext uri="{FF2B5EF4-FFF2-40B4-BE49-F238E27FC236}">
              <a16:creationId xmlns:a16="http://schemas.microsoft.com/office/drawing/2014/main" id="{2953131B-3BC3-4334-B20D-CF8EAB0335A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9BA40B76-2F5A-466F-B6E6-A8A270F3B7F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05" name="AutoShape 33">
          <a:extLst>
            <a:ext uri="{FF2B5EF4-FFF2-40B4-BE49-F238E27FC236}">
              <a16:creationId xmlns:a16="http://schemas.microsoft.com/office/drawing/2014/main" id="{115BFCC6-2E10-4C3C-B386-7E7247B4E57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6" name="AutoShape 33">
          <a:extLst>
            <a:ext uri="{FF2B5EF4-FFF2-40B4-BE49-F238E27FC236}">
              <a16:creationId xmlns:a16="http://schemas.microsoft.com/office/drawing/2014/main" id="{91D62BE6-4DED-411A-AEA3-72D1A11C93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7" name="AutoShape 33">
          <a:extLst>
            <a:ext uri="{FF2B5EF4-FFF2-40B4-BE49-F238E27FC236}">
              <a16:creationId xmlns:a16="http://schemas.microsoft.com/office/drawing/2014/main" id="{034432C8-9748-47BE-AB54-4E86BBD602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8" name="AutoShape 33">
          <a:extLst>
            <a:ext uri="{FF2B5EF4-FFF2-40B4-BE49-F238E27FC236}">
              <a16:creationId xmlns:a16="http://schemas.microsoft.com/office/drawing/2014/main" id="{1DB7A016-2F22-4AF9-9B37-5A04484C69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09" name="AutoShape 33">
          <a:extLst>
            <a:ext uri="{FF2B5EF4-FFF2-40B4-BE49-F238E27FC236}">
              <a16:creationId xmlns:a16="http://schemas.microsoft.com/office/drawing/2014/main" id="{84367D95-B57B-42AF-8932-70909789804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10" name="AutoShape 33">
          <a:extLst>
            <a:ext uri="{FF2B5EF4-FFF2-40B4-BE49-F238E27FC236}">
              <a16:creationId xmlns:a16="http://schemas.microsoft.com/office/drawing/2014/main" id="{08E43E98-9B78-4D92-8AF2-27A5991108E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8004A7B4-72DF-4B75-9041-46ADCFFDF4E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12" name="AutoShape 33">
          <a:extLst>
            <a:ext uri="{FF2B5EF4-FFF2-40B4-BE49-F238E27FC236}">
              <a16:creationId xmlns:a16="http://schemas.microsoft.com/office/drawing/2014/main" id="{9510D5EC-59B9-48EF-9C3B-2D25D36707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3" name="AutoShape 33">
          <a:extLst>
            <a:ext uri="{FF2B5EF4-FFF2-40B4-BE49-F238E27FC236}">
              <a16:creationId xmlns:a16="http://schemas.microsoft.com/office/drawing/2014/main" id="{B6CBE94A-E77F-4ABA-A578-6135104A68A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4" name="AutoShape 33">
          <a:extLst>
            <a:ext uri="{FF2B5EF4-FFF2-40B4-BE49-F238E27FC236}">
              <a16:creationId xmlns:a16="http://schemas.microsoft.com/office/drawing/2014/main" id="{05D46851-364B-4199-BD27-DB7BE5CFF37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5" name="AutoShape 33">
          <a:extLst>
            <a:ext uri="{FF2B5EF4-FFF2-40B4-BE49-F238E27FC236}">
              <a16:creationId xmlns:a16="http://schemas.microsoft.com/office/drawing/2014/main" id="{2FB8F8CA-71DE-4320-835F-EC53CBBDFF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16" name="AutoShape 33">
          <a:extLst>
            <a:ext uri="{FF2B5EF4-FFF2-40B4-BE49-F238E27FC236}">
              <a16:creationId xmlns:a16="http://schemas.microsoft.com/office/drawing/2014/main" id="{49B07B10-70F2-407F-9C28-A3A5E15FAFE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0C0F11F6-C36E-4EBB-8B9E-3B4F848E55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18" name="AutoShape 33">
          <a:extLst>
            <a:ext uri="{FF2B5EF4-FFF2-40B4-BE49-F238E27FC236}">
              <a16:creationId xmlns:a16="http://schemas.microsoft.com/office/drawing/2014/main" id="{2DDB4BA3-6909-4935-B1D5-6001216CC76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9" name="AutoShape 33">
          <a:extLst>
            <a:ext uri="{FF2B5EF4-FFF2-40B4-BE49-F238E27FC236}">
              <a16:creationId xmlns:a16="http://schemas.microsoft.com/office/drawing/2014/main" id="{A4B23272-A02E-4C0A-8C97-A106B7D669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0" name="AutoShape 33">
          <a:extLst>
            <a:ext uri="{FF2B5EF4-FFF2-40B4-BE49-F238E27FC236}">
              <a16:creationId xmlns:a16="http://schemas.microsoft.com/office/drawing/2014/main" id="{401BB934-2F86-4D3D-8650-5A14477CD5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1" name="AutoShape 33">
          <a:extLst>
            <a:ext uri="{FF2B5EF4-FFF2-40B4-BE49-F238E27FC236}">
              <a16:creationId xmlns:a16="http://schemas.microsoft.com/office/drawing/2014/main" id="{7F8BD72C-F160-40BA-9132-E66B63AEA62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22" name="AutoShape 33">
          <a:extLst>
            <a:ext uri="{FF2B5EF4-FFF2-40B4-BE49-F238E27FC236}">
              <a16:creationId xmlns:a16="http://schemas.microsoft.com/office/drawing/2014/main" id="{55D250F2-7DF3-4905-812D-B2352BF010E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23" name="AutoShape 33">
          <a:extLst>
            <a:ext uri="{FF2B5EF4-FFF2-40B4-BE49-F238E27FC236}">
              <a16:creationId xmlns:a16="http://schemas.microsoft.com/office/drawing/2014/main" id="{162CE6F6-2070-4937-BEDF-269EEFB10EC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4CCE3C6B-ABD4-41CE-BD43-DEC3C81296D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25" name="AutoShape 33">
          <a:extLst>
            <a:ext uri="{FF2B5EF4-FFF2-40B4-BE49-F238E27FC236}">
              <a16:creationId xmlns:a16="http://schemas.microsoft.com/office/drawing/2014/main" id="{36A19FC3-AF88-49E3-8065-C1C71FF3D3A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6" name="AutoShape 33">
          <a:extLst>
            <a:ext uri="{FF2B5EF4-FFF2-40B4-BE49-F238E27FC236}">
              <a16:creationId xmlns:a16="http://schemas.microsoft.com/office/drawing/2014/main" id="{475B9299-8319-493B-862C-9CD929CF27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7" name="AutoShape 33">
          <a:extLst>
            <a:ext uri="{FF2B5EF4-FFF2-40B4-BE49-F238E27FC236}">
              <a16:creationId xmlns:a16="http://schemas.microsoft.com/office/drawing/2014/main" id="{A065D38F-08CF-4913-80B5-F1E6A8DB46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8" name="AutoShape 33">
          <a:extLst>
            <a:ext uri="{FF2B5EF4-FFF2-40B4-BE49-F238E27FC236}">
              <a16:creationId xmlns:a16="http://schemas.microsoft.com/office/drawing/2014/main" id="{13088E40-8D18-4DEF-9097-FDF707C051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29" name="AutoShape 33">
          <a:extLst>
            <a:ext uri="{FF2B5EF4-FFF2-40B4-BE49-F238E27FC236}">
              <a16:creationId xmlns:a16="http://schemas.microsoft.com/office/drawing/2014/main" id="{CAA46AF9-9573-4DFC-A6E6-EB1BA904538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30" name="AutoShape 33">
          <a:extLst>
            <a:ext uri="{FF2B5EF4-FFF2-40B4-BE49-F238E27FC236}">
              <a16:creationId xmlns:a16="http://schemas.microsoft.com/office/drawing/2014/main" id="{B2283E83-1322-4C7D-A5A3-4FD4BE7F5E0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E1572A42-DBF7-4A50-820D-A5169C100FF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432" name="AutoShape 33">
          <a:extLst>
            <a:ext uri="{FF2B5EF4-FFF2-40B4-BE49-F238E27FC236}">
              <a16:creationId xmlns:a16="http://schemas.microsoft.com/office/drawing/2014/main" id="{6B148D86-7650-4229-BF9E-1639CAD4ED4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3" name="AutoShape 33">
          <a:extLst>
            <a:ext uri="{FF2B5EF4-FFF2-40B4-BE49-F238E27FC236}">
              <a16:creationId xmlns:a16="http://schemas.microsoft.com/office/drawing/2014/main" id="{01476929-0D2D-4074-9D73-2FE1584A5DB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4" name="AutoShape 33">
          <a:extLst>
            <a:ext uri="{FF2B5EF4-FFF2-40B4-BE49-F238E27FC236}">
              <a16:creationId xmlns:a16="http://schemas.microsoft.com/office/drawing/2014/main" id="{4BFF09DF-C5FE-4994-8D93-E64E98C4366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5" name="AutoShape 33">
          <a:extLst>
            <a:ext uri="{FF2B5EF4-FFF2-40B4-BE49-F238E27FC236}">
              <a16:creationId xmlns:a16="http://schemas.microsoft.com/office/drawing/2014/main" id="{1E8BF162-DDE8-42E2-BB71-C450670F9DF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36" name="AutoShape 33">
          <a:extLst>
            <a:ext uri="{FF2B5EF4-FFF2-40B4-BE49-F238E27FC236}">
              <a16:creationId xmlns:a16="http://schemas.microsoft.com/office/drawing/2014/main" id="{4DA25D5A-DA95-441E-80CD-31702B11CCBF}"/>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37" name="AutoShape 33">
          <a:extLst>
            <a:ext uri="{FF2B5EF4-FFF2-40B4-BE49-F238E27FC236}">
              <a16:creationId xmlns:a16="http://schemas.microsoft.com/office/drawing/2014/main" id="{572AD671-8638-4E61-9486-AB4F29CB70D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940EDC40-6973-4BED-A7D3-E711766641A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39" name="AutoShape 33">
          <a:extLst>
            <a:ext uri="{FF2B5EF4-FFF2-40B4-BE49-F238E27FC236}">
              <a16:creationId xmlns:a16="http://schemas.microsoft.com/office/drawing/2014/main" id="{03969C7E-A0D9-4E7B-91A6-3397DEC203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0" name="AutoShape 33">
          <a:extLst>
            <a:ext uri="{FF2B5EF4-FFF2-40B4-BE49-F238E27FC236}">
              <a16:creationId xmlns:a16="http://schemas.microsoft.com/office/drawing/2014/main" id="{14F3124F-5527-4DC0-A4D8-0C5867B298C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1" name="AutoShape 33">
          <a:extLst>
            <a:ext uri="{FF2B5EF4-FFF2-40B4-BE49-F238E27FC236}">
              <a16:creationId xmlns:a16="http://schemas.microsoft.com/office/drawing/2014/main" id="{D83E1D06-0882-4DE3-A048-3D9AF66BF1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2" name="AutoShape 33">
          <a:extLst>
            <a:ext uri="{FF2B5EF4-FFF2-40B4-BE49-F238E27FC236}">
              <a16:creationId xmlns:a16="http://schemas.microsoft.com/office/drawing/2014/main" id="{BBD655EB-FA99-45DF-A466-B9B1C22472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43" name="AutoShape 33">
          <a:extLst>
            <a:ext uri="{FF2B5EF4-FFF2-40B4-BE49-F238E27FC236}">
              <a16:creationId xmlns:a16="http://schemas.microsoft.com/office/drawing/2014/main" id="{9516ED26-B1D5-40E7-BDD7-248BBC1E7A9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44" name="AutoShape 33">
          <a:extLst>
            <a:ext uri="{FF2B5EF4-FFF2-40B4-BE49-F238E27FC236}">
              <a16:creationId xmlns:a16="http://schemas.microsoft.com/office/drawing/2014/main" id="{2FA75A6B-CE11-4171-96C4-AB39C91046A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72C49B31-BDF4-4915-9B9F-1D6A76F6539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46" name="AutoShape 33">
          <a:extLst>
            <a:ext uri="{FF2B5EF4-FFF2-40B4-BE49-F238E27FC236}">
              <a16:creationId xmlns:a16="http://schemas.microsoft.com/office/drawing/2014/main" id="{91E81B94-3151-4A8C-ACFF-1FEC9A2D548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7" name="AutoShape 33">
          <a:extLst>
            <a:ext uri="{FF2B5EF4-FFF2-40B4-BE49-F238E27FC236}">
              <a16:creationId xmlns:a16="http://schemas.microsoft.com/office/drawing/2014/main" id="{E9A02DFC-9B09-4130-9863-76017539E4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8" name="AutoShape 33">
          <a:extLst>
            <a:ext uri="{FF2B5EF4-FFF2-40B4-BE49-F238E27FC236}">
              <a16:creationId xmlns:a16="http://schemas.microsoft.com/office/drawing/2014/main" id="{17809983-8258-43E2-B409-B1211FCF59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9" name="AutoShape 33">
          <a:extLst>
            <a:ext uri="{FF2B5EF4-FFF2-40B4-BE49-F238E27FC236}">
              <a16:creationId xmlns:a16="http://schemas.microsoft.com/office/drawing/2014/main" id="{DF86867D-AEE5-4722-8A41-3FA9C0A1E7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50" name="AutoShape 33">
          <a:extLst>
            <a:ext uri="{FF2B5EF4-FFF2-40B4-BE49-F238E27FC236}">
              <a16:creationId xmlns:a16="http://schemas.microsoft.com/office/drawing/2014/main" id="{F6B9FE0F-5083-4F46-86C2-706B5010756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C5ED4AFA-35DD-4FD2-BA11-02C1A716969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52" name="AutoShape 33">
          <a:extLst>
            <a:ext uri="{FF2B5EF4-FFF2-40B4-BE49-F238E27FC236}">
              <a16:creationId xmlns:a16="http://schemas.microsoft.com/office/drawing/2014/main" id="{ED5075BD-0588-47C1-BB56-09E8F132544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3" name="AutoShape 33">
          <a:extLst>
            <a:ext uri="{FF2B5EF4-FFF2-40B4-BE49-F238E27FC236}">
              <a16:creationId xmlns:a16="http://schemas.microsoft.com/office/drawing/2014/main" id="{BE1B6A4F-4187-4D36-B6BF-F51CFA4A24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4" name="AutoShape 33">
          <a:extLst>
            <a:ext uri="{FF2B5EF4-FFF2-40B4-BE49-F238E27FC236}">
              <a16:creationId xmlns:a16="http://schemas.microsoft.com/office/drawing/2014/main" id="{EC219375-7B50-46DF-98AD-A5A187E4FC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5" name="AutoShape 33">
          <a:extLst>
            <a:ext uri="{FF2B5EF4-FFF2-40B4-BE49-F238E27FC236}">
              <a16:creationId xmlns:a16="http://schemas.microsoft.com/office/drawing/2014/main" id="{C008298A-634D-4905-8185-BB503FF3AD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56" name="AutoShape 33">
          <a:extLst>
            <a:ext uri="{FF2B5EF4-FFF2-40B4-BE49-F238E27FC236}">
              <a16:creationId xmlns:a16="http://schemas.microsoft.com/office/drawing/2014/main" id="{1A218AD3-613A-4F9A-ACFD-C836FFCEDD50}"/>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57" name="AutoShape 33">
          <a:extLst>
            <a:ext uri="{FF2B5EF4-FFF2-40B4-BE49-F238E27FC236}">
              <a16:creationId xmlns:a16="http://schemas.microsoft.com/office/drawing/2014/main" id="{84F35C9F-EF0F-42FA-A0A5-5CC1783CA8CE}"/>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73730351-FD7B-49E9-9F93-260939AAD4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59" name="AutoShape 33">
          <a:extLst>
            <a:ext uri="{FF2B5EF4-FFF2-40B4-BE49-F238E27FC236}">
              <a16:creationId xmlns:a16="http://schemas.microsoft.com/office/drawing/2014/main" id="{118B66BC-1BD8-4A1F-990B-49893754D5B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0" name="AutoShape 33">
          <a:extLst>
            <a:ext uri="{FF2B5EF4-FFF2-40B4-BE49-F238E27FC236}">
              <a16:creationId xmlns:a16="http://schemas.microsoft.com/office/drawing/2014/main" id="{75153B53-7583-4415-8420-9BE24BA1FB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1" name="AutoShape 33">
          <a:extLst>
            <a:ext uri="{FF2B5EF4-FFF2-40B4-BE49-F238E27FC236}">
              <a16:creationId xmlns:a16="http://schemas.microsoft.com/office/drawing/2014/main" id="{00BEF8AB-AF5E-4E5A-81DF-69E4CCAA041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2" name="AutoShape 33">
          <a:extLst>
            <a:ext uri="{FF2B5EF4-FFF2-40B4-BE49-F238E27FC236}">
              <a16:creationId xmlns:a16="http://schemas.microsoft.com/office/drawing/2014/main" id="{02AF805B-201A-4928-8B0D-A93D04828D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63" name="AutoShape 33">
          <a:extLst>
            <a:ext uri="{FF2B5EF4-FFF2-40B4-BE49-F238E27FC236}">
              <a16:creationId xmlns:a16="http://schemas.microsoft.com/office/drawing/2014/main" id="{86E752B5-6364-404C-AE23-8B2C2246F325}"/>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64" name="AutoShape 33">
          <a:extLst>
            <a:ext uri="{FF2B5EF4-FFF2-40B4-BE49-F238E27FC236}">
              <a16:creationId xmlns:a16="http://schemas.microsoft.com/office/drawing/2014/main" id="{9A3235C7-3F0F-49AD-ABEA-1FFEE0B40C2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C495BF50-2F30-44FB-B3FB-6D2B80E4966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466" name="AutoShape 33">
          <a:extLst>
            <a:ext uri="{FF2B5EF4-FFF2-40B4-BE49-F238E27FC236}">
              <a16:creationId xmlns:a16="http://schemas.microsoft.com/office/drawing/2014/main" id="{DB3D6660-C734-401B-9455-D0AFAFC9DE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7" name="AutoShape 33">
          <a:extLst>
            <a:ext uri="{FF2B5EF4-FFF2-40B4-BE49-F238E27FC236}">
              <a16:creationId xmlns:a16="http://schemas.microsoft.com/office/drawing/2014/main" id="{5E998B26-CCA0-4852-8AFB-932D5D3E5D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8" name="AutoShape 33">
          <a:extLst>
            <a:ext uri="{FF2B5EF4-FFF2-40B4-BE49-F238E27FC236}">
              <a16:creationId xmlns:a16="http://schemas.microsoft.com/office/drawing/2014/main" id="{EA56E971-9FC7-44C7-B596-0FA4D183B07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9" name="AutoShape 33">
          <a:extLst>
            <a:ext uri="{FF2B5EF4-FFF2-40B4-BE49-F238E27FC236}">
              <a16:creationId xmlns:a16="http://schemas.microsoft.com/office/drawing/2014/main" id="{3516FDA5-6345-49BF-9644-26984E46533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70" name="AutoShape 33">
          <a:extLst>
            <a:ext uri="{FF2B5EF4-FFF2-40B4-BE49-F238E27FC236}">
              <a16:creationId xmlns:a16="http://schemas.microsoft.com/office/drawing/2014/main" id="{271FE832-8110-46D7-8FE6-558C2E011CB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71" name="AutoShape 33">
          <a:extLst>
            <a:ext uri="{FF2B5EF4-FFF2-40B4-BE49-F238E27FC236}">
              <a16:creationId xmlns:a16="http://schemas.microsoft.com/office/drawing/2014/main" id="{323B2680-9004-4011-9F7D-A4CC2A4FE95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CD094B40-2370-4FEA-96B8-B66F13A21BC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73" name="AutoShape 33">
          <a:extLst>
            <a:ext uri="{FF2B5EF4-FFF2-40B4-BE49-F238E27FC236}">
              <a16:creationId xmlns:a16="http://schemas.microsoft.com/office/drawing/2014/main" id="{C1AE7366-2C50-48A5-9BB4-88565D298F5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4" name="AutoShape 33">
          <a:extLst>
            <a:ext uri="{FF2B5EF4-FFF2-40B4-BE49-F238E27FC236}">
              <a16:creationId xmlns:a16="http://schemas.microsoft.com/office/drawing/2014/main" id="{17FEB28C-DD6D-479F-81D5-7FFB146055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5" name="AutoShape 33">
          <a:extLst>
            <a:ext uri="{FF2B5EF4-FFF2-40B4-BE49-F238E27FC236}">
              <a16:creationId xmlns:a16="http://schemas.microsoft.com/office/drawing/2014/main" id="{7E54423A-E1C4-46C8-9862-9DEA812684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6" name="AutoShape 33">
          <a:extLst>
            <a:ext uri="{FF2B5EF4-FFF2-40B4-BE49-F238E27FC236}">
              <a16:creationId xmlns:a16="http://schemas.microsoft.com/office/drawing/2014/main" id="{F85AB539-B540-463A-A22A-8AB469E853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77" name="AutoShape 33">
          <a:extLst>
            <a:ext uri="{FF2B5EF4-FFF2-40B4-BE49-F238E27FC236}">
              <a16:creationId xmlns:a16="http://schemas.microsoft.com/office/drawing/2014/main" id="{A308C766-8E44-4A43-9F3F-06C269E25806}"/>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78" name="AutoShape 33">
          <a:extLst>
            <a:ext uri="{FF2B5EF4-FFF2-40B4-BE49-F238E27FC236}">
              <a16:creationId xmlns:a16="http://schemas.microsoft.com/office/drawing/2014/main" id="{C9768EFB-AAE2-4C19-AE74-6F948740063C}"/>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39F461E3-63F9-479E-9795-AFD956EE714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81" name="AutoShape 33">
          <a:extLst>
            <a:ext uri="{FF2B5EF4-FFF2-40B4-BE49-F238E27FC236}">
              <a16:creationId xmlns:a16="http://schemas.microsoft.com/office/drawing/2014/main" id="{D41884D4-1334-45FD-9AF6-83218D6F334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2" name="AutoShape 33">
          <a:extLst>
            <a:ext uri="{FF2B5EF4-FFF2-40B4-BE49-F238E27FC236}">
              <a16:creationId xmlns:a16="http://schemas.microsoft.com/office/drawing/2014/main" id="{102F92B5-3E48-4692-95A0-F286C57EB7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3" name="AutoShape 33">
          <a:extLst>
            <a:ext uri="{FF2B5EF4-FFF2-40B4-BE49-F238E27FC236}">
              <a16:creationId xmlns:a16="http://schemas.microsoft.com/office/drawing/2014/main" id="{DCD09527-8317-4D01-9954-7A94B98531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4" name="AutoShape 33">
          <a:extLst>
            <a:ext uri="{FF2B5EF4-FFF2-40B4-BE49-F238E27FC236}">
              <a16:creationId xmlns:a16="http://schemas.microsoft.com/office/drawing/2014/main" id="{26798A4A-2310-4A3E-A728-919262DDCC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85BBABF5-C0E5-4F09-8C4B-7841EC4EEAD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87" name="AutoShape 33">
          <a:extLst>
            <a:ext uri="{FF2B5EF4-FFF2-40B4-BE49-F238E27FC236}">
              <a16:creationId xmlns:a16="http://schemas.microsoft.com/office/drawing/2014/main" id="{445BEFA4-2577-4830-8A6D-9E83ADA7F51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8" name="AutoShape 33">
          <a:extLst>
            <a:ext uri="{FF2B5EF4-FFF2-40B4-BE49-F238E27FC236}">
              <a16:creationId xmlns:a16="http://schemas.microsoft.com/office/drawing/2014/main" id="{D2A5B5D1-7BD5-4BCF-9EFF-59F5A54112F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9" name="AutoShape 33">
          <a:extLst>
            <a:ext uri="{FF2B5EF4-FFF2-40B4-BE49-F238E27FC236}">
              <a16:creationId xmlns:a16="http://schemas.microsoft.com/office/drawing/2014/main" id="{07B7A1AB-37F3-4302-8C53-A4B473CED3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0" name="AutoShape 33">
          <a:extLst>
            <a:ext uri="{FF2B5EF4-FFF2-40B4-BE49-F238E27FC236}">
              <a16:creationId xmlns:a16="http://schemas.microsoft.com/office/drawing/2014/main" id="{9FC9795E-DB96-48F9-B46F-0B5E41EB29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C3474F06-8BF8-4401-A445-E34AFD82E9B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94" name="AutoShape 33">
          <a:extLst>
            <a:ext uri="{FF2B5EF4-FFF2-40B4-BE49-F238E27FC236}">
              <a16:creationId xmlns:a16="http://schemas.microsoft.com/office/drawing/2014/main" id="{6205831E-DC7B-403D-AE5D-34E0FC1506E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5" name="AutoShape 33">
          <a:extLst>
            <a:ext uri="{FF2B5EF4-FFF2-40B4-BE49-F238E27FC236}">
              <a16:creationId xmlns:a16="http://schemas.microsoft.com/office/drawing/2014/main" id="{D8C31173-2E26-4DA5-9BA3-3EBBD64F8A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6" name="AutoShape 33">
          <a:extLst>
            <a:ext uri="{FF2B5EF4-FFF2-40B4-BE49-F238E27FC236}">
              <a16:creationId xmlns:a16="http://schemas.microsoft.com/office/drawing/2014/main" id="{0C0B885E-F2FD-49AC-B6EE-FFE8D7DBD4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7" name="AutoShape 33">
          <a:extLst>
            <a:ext uri="{FF2B5EF4-FFF2-40B4-BE49-F238E27FC236}">
              <a16:creationId xmlns:a16="http://schemas.microsoft.com/office/drawing/2014/main" id="{EA663820-47D5-4B4D-9271-21F71D926A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2F3BEAAA-4D0F-4B7F-BBB2-DA4F9E69097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01" name="AutoShape 33">
          <a:extLst>
            <a:ext uri="{FF2B5EF4-FFF2-40B4-BE49-F238E27FC236}">
              <a16:creationId xmlns:a16="http://schemas.microsoft.com/office/drawing/2014/main" id="{4F467566-BCE4-4FC9-8A3B-106C20302DD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2" name="AutoShape 33">
          <a:extLst>
            <a:ext uri="{FF2B5EF4-FFF2-40B4-BE49-F238E27FC236}">
              <a16:creationId xmlns:a16="http://schemas.microsoft.com/office/drawing/2014/main" id="{E180C77D-134E-4784-99EB-9AD7F665BCE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3" name="AutoShape 33">
          <a:extLst>
            <a:ext uri="{FF2B5EF4-FFF2-40B4-BE49-F238E27FC236}">
              <a16:creationId xmlns:a16="http://schemas.microsoft.com/office/drawing/2014/main" id="{F33135F3-0FCA-4753-8E17-C3BEAF46FDB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4" name="AutoShape 33">
          <a:extLst>
            <a:ext uri="{FF2B5EF4-FFF2-40B4-BE49-F238E27FC236}">
              <a16:creationId xmlns:a16="http://schemas.microsoft.com/office/drawing/2014/main" id="{E01490C0-8AB9-446F-A1EB-13EF744756D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B076B0A1-61E3-4161-BA1A-08E9CCFBC01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08" name="AutoShape 33">
          <a:extLst>
            <a:ext uri="{FF2B5EF4-FFF2-40B4-BE49-F238E27FC236}">
              <a16:creationId xmlns:a16="http://schemas.microsoft.com/office/drawing/2014/main" id="{C0ED4FAF-B0C6-43AA-B839-A09FD3146C3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09" name="AutoShape 33">
          <a:extLst>
            <a:ext uri="{FF2B5EF4-FFF2-40B4-BE49-F238E27FC236}">
              <a16:creationId xmlns:a16="http://schemas.microsoft.com/office/drawing/2014/main" id="{26975834-CE6C-4AB6-AA60-A8D98C5E7D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0" name="AutoShape 33">
          <a:extLst>
            <a:ext uri="{FF2B5EF4-FFF2-40B4-BE49-F238E27FC236}">
              <a16:creationId xmlns:a16="http://schemas.microsoft.com/office/drawing/2014/main" id="{B6A86FFB-796D-492D-96C9-D3E73E99B5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1" name="AutoShape 33">
          <a:extLst>
            <a:ext uri="{FF2B5EF4-FFF2-40B4-BE49-F238E27FC236}">
              <a16:creationId xmlns:a16="http://schemas.microsoft.com/office/drawing/2014/main" id="{48893410-F827-4BBE-ADA2-83753DD682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5D84DAFE-4AEE-4FF4-B928-2763B6D2D4E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16" name="AutoShape 33">
          <a:extLst>
            <a:ext uri="{FF2B5EF4-FFF2-40B4-BE49-F238E27FC236}">
              <a16:creationId xmlns:a16="http://schemas.microsoft.com/office/drawing/2014/main" id="{40D7B9C7-9BE1-47A7-A7E1-C6D313B5F9F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7" name="AutoShape 33">
          <a:extLst>
            <a:ext uri="{FF2B5EF4-FFF2-40B4-BE49-F238E27FC236}">
              <a16:creationId xmlns:a16="http://schemas.microsoft.com/office/drawing/2014/main" id="{11839A48-3892-492F-B36C-D19B04283F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8" name="AutoShape 33">
          <a:extLst>
            <a:ext uri="{FF2B5EF4-FFF2-40B4-BE49-F238E27FC236}">
              <a16:creationId xmlns:a16="http://schemas.microsoft.com/office/drawing/2014/main" id="{7A1BD39F-A251-4BC5-B5A9-53F4310E96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9" name="AutoShape 33">
          <a:extLst>
            <a:ext uri="{FF2B5EF4-FFF2-40B4-BE49-F238E27FC236}">
              <a16:creationId xmlns:a16="http://schemas.microsoft.com/office/drawing/2014/main" id="{9B2FFD44-C868-45E3-ACB6-39F0C374096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20" name="AutoShape 33">
          <a:extLst>
            <a:ext uri="{FF2B5EF4-FFF2-40B4-BE49-F238E27FC236}">
              <a16:creationId xmlns:a16="http://schemas.microsoft.com/office/drawing/2014/main" id="{FE972E68-6D66-4FCB-9090-23D17FB141EE}"/>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21EFE3A9-2E55-41C5-947D-DEA2479ED0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22" name="AutoShape 33">
          <a:extLst>
            <a:ext uri="{FF2B5EF4-FFF2-40B4-BE49-F238E27FC236}">
              <a16:creationId xmlns:a16="http://schemas.microsoft.com/office/drawing/2014/main" id="{26ABF114-4B1D-4A86-B303-E533CF60368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3" name="AutoShape 33">
          <a:extLst>
            <a:ext uri="{FF2B5EF4-FFF2-40B4-BE49-F238E27FC236}">
              <a16:creationId xmlns:a16="http://schemas.microsoft.com/office/drawing/2014/main" id="{9DA858C1-BAC8-434E-89DF-9446D1C8D6D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4" name="AutoShape 33">
          <a:extLst>
            <a:ext uri="{FF2B5EF4-FFF2-40B4-BE49-F238E27FC236}">
              <a16:creationId xmlns:a16="http://schemas.microsoft.com/office/drawing/2014/main" id="{D1B72DA0-6511-414D-8C07-FD00A4D4CC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5" name="AutoShape 33">
          <a:extLst>
            <a:ext uri="{FF2B5EF4-FFF2-40B4-BE49-F238E27FC236}">
              <a16:creationId xmlns:a16="http://schemas.microsoft.com/office/drawing/2014/main" id="{227E499A-8232-4C16-B1CB-56C57FA373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26" name="AutoShape 33">
          <a:extLst>
            <a:ext uri="{FF2B5EF4-FFF2-40B4-BE49-F238E27FC236}">
              <a16:creationId xmlns:a16="http://schemas.microsoft.com/office/drawing/2014/main" id="{A083C1E8-EBD1-4E5D-8C83-0F76D75E3AE2}"/>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27" name="AutoShape 33">
          <a:extLst>
            <a:ext uri="{FF2B5EF4-FFF2-40B4-BE49-F238E27FC236}">
              <a16:creationId xmlns:a16="http://schemas.microsoft.com/office/drawing/2014/main" id="{6048017B-4E64-4222-93B6-CAF8EB202E74}"/>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C63ED7DC-3CFA-465A-AD46-82EFF617782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29" name="AutoShape 33">
          <a:extLst>
            <a:ext uri="{FF2B5EF4-FFF2-40B4-BE49-F238E27FC236}">
              <a16:creationId xmlns:a16="http://schemas.microsoft.com/office/drawing/2014/main" id="{E4646881-51B6-4614-BF07-15E5CE245F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0" name="AutoShape 33">
          <a:extLst>
            <a:ext uri="{FF2B5EF4-FFF2-40B4-BE49-F238E27FC236}">
              <a16:creationId xmlns:a16="http://schemas.microsoft.com/office/drawing/2014/main" id="{F3AE6C8C-27FF-4ADD-B04E-DB111BF3E0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1" name="AutoShape 33">
          <a:extLst>
            <a:ext uri="{FF2B5EF4-FFF2-40B4-BE49-F238E27FC236}">
              <a16:creationId xmlns:a16="http://schemas.microsoft.com/office/drawing/2014/main" id="{A9CA542A-3DF9-422E-A571-257D1DAE6A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2" name="AutoShape 33">
          <a:extLst>
            <a:ext uri="{FF2B5EF4-FFF2-40B4-BE49-F238E27FC236}">
              <a16:creationId xmlns:a16="http://schemas.microsoft.com/office/drawing/2014/main" id="{829016FD-A5F5-4AB1-8BA4-A4540C5180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33" name="AutoShape 33">
          <a:extLst>
            <a:ext uri="{FF2B5EF4-FFF2-40B4-BE49-F238E27FC236}">
              <a16:creationId xmlns:a16="http://schemas.microsoft.com/office/drawing/2014/main" id="{A8675FE1-F8AC-4DAE-8EF1-7CF4C515E2D5}"/>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34" name="AutoShape 33">
          <a:extLst>
            <a:ext uri="{FF2B5EF4-FFF2-40B4-BE49-F238E27FC236}">
              <a16:creationId xmlns:a16="http://schemas.microsoft.com/office/drawing/2014/main" id="{01081970-46D6-4515-A561-B1FC2F7AE7C6}"/>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683DFC2F-8FEE-4FF5-9C21-C8839A16C46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36" name="AutoShape 33">
          <a:extLst>
            <a:ext uri="{FF2B5EF4-FFF2-40B4-BE49-F238E27FC236}">
              <a16:creationId xmlns:a16="http://schemas.microsoft.com/office/drawing/2014/main" id="{9ECD858D-37AC-48EC-A691-CF30B580B76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7" name="AutoShape 33">
          <a:extLst>
            <a:ext uri="{FF2B5EF4-FFF2-40B4-BE49-F238E27FC236}">
              <a16:creationId xmlns:a16="http://schemas.microsoft.com/office/drawing/2014/main" id="{E8A2FDAF-CAF5-4A94-B857-D430FFB799D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8" name="AutoShape 33">
          <a:extLst>
            <a:ext uri="{FF2B5EF4-FFF2-40B4-BE49-F238E27FC236}">
              <a16:creationId xmlns:a16="http://schemas.microsoft.com/office/drawing/2014/main" id="{FF855838-D165-40FF-B101-0D6400F22CF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9" name="AutoShape 33">
          <a:extLst>
            <a:ext uri="{FF2B5EF4-FFF2-40B4-BE49-F238E27FC236}">
              <a16:creationId xmlns:a16="http://schemas.microsoft.com/office/drawing/2014/main" id="{D09B793C-FE74-401F-8C0C-78D97155CF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540" name="AutoShape 33">
          <a:extLst>
            <a:ext uri="{FF2B5EF4-FFF2-40B4-BE49-F238E27FC236}">
              <a16:creationId xmlns:a16="http://schemas.microsoft.com/office/drawing/2014/main" id="{82F5F6A6-FEA6-4B1A-BA63-255C2A55BA89}"/>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541" name="AutoShape 33">
          <a:extLst>
            <a:ext uri="{FF2B5EF4-FFF2-40B4-BE49-F238E27FC236}">
              <a16:creationId xmlns:a16="http://schemas.microsoft.com/office/drawing/2014/main" id="{B28649D8-7A21-4E8E-AD9F-EB5D89EAC351}"/>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F199F710-4B1B-45B1-BAAD-EA5D94D5E4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43" name="AutoShape 33">
          <a:extLst>
            <a:ext uri="{FF2B5EF4-FFF2-40B4-BE49-F238E27FC236}">
              <a16:creationId xmlns:a16="http://schemas.microsoft.com/office/drawing/2014/main" id="{4D0CC59D-FF2F-43D3-B657-41B0891742B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4" name="AutoShape 33">
          <a:extLst>
            <a:ext uri="{FF2B5EF4-FFF2-40B4-BE49-F238E27FC236}">
              <a16:creationId xmlns:a16="http://schemas.microsoft.com/office/drawing/2014/main" id="{AD6A42A2-AB00-444D-8218-C98BFDCBF0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5" name="AutoShape 33">
          <a:extLst>
            <a:ext uri="{FF2B5EF4-FFF2-40B4-BE49-F238E27FC236}">
              <a16:creationId xmlns:a16="http://schemas.microsoft.com/office/drawing/2014/main" id="{0AD0C285-E48C-430C-854C-97769BBE9B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6" name="AutoShape 33">
          <a:extLst>
            <a:ext uri="{FF2B5EF4-FFF2-40B4-BE49-F238E27FC236}">
              <a16:creationId xmlns:a16="http://schemas.microsoft.com/office/drawing/2014/main" id="{4A9AF338-57B6-4912-B241-C915EB9916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47" name="AutoShape 33">
          <a:extLst>
            <a:ext uri="{FF2B5EF4-FFF2-40B4-BE49-F238E27FC236}">
              <a16:creationId xmlns:a16="http://schemas.microsoft.com/office/drawing/2014/main" id="{3C641BA0-7999-40A6-939E-4C100C995EA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48" name="AutoShape 33">
          <a:extLst>
            <a:ext uri="{FF2B5EF4-FFF2-40B4-BE49-F238E27FC236}">
              <a16:creationId xmlns:a16="http://schemas.microsoft.com/office/drawing/2014/main" id="{219F5547-C3A0-4678-9D2C-D4EB61CB3B04}"/>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EA9C6A2C-73AF-4772-B56B-6D539EDF466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51" name="AutoShape 33">
          <a:extLst>
            <a:ext uri="{FF2B5EF4-FFF2-40B4-BE49-F238E27FC236}">
              <a16:creationId xmlns:a16="http://schemas.microsoft.com/office/drawing/2014/main" id="{C7D53F13-7193-4321-B04F-C7EBCE5668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2" name="AutoShape 33">
          <a:extLst>
            <a:ext uri="{FF2B5EF4-FFF2-40B4-BE49-F238E27FC236}">
              <a16:creationId xmlns:a16="http://schemas.microsoft.com/office/drawing/2014/main" id="{4FB942A7-1948-47FD-96B0-8284D9B1D9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3" name="AutoShape 33">
          <a:extLst>
            <a:ext uri="{FF2B5EF4-FFF2-40B4-BE49-F238E27FC236}">
              <a16:creationId xmlns:a16="http://schemas.microsoft.com/office/drawing/2014/main" id="{265F10DD-8088-4B3B-AD5F-83A99358F7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4" name="AutoShape 33">
          <a:extLst>
            <a:ext uri="{FF2B5EF4-FFF2-40B4-BE49-F238E27FC236}">
              <a16:creationId xmlns:a16="http://schemas.microsoft.com/office/drawing/2014/main" id="{51C8CC89-C47D-4934-8A26-AD5B3076AA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55" name="AutoShape 33">
          <a:extLst>
            <a:ext uri="{FF2B5EF4-FFF2-40B4-BE49-F238E27FC236}">
              <a16:creationId xmlns:a16="http://schemas.microsoft.com/office/drawing/2014/main" id="{2B3BA3BD-B315-4A59-9F58-3EBF5D4F28D3}"/>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02FA763C-9F24-42BD-BDE5-9E375FB7344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57" name="AutoShape 33">
          <a:extLst>
            <a:ext uri="{FF2B5EF4-FFF2-40B4-BE49-F238E27FC236}">
              <a16:creationId xmlns:a16="http://schemas.microsoft.com/office/drawing/2014/main" id="{F81C0A0E-BD7B-4949-B560-2A4695ED0CA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8" name="AutoShape 33">
          <a:extLst>
            <a:ext uri="{FF2B5EF4-FFF2-40B4-BE49-F238E27FC236}">
              <a16:creationId xmlns:a16="http://schemas.microsoft.com/office/drawing/2014/main" id="{ED61A4F9-6C68-4398-ABEC-5BDAFF24A0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9" name="AutoShape 33">
          <a:extLst>
            <a:ext uri="{FF2B5EF4-FFF2-40B4-BE49-F238E27FC236}">
              <a16:creationId xmlns:a16="http://schemas.microsoft.com/office/drawing/2014/main" id="{7A5952C2-881D-423D-86C2-B0B0FC1725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0" name="AutoShape 33">
          <a:extLst>
            <a:ext uri="{FF2B5EF4-FFF2-40B4-BE49-F238E27FC236}">
              <a16:creationId xmlns:a16="http://schemas.microsoft.com/office/drawing/2014/main" id="{5D404109-3C7C-4D50-8245-9176A02AC31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61" name="AutoShape 33">
          <a:extLst>
            <a:ext uri="{FF2B5EF4-FFF2-40B4-BE49-F238E27FC236}">
              <a16:creationId xmlns:a16="http://schemas.microsoft.com/office/drawing/2014/main" id="{CA390CBD-8C31-413E-8958-D67F1DD3B4E7}"/>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62" name="AutoShape 33">
          <a:extLst>
            <a:ext uri="{FF2B5EF4-FFF2-40B4-BE49-F238E27FC236}">
              <a16:creationId xmlns:a16="http://schemas.microsoft.com/office/drawing/2014/main" id="{A0A58EC6-3A6F-44BE-89AF-52C4995D9DAD}"/>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D3EA3069-F21C-4C32-B9AB-067E6DCC0F1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64" name="AutoShape 33">
          <a:extLst>
            <a:ext uri="{FF2B5EF4-FFF2-40B4-BE49-F238E27FC236}">
              <a16:creationId xmlns:a16="http://schemas.microsoft.com/office/drawing/2014/main" id="{353C7DDC-7EA1-47DB-92DF-B0F2E35DB4D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5" name="AutoShape 33">
          <a:extLst>
            <a:ext uri="{FF2B5EF4-FFF2-40B4-BE49-F238E27FC236}">
              <a16:creationId xmlns:a16="http://schemas.microsoft.com/office/drawing/2014/main" id="{A5477DA0-5B54-40DA-B0EF-F3C1469BF0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6" name="AutoShape 33">
          <a:extLst>
            <a:ext uri="{FF2B5EF4-FFF2-40B4-BE49-F238E27FC236}">
              <a16:creationId xmlns:a16="http://schemas.microsoft.com/office/drawing/2014/main" id="{116E4263-9F41-44E7-9D9D-B397F9F4EE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7" name="AutoShape 33">
          <a:extLst>
            <a:ext uri="{FF2B5EF4-FFF2-40B4-BE49-F238E27FC236}">
              <a16:creationId xmlns:a16="http://schemas.microsoft.com/office/drawing/2014/main" id="{68C95562-A1EC-4602-979A-B4F6DD9BD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68" name="AutoShape 33">
          <a:extLst>
            <a:ext uri="{FF2B5EF4-FFF2-40B4-BE49-F238E27FC236}">
              <a16:creationId xmlns:a16="http://schemas.microsoft.com/office/drawing/2014/main" id="{50640151-5F77-49CB-AE0B-517F88E775BB}"/>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69" name="AutoShape 33">
          <a:extLst>
            <a:ext uri="{FF2B5EF4-FFF2-40B4-BE49-F238E27FC236}">
              <a16:creationId xmlns:a16="http://schemas.microsoft.com/office/drawing/2014/main" id="{49835C41-B7D5-478E-ADBE-AA270AF2152E}"/>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062CF114-E5D4-4FFC-BD8D-2855264E0B8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71" name="AutoShape 33">
          <a:extLst>
            <a:ext uri="{FF2B5EF4-FFF2-40B4-BE49-F238E27FC236}">
              <a16:creationId xmlns:a16="http://schemas.microsoft.com/office/drawing/2014/main" id="{6D6DED46-562D-4343-B093-6E34562645E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2" name="AutoShape 33">
          <a:extLst>
            <a:ext uri="{FF2B5EF4-FFF2-40B4-BE49-F238E27FC236}">
              <a16:creationId xmlns:a16="http://schemas.microsoft.com/office/drawing/2014/main" id="{A9D98AB5-DD82-4390-8131-16619109D96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3" name="AutoShape 33">
          <a:extLst>
            <a:ext uri="{FF2B5EF4-FFF2-40B4-BE49-F238E27FC236}">
              <a16:creationId xmlns:a16="http://schemas.microsoft.com/office/drawing/2014/main" id="{5A1DC7AD-A958-48E6-B134-9029E6CF1BA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4" name="AutoShape 33">
          <a:extLst>
            <a:ext uri="{FF2B5EF4-FFF2-40B4-BE49-F238E27FC236}">
              <a16:creationId xmlns:a16="http://schemas.microsoft.com/office/drawing/2014/main" id="{5BAA0255-C0A0-446C-BAB4-9B841770AA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575" name="AutoShape 33">
          <a:extLst>
            <a:ext uri="{FF2B5EF4-FFF2-40B4-BE49-F238E27FC236}">
              <a16:creationId xmlns:a16="http://schemas.microsoft.com/office/drawing/2014/main" id="{7793F16E-58FE-4023-AA14-DD1FEF342B0F}"/>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576" name="AutoShape 33">
          <a:extLst>
            <a:ext uri="{FF2B5EF4-FFF2-40B4-BE49-F238E27FC236}">
              <a16:creationId xmlns:a16="http://schemas.microsoft.com/office/drawing/2014/main" id="{9158AEBA-7F7E-4BE3-8394-866B6BD64FC7}"/>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D115BAB2-AB40-49C6-B37B-FAB06FBF116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78" name="AutoShape 33">
          <a:extLst>
            <a:ext uri="{FF2B5EF4-FFF2-40B4-BE49-F238E27FC236}">
              <a16:creationId xmlns:a16="http://schemas.microsoft.com/office/drawing/2014/main" id="{8FCFEA6E-8EE6-4655-A949-91522CA4EF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79" name="AutoShape 33">
          <a:extLst>
            <a:ext uri="{FF2B5EF4-FFF2-40B4-BE49-F238E27FC236}">
              <a16:creationId xmlns:a16="http://schemas.microsoft.com/office/drawing/2014/main" id="{41EAFE05-666F-4DB0-89E7-D98753C7BC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80" name="AutoShape 33">
          <a:extLst>
            <a:ext uri="{FF2B5EF4-FFF2-40B4-BE49-F238E27FC236}">
              <a16:creationId xmlns:a16="http://schemas.microsoft.com/office/drawing/2014/main" id="{7A9924D8-4959-47B3-947B-A295DE04D4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81" name="AutoShape 33">
          <a:extLst>
            <a:ext uri="{FF2B5EF4-FFF2-40B4-BE49-F238E27FC236}">
              <a16:creationId xmlns:a16="http://schemas.microsoft.com/office/drawing/2014/main" id="{3B20E12B-D2E8-438B-B433-286310A739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82" name="AutoShape 33">
          <a:extLst>
            <a:ext uri="{FF2B5EF4-FFF2-40B4-BE49-F238E27FC236}">
              <a16:creationId xmlns:a16="http://schemas.microsoft.com/office/drawing/2014/main" id="{B2F0F805-DDCB-4C5B-8ED5-24918305B3C4}"/>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83" name="AutoShape 33">
          <a:extLst>
            <a:ext uri="{FF2B5EF4-FFF2-40B4-BE49-F238E27FC236}">
              <a16:creationId xmlns:a16="http://schemas.microsoft.com/office/drawing/2014/main" id="{8320123B-DC59-4998-A3A2-628BB70A05CB}"/>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25</xdr:col>
      <xdr:colOff>0</xdr:colOff>
      <xdr:row>28</xdr:row>
      <xdr:rowOff>0</xdr:rowOff>
    </xdr:from>
    <xdr:ext cx="304800" cy="301690"/>
    <xdr:sp macro="" textlink="">
      <xdr:nvSpPr>
        <xdr:cNvPr id="587" name="AutoShape 33">
          <a:extLst>
            <a:ext uri="{FF2B5EF4-FFF2-40B4-BE49-F238E27FC236}">
              <a16:creationId xmlns:a16="http://schemas.microsoft.com/office/drawing/2014/main" id="{DC5DD2B9-2F28-4334-B763-9CFAE9E1CF16}"/>
            </a:ext>
          </a:extLst>
        </xdr:cNvPr>
        <xdr:cNvSpPr>
          <a:spLocks noChangeAspect="1" noChangeArrowheads="1"/>
        </xdr:cNvSpPr>
      </xdr:nvSpPr>
      <xdr:spPr bwMode="auto">
        <a:xfrm>
          <a:off x="10429394" y="1433561"/>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28</xdr:row>
      <xdr:rowOff>0</xdr:rowOff>
    </xdr:from>
    <xdr:ext cx="304800" cy="302079"/>
    <xdr:sp macro="" textlink="">
      <xdr:nvSpPr>
        <xdr:cNvPr id="588" name="AutoShape 33">
          <a:extLst>
            <a:ext uri="{FF2B5EF4-FFF2-40B4-BE49-F238E27FC236}">
              <a16:creationId xmlns:a16="http://schemas.microsoft.com/office/drawing/2014/main" id="{5B7CC5BA-E0FC-4796-92F0-D54343D11E76}"/>
            </a:ext>
          </a:extLst>
        </xdr:cNvPr>
        <xdr:cNvSpPr>
          <a:spLocks noChangeAspect="1" noChangeArrowheads="1"/>
        </xdr:cNvSpPr>
      </xdr:nvSpPr>
      <xdr:spPr bwMode="auto">
        <a:xfrm>
          <a:off x="10429394" y="143356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163561</xdr:colOff>
      <xdr:row>38</xdr:row>
      <xdr:rowOff>182803</xdr:rowOff>
    </xdr:from>
    <xdr:to>
      <xdr:col>20</xdr:col>
      <xdr:colOff>169894</xdr:colOff>
      <xdr:row>43</xdr:row>
      <xdr:rowOff>3671</xdr:rowOff>
    </xdr:to>
    <xdr:pic>
      <xdr:nvPicPr>
        <xdr:cNvPr id="591" name="Imagem 590">
          <a:extLst>
            <a:ext uri="{FF2B5EF4-FFF2-40B4-BE49-F238E27FC236}">
              <a16:creationId xmlns:a16="http://schemas.microsoft.com/office/drawing/2014/main" id="{9C397C76-BC4B-1E30-DE2F-264B55ED8C46}"/>
            </a:ext>
          </a:extLst>
        </xdr:cNvPr>
        <xdr:cNvPicPr>
          <a:picLocks noChangeAspect="1"/>
        </xdr:cNvPicPr>
      </xdr:nvPicPr>
      <xdr:blipFill>
        <a:blip xmlns:r="http://schemas.openxmlformats.org/officeDocument/2006/relationships" r:embed="rId1"/>
        <a:stretch>
          <a:fillRect/>
        </a:stretch>
      </xdr:blipFill>
      <xdr:spPr>
        <a:xfrm>
          <a:off x="6215303" y="5974773"/>
          <a:ext cx="3442818" cy="1358454"/>
        </a:xfrm>
        <a:prstGeom prst="rect">
          <a:avLst/>
        </a:prstGeom>
      </xdr:spPr>
    </xdr:pic>
    <xdr:clientData/>
  </xdr:twoCellAnchor>
  <xdr:twoCellAnchor editAs="oneCell">
    <xdr:from>
      <xdr:col>2</xdr:col>
      <xdr:colOff>413716</xdr:colOff>
      <xdr:row>1</xdr:row>
      <xdr:rowOff>75669</xdr:rowOff>
    </xdr:from>
    <xdr:to>
      <xdr:col>3</xdr:col>
      <xdr:colOff>248248</xdr:colOff>
      <xdr:row>1</xdr:row>
      <xdr:rowOff>894936</xdr:rowOff>
    </xdr:to>
    <xdr:pic>
      <xdr:nvPicPr>
        <xdr:cNvPr id="485" name="Picture 2" descr="anac-logo-10 -">
          <a:extLst>
            <a:ext uri="{FF2B5EF4-FFF2-40B4-BE49-F238E27FC236}">
              <a16:creationId xmlns:a16="http://schemas.microsoft.com/office/drawing/2014/main" id="{CD1BEC69-8280-AA50-2E34-2251476EEB10}"/>
            </a:ext>
          </a:extLst>
        </xdr:cNvPr>
        <xdr:cNvPicPr>
          <a:picLocks noChangeAspect="1" noChangeArrowheads="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rcRect/>
        <a:stretch>
          <a:fillRect/>
        </a:stretch>
      </xdr:blipFill>
      <xdr:spPr bwMode="auto">
        <a:xfrm>
          <a:off x="692731" y="258472"/>
          <a:ext cx="777411" cy="83069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8</xdr:col>
      <xdr:colOff>454046</xdr:colOff>
      <xdr:row>1</xdr:row>
      <xdr:rowOff>60377</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456365BE-1694-4A8D-8D0C-1880387026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 name="AutoShape 33">
          <a:extLst>
            <a:ext uri="{FF2B5EF4-FFF2-40B4-BE49-F238E27FC236}">
              <a16:creationId xmlns:a16="http://schemas.microsoft.com/office/drawing/2014/main" id="{C2ECED34-F675-4610-83F6-A73FCD5150C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 name="AutoShape 33">
          <a:extLst>
            <a:ext uri="{FF2B5EF4-FFF2-40B4-BE49-F238E27FC236}">
              <a16:creationId xmlns:a16="http://schemas.microsoft.com/office/drawing/2014/main" id="{051E2E19-CFAF-4C8E-A6CC-B3A203275A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 name="AutoShape 33">
          <a:extLst>
            <a:ext uri="{FF2B5EF4-FFF2-40B4-BE49-F238E27FC236}">
              <a16:creationId xmlns:a16="http://schemas.microsoft.com/office/drawing/2014/main" id="{D0BC63BF-A30A-4517-A1AB-B43FC8C08F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 name="AutoShape 33">
          <a:extLst>
            <a:ext uri="{FF2B5EF4-FFF2-40B4-BE49-F238E27FC236}">
              <a16:creationId xmlns:a16="http://schemas.microsoft.com/office/drawing/2014/main" id="{6BFEC65B-6A4F-4C82-AC70-42A8703D9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7" name="AutoShape 33">
          <a:extLst>
            <a:ext uri="{FF2B5EF4-FFF2-40B4-BE49-F238E27FC236}">
              <a16:creationId xmlns:a16="http://schemas.microsoft.com/office/drawing/2014/main" id="{A79BD64C-C9D5-4D24-9EDF-0ED764CE83FF}"/>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F937159D-A9FC-48DF-AC71-8D33945CD23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9" name="AutoShape 33">
          <a:extLst>
            <a:ext uri="{FF2B5EF4-FFF2-40B4-BE49-F238E27FC236}">
              <a16:creationId xmlns:a16="http://schemas.microsoft.com/office/drawing/2014/main" id="{BEF3B0FD-3B05-42FB-B687-0321401004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 name="AutoShape 33">
          <a:extLst>
            <a:ext uri="{FF2B5EF4-FFF2-40B4-BE49-F238E27FC236}">
              <a16:creationId xmlns:a16="http://schemas.microsoft.com/office/drawing/2014/main" id="{530E824C-483F-4C67-9183-985F0C42D7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 name="AutoShape 33">
          <a:extLst>
            <a:ext uri="{FF2B5EF4-FFF2-40B4-BE49-F238E27FC236}">
              <a16:creationId xmlns:a16="http://schemas.microsoft.com/office/drawing/2014/main" id="{F6FB494A-4CED-4159-9C2D-29178A1351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 name="AutoShape 33">
          <a:extLst>
            <a:ext uri="{FF2B5EF4-FFF2-40B4-BE49-F238E27FC236}">
              <a16:creationId xmlns:a16="http://schemas.microsoft.com/office/drawing/2014/main" id="{851AD329-D5A1-4A79-8722-D3BA6CF453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3" name="AutoShape 33">
          <a:extLst>
            <a:ext uri="{FF2B5EF4-FFF2-40B4-BE49-F238E27FC236}">
              <a16:creationId xmlns:a16="http://schemas.microsoft.com/office/drawing/2014/main" id="{A88DDE36-C1A2-43AA-B326-9432E931E41E}"/>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4" name="AutoShape 33">
          <a:extLst>
            <a:ext uri="{FF2B5EF4-FFF2-40B4-BE49-F238E27FC236}">
              <a16:creationId xmlns:a16="http://schemas.microsoft.com/office/drawing/2014/main" id="{90C2EC30-D7D2-4673-8ECD-A7124A4DADC1}"/>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9AB5FF97-B785-4CF3-B7EC-CEEBFB00AB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6" name="AutoShape 33">
          <a:extLst>
            <a:ext uri="{FF2B5EF4-FFF2-40B4-BE49-F238E27FC236}">
              <a16:creationId xmlns:a16="http://schemas.microsoft.com/office/drawing/2014/main" id="{20A3EC2D-1156-4D5B-8385-3F8028E56A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 name="AutoShape 33">
          <a:extLst>
            <a:ext uri="{FF2B5EF4-FFF2-40B4-BE49-F238E27FC236}">
              <a16:creationId xmlns:a16="http://schemas.microsoft.com/office/drawing/2014/main" id="{21BB1CB2-0A91-4449-AE7C-2D9D65D245D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 name="AutoShape 33">
          <a:extLst>
            <a:ext uri="{FF2B5EF4-FFF2-40B4-BE49-F238E27FC236}">
              <a16:creationId xmlns:a16="http://schemas.microsoft.com/office/drawing/2014/main" id="{2F9CB9A6-5999-498F-9133-EEED0C7FC6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9" name="AutoShape 33">
          <a:extLst>
            <a:ext uri="{FF2B5EF4-FFF2-40B4-BE49-F238E27FC236}">
              <a16:creationId xmlns:a16="http://schemas.microsoft.com/office/drawing/2014/main" id="{BD5FDB0A-18D7-43B6-80AB-A9E37C995E6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0" name="AutoShape 33">
          <a:extLst>
            <a:ext uri="{FF2B5EF4-FFF2-40B4-BE49-F238E27FC236}">
              <a16:creationId xmlns:a16="http://schemas.microsoft.com/office/drawing/2014/main" id="{B92D1C22-C95D-4216-BC79-A92FAD8C7041}"/>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1" name="AutoShape 33">
          <a:extLst>
            <a:ext uri="{FF2B5EF4-FFF2-40B4-BE49-F238E27FC236}">
              <a16:creationId xmlns:a16="http://schemas.microsoft.com/office/drawing/2014/main" id="{ED8DD771-701D-4EE6-88E1-5CEDEFB5FDEC}"/>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ADE44C56-FBE5-4A47-BAF0-7BCD0E57855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3" name="AutoShape 33">
          <a:extLst>
            <a:ext uri="{FF2B5EF4-FFF2-40B4-BE49-F238E27FC236}">
              <a16:creationId xmlns:a16="http://schemas.microsoft.com/office/drawing/2014/main" id="{80B5900A-7BA0-4F07-B7B7-7C7AE970E07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4" name="AutoShape 33">
          <a:extLst>
            <a:ext uri="{FF2B5EF4-FFF2-40B4-BE49-F238E27FC236}">
              <a16:creationId xmlns:a16="http://schemas.microsoft.com/office/drawing/2014/main" id="{57685363-F711-499C-9D14-376B85C5FA6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5" name="AutoShape 33">
          <a:extLst>
            <a:ext uri="{FF2B5EF4-FFF2-40B4-BE49-F238E27FC236}">
              <a16:creationId xmlns:a16="http://schemas.microsoft.com/office/drawing/2014/main" id="{790E6C75-2FB6-4B21-9FA3-C0A855D19A1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 name="AutoShape 33">
          <a:extLst>
            <a:ext uri="{FF2B5EF4-FFF2-40B4-BE49-F238E27FC236}">
              <a16:creationId xmlns:a16="http://schemas.microsoft.com/office/drawing/2014/main" id="{BB869308-C15C-4D60-8D4C-75EAEDF0E8D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7" name="AutoShape 33">
          <a:extLst>
            <a:ext uri="{FF2B5EF4-FFF2-40B4-BE49-F238E27FC236}">
              <a16:creationId xmlns:a16="http://schemas.microsoft.com/office/drawing/2014/main" id="{8094E55E-2746-4073-83DB-9E14C0F8DF5E}"/>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8" name="AutoShape 33">
          <a:extLst>
            <a:ext uri="{FF2B5EF4-FFF2-40B4-BE49-F238E27FC236}">
              <a16:creationId xmlns:a16="http://schemas.microsoft.com/office/drawing/2014/main" id="{C5407A99-6C91-4CE6-96A4-FA00B285B0C7}"/>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66A9E0EF-ACFE-49B0-91CC-C940F6C6740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0" name="AutoShape 33">
          <a:extLst>
            <a:ext uri="{FF2B5EF4-FFF2-40B4-BE49-F238E27FC236}">
              <a16:creationId xmlns:a16="http://schemas.microsoft.com/office/drawing/2014/main" id="{18FCD072-ED2B-407C-9CF6-D1DB9A51817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 name="AutoShape 33">
          <a:extLst>
            <a:ext uri="{FF2B5EF4-FFF2-40B4-BE49-F238E27FC236}">
              <a16:creationId xmlns:a16="http://schemas.microsoft.com/office/drawing/2014/main" id="{DFB4954D-09E8-4C13-AB49-3677488BA7F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 name="AutoShape 33">
          <a:extLst>
            <a:ext uri="{FF2B5EF4-FFF2-40B4-BE49-F238E27FC236}">
              <a16:creationId xmlns:a16="http://schemas.microsoft.com/office/drawing/2014/main" id="{DBAB0BF3-2D40-4533-8379-675830C9A7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 name="AutoShape 33">
          <a:extLst>
            <a:ext uri="{FF2B5EF4-FFF2-40B4-BE49-F238E27FC236}">
              <a16:creationId xmlns:a16="http://schemas.microsoft.com/office/drawing/2014/main" id="{B49D9310-5649-477E-B1EB-3AFA7F46B5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34" name="AutoShape 33">
          <a:extLst>
            <a:ext uri="{FF2B5EF4-FFF2-40B4-BE49-F238E27FC236}">
              <a16:creationId xmlns:a16="http://schemas.microsoft.com/office/drawing/2014/main" id="{7307FE0F-29B0-40F2-B2BC-6B6B8B40C274}"/>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35" name="AutoShape 33">
          <a:extLst>
            <a:ext uri="{FF2B5EF4-FFF2-40B4-BE49-F238E27FC236}">
              <a16:creationId xmlns:a16="http://schemas.microsoft.com/office/drawing/2014/main" id="{12ACFCCD-CEE7-4265-B199-C4171FF389C2}"/>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69C3BA86-47C2-42DF-90DE-4946D0F2012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 name="AutoShape 33">
          <a:extLst>
            <a:ext uri="{FF2B5EF4-FFF2-40B4-BE49-F238E27FC236}">
              <a16:creationId xmlns:a16="http://schemas.microsoft.com/office/drawing/2014/main" id="{205A37F6-8878-4FFE-AABD-A3635C46C73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 name="AutoShape 33">
          <a:extLst>
            <a:ext uri="{FF2B5EF4-FFF2-40B4-BE49-F238E27FC236}">
              <a16:creationId xmlns:a16="http://schemas.microsoft.com/office/drawing/2014/main" id="{98128F1D-ECF1-4FC8-8850-12AC6BF17F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 name="AutoShape 33">
          <a:extLst>
            <a:ext uri="{FF2B5EF4-FFF2-40B4-BE49-F238E27FC236}">
              <a16:creationId xmlns:a16="http://schemas.microsoft.com/office/drawing/2014/main" id="{1D483BF7-19E3-462E-8C85-AC6A635002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 name="AutoShape 33">
          <a:extLst>
            <a:ext uri="{FF2B5EF4-FFF2-40B4-BE49-F238E27FC236}">
              <a16:creationId xmlns:a16="http://schemas.microsoft.com/office/drawing/2014/main" id="{9CFBD42E-E051-4A89-8A62-CAB7ED3A96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41" name="AutoShape 33">
          <a:extLst>
            <a:ext uri="{FF2B5EF4-FFF2-40B4-BE49-F238E27FC236}">
              <a16:creationId xmlns:a16="http://schemas.microsoft.com/office/drawing/2014/main" id="{7CE0B4FC-159C-440D-AB2D-CABEFE2DFD7B}"/>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C28181C3-F808-4589-B36D-1855A28275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3" name="AutoShape 33">
          <a:extLst>
            <a:ext uri="{FF2B5EF4-FFF2-40B4-BE49-F238E27FC236}">
              <a16:creationId xmlns:a16="http://schemas.microsoft.com/office/drawing/2014/main" id="{D459F75A-70EB-47DF-9472-C43E110E59F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 name="AutoShape 33">
          <a:extLst>
            <a:ext uri="{FF2B5EF4-FFF2-40B4-BE49-F238E27FC236}">
              <a16:creationId xmlns:a16="http://schemas.microsoft.com/office/drawing/2014/main" id="{C3F98279-C322-40DF-A15C-0383E65517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 name="AutoShape 33">
          <a:extLst>
            <a:ext uri="{FF2B5EF4-FFF2-40B4-BE49-F238E27FC236}">
              <a16:creationId xmlns:a16="http://schemas.microsoft.com/office/drawing/2014/main" id="{8E811AEB-5C4C-4A8A-88FD-F1C369D79BE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 name="AutoShape 33">
          <a:extLst>
            <a:ext uri="{FF2B5EF4-FFF2-40B4-BE49-F238E27FC236}">
              <a16:creationId xmlns:a16="http://schemas.microsoft.com/office/drawing/2014/main" id="{85A2469B-919B-4787-A750-15122D7EF0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47" name="AutoShape 33">
          <a:extLst>
            <a:ext uri="{FF2B5EF4-FFF2-40B4-BE49-F238E27FC236}">
              <a16:creationId xmlns:a16="http://schemas.microsoft.com/office/drawing/2014/main" id="{89B7DB30-3B24-4F1B-B490-03A4D6D0BEE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48" name="AutoShape 33">
          <a:extLst>
            <a:ext uri="{FF2B5EF4-FFF2-40B4-BE49-F238E27FC236}">
              <a16:creationId xmlns:a16="http://schemas.microsoft.com/office/drawing/2014/main" id="{0F009DCD-235C-4ED0-9E53-AC8DD78A176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6C0C5B39-5C57-4EAD-B2A9-265013BB77F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0" name="AutoShape 33">
          <a:extLst>
            <a:ext uri="{FF2B5EF4-FFF2-40B4-BE49-F238E27FC236}">
              <a16:creationId xmlns:a16="http://schemas.microsoft.com/office/drawing/2014/main" id="{0A443BD4-201B-4A0C-956C-70EF67A2CA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 name="AutoShape 33">
          <a:extLst>
            <a:ext uri="{FF2B5EF4-FFF2-40B4-BE49-F238E27FC236}">
              <a16:creationId xmlns:a16="http://schemas.microsoft.com/office/drawing/2014/main" id="{481F14CC-B41F-4A70-AD45-C121BF93B87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 name="AutoShape 33">
          <a:extLst>
            <a:ext uri="{FF2B5EF4-FFF2-40B4-BE49-F238E27FC236}">
              <a16:creationId xmlns:a16="http://schemas.microsoft.com/office/drawing/2014/main" id="{BD61BAEE-575D-409A-B847-A14E9B4DC3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 name="AutoShape 33">
          <a:extLst>
            <a:ext uri="{FF2B5EF4-FFF2-40B4-BE49-F238E27FC236}">
              <a16:creationId xmlns:a16="http://schemas.microsoft.com/office/drawing/2014/main" id="{B4B8431A-3B09-4C75-B0EF-8399040337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54" name="AutoShape 33">
          <a:extLst>
            <a:ext uri="{FF2B5EF4-FFF2-40B4-BE49-F238E27FC236}">
              <a16:creationId xmlns:a16="http://schemas.microsoft.com/office/drawing/2014/main" id="{A074DB6B-A29E-4EC0-8F5E-ACC87613334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55" name="AutoShape 33">
          <a:extLst>
            <a:ext uri="{FF2B5EF4-FFF2-40B4-BE49-F238E27FC236}">
              <a16:creationId xmlns:a16="http://schemas.microsoft.com/office/drawing/2014/main" id="{68231D69-56FF-435B-8766-4ACE5D5F7F91}"/>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A9274A07-3412-4C66-A8BA-6DF8D927784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7" name="AutoShape 33">
          <a:extLst>
            <a:ext uri="{FF2B5EF4-FFF2-40B4-BE49-F238E27FC236}">
              <a16:creationId xmlns:a16="http://schemas.microsoft.com/office/drawing/2014/main" id="{6A7365C6-D7AD-41B6-AD4A-6816BAB3640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8" name="AutoShape 33">
          <a:extLst>
            <a:ext uri="{FF2B5EF4-FFF2-40B4-BE49-F238E27FC236}">
              <a16:creationId xmlns:a16="http://schemas.microsoft.com/office/drawing/2014/main" id="{E096AB23-FFFC-4A07-AEC7-E3AD7CAECFF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9" name="AutoShape 33">
          <a:extLst>
            <a:ext uri="{FF2B5EF4-FFF2-40B4-BE49-F238E27FC236}">
              <a16:creationId xmlns:a16="http://schemas.microsoft.com/office/drawing/2014/main" id="{FA7CAA34-28C1-4E19-B8F6-36FD62BE0E7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60" name="AutoShape 33">
          <a:extLst>
            <a:ext uri="{FF2B5EF4-FFF2-40B4-BE49-F238E27FC236}">
              <a16:creationId xmlns:a16="http://schemas.microsoft.com/office/drawing/2014/main" id="{AFCB03F1-B6BD-4FD7-ABBB-4366DC752E9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61" name="AutoShape 33">
          <a:extLst>
            <a:ext uri="{FF2B5EF4-FFF2-40B4-BE49-F238E27FC236}">
              <a16:creationId xmlns:a16="http://schemas.microsoft.com/office/drawing/2014/main" id="{72A53979-B62D-4E58-91B5-3546328BBE2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62" name="AutoShape 33">
          <a:extLst>
            <a:ext uri="{FF2B5EF4-FFF2-40B4-BE49-F238E27FC236}">
              <a16:creationId xmlns:a16="http://schemas.microsoft.com/office/drawing/2014/main" id="{1B5F319B-407B-444E-A252-7283DE6102A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54134272-B37A-4A51-9D9D-DCD0C1D59F0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64" name="AutoShape 33">
          <a:extLst>
            <a:ext uri="{FF2B5EF4-FFF2-40B4-BE49-F238E27FC236}">
              <a16:creationId xmlns:a16="http://schemas.microsoft.com/office/drawing/2014/main" id="{B3ABB6ED-B39A-40E5-8694-E57EE5A2D6D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5" name="AutoShape 33">
          <a:extLst>
            <a:ext uri="{FF2B5EF4-FFF2-40B4-BE49-F238E27FC236}">
              <a16:creationId xmlns:a16="http://schemas.microsoft.com/office/drawing/2014/main" id="{D6CD1600-9849-48F6-AF7C-546F090B22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6" name="AutoShape 33">
          <a:extLst>
            <a:ext uri="{FF2B5EF4-FFF2-40B4-BE49-F238E27FC236}">
              <a16:creationId xmlns:a16="http://schemas.microsoft.com/office/drawing/2014/main" id="{1D7DC242-868B-4F2A-A539-C6BA65EA47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7" name="AutoShape 33">
          <a:extLst>
            <a:ext uri="{FF2B5EF4-FFF2-40B4-BE49-F238E27FC236}">
              <a16:creationId xmlns:a16="http://schemas.microsoft.com/office/drawing/2014/main" id="{0B72B1ED-D96B-4BDA-A4EA-AE3D8631D3B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68" name="AutoShape 33">
          <a:extLst>
            <a:ext uri="{FF2B5EF4-FFF2-40B4-BE49-F238E27FC236}">
              <a16:creationId xmlns:a16="http://schemas.microsoft.com/office/drawing/2014/main" id="{8695390D-52CF-41D1-8B36-963F5CEF3679}"/>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69" name="AutoShape 33">
          <a:extLst>
            <a:ext uri="{FF2B5EF4-FFF2-40B4-BE49-F238E27FC236}">
              <a16:creationId xmlns:a16="http://schemas.microsoft.com/office/drawing/2014/main" id="{5CFE288E-AFEB-443F-9116-7610A763B91E}"/>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FF0B858F-FE7D-4F1F-8F37-D031E649B82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71" name="AutoShape 33">
          <a:extLst>
            <a:ext uri="{FF2B5EF4-FFF2-40B4-BE49-F238E27FC236}">
              <a16:creationId xmlns:a16="http://schemas.microsoft.com/office/drawing/2014/main" id="{BED8F916-BE7E-43D4-9AFE-D1A5FE2404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2" name="AutoShape 33">
          <a:extLst>
            <a:ext uri="{FF2B5EF4-FFF2-40B4-BE49-F238E27FC236}">
              <a16:creationId xmlns:a16="http://schemas.microsoft.com/office/drawing/2014/main" id="{92916EA7-1B55-4DBB-A0F6-56B26B6222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3" name="AutoShape 33">
          <a:extLst>
            <a:ext uri="{FF2B5EF4-FFF2-40B4-BE49-F238E27FC236}">
              <a16:creationId xmlns:a16="http://schemas.microsoft.com/office/drawing/2014/main" id="{D98586D6-1903-4324-916B-EA5FCE5E2E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4" name="AutoShape 33">
          <a:extLst>
            <a:ext uri="{FF2B5EF4-FFF2-40B4-BE49-F238E27FC236}">
              <a16:creationId xmlns:a16="http://schemas.microsoft.com/office/drawing/2014/main" id="{490FCA6C-F6E6-4563-8C46-A33467FC9E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75" name="AutoShape 33">
          <a:extLst>
            <a:ext uri="{FF2B5EF4-FFF2-40B4-BE49-F238E27FC236}">
              <a16:creationId xmlns:a16="http://schemas.microsoft.com/office/drawing/2014/main" id="{5326FE51-4092-4F9A-833C-BC510397B12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0D788D0D-4897-426B-B95B-61F50A35DC1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77" name="AutoShape 33">
          <a:extLst>
            <a:ext uri="{FF2B5EF4-FFF2-40B4-BE49-F238E27FC236}">
              <a16:creationId xmlns:a16="http://schemas.microsoft.com/office/drawing/2014/main" id="{D2F5C24B-94A9-476D-9E35-06075DA0D50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8" name="AutoShape 33">
          <a:extLst>
            <a:ext uri="{FF2B5EF4-FFF2-40B4-BE49-F238E27FC236}">
              <a16:creationId xmlns:a16="http://schemas.microsoft.com/office/drawing/2014/main" id="{A2EFF5FA-B441-4E74-B3D5-73EFC7F5D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9" name="AutoShape 33">
          <a:extLst>
            <a:ext uri="{FF2B5EF4-FFF2-40B4-BE49-F238E27FC236}">
              <a16:creationId xmlns:a16="http://schemas.microsoft.com/office/drawing/2014/main" id="{E44B6B38-AA9D-4A9F-AB10-6B52F9CE22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0" name="AutoShape 33">
          <a:extLst>
            <a:ext uri="{FF2B5EF4-FFF2-40B4-BE49-F238E27FC236}">
              <a16:creationId xmlns:a16="http://schemas.microsoft.com/office/drawing/2014/main" id="{B10ADA14-CFB0-484B-938D-FC75547723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81" name="AutoShape 33">
          <a:extLst>
            <a:ext uri="{FF2B5EF4-FFF2-40B4-BE49-F238E27FC236}">
              <a16:creationId xmlns:a16="http://schemas.microsoft.com/office/drawing/2014/main" id="{4F01E7ED-B3AF-45D8-BC56-86F53B6202F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82" name="AutoShape 33">
          <a:extLst>
            <a:ext uri="{FF2B5EF4-FFF2-40B4-BE49-F238E27FC236}">
              <a16:creationId xmlns:a16="http://schemas.microsoft.com/office/drawing/2014/main" id="{0CE40064-27AD-4BE6-8232-54D7BDBA33C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9D2BDAFB-AA9A-49C7-BE40-AD32D514694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84" name="AutoShape 33">
          <a:extLst>
            <a:ext uri="{FF2B5EF4-FFF2-40B4-BE49-F238E27FC236}">
              <a16:creationId xmlns:a16="http://schemas.microsoft.com/office/drawing/2014/main" id="{7A9C917A-7BCD-434C-B7BE-535B3660580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5" name="AutoShape 33">
          <a:extLst>
            <a:ext uri="{FF2B5EF4-FFF2-40B4-BE49-F238E27FC236}">
              <a16:creationId xmlns:a16="http://schemas.microsoft.com/office/drawing/2014/main" id="{C10FF534-3809-4C6A-9064-7026D1B1D84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6" name="AutoShape 33">
          <a:extLst>
            <a:ext uri="{FF2B5EF4-FFF2-40B4-BE49-F238E27FC236}">
              <a16:creationId xmlns:a16="http://schemas.microsoft.com/office/drawing/2014/main" id="{9B20243D-22A3-461A-B30A-3DC41163D7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7" name="AutoShape 33">
          <a:extLst>
            <a:ext uri="{FF2B5EF4-FFF2-40B4-BE49-F238E27FC236}">
              <a16:creationId xmlns:a16="http://schemas.microsoft.com/office/drawing/2014/main" id="{3FFCBE3C-AF4C-4983-8F2D-A1EFA7AA0B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88" name="AutoShape 33">
          <a:extLst>
            <a:ext uri="{FF2B5EF4-FFF2-40B4-BE49-F238E27FC236}">
              <a16:creationId xmlns:a16="http://schemas.microsoft.com/office/drawing/2014/main" id="{186B0691-2D2B-47D8-8665-9C448CBE10C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89" name="AutoShape 33">
          <a:extLst>
            <a:ext uri="{FF2B5EF4-FFF2-40B4-BE49-F238E27FC236}">
              <a16:creationId xmlns:a16="http://schemas.microsoft.com/office/drawing/2014/main" id="{9F5657C4-BBFE-42F6-A2C0-2C97E1D5489A}"/>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C50E3306-1C0D-4C4C-B98E-DCC3DBD41048}"/>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91" name="AutoShape 33">
          <a:extLst>
            <a:ext uri="{FF2B5EF4-FFF2-40B4-BE49-F238E27FC236}">
              <a16:creationId xmlns:a16="http://schemas.microsoft.com/office/drawing/2014/main" id="{799B2144-6CE8-4776-BBD4-99C5E123678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2" name="AutoShape 33">
          <a:extLst>
            <a:ext uri="{FF2B5EF4-FFF2-40B4-BE49-F238E27FC236}">
              <a16:creationId xmlns:a16="http://schemas.microsoft.com/office/drawing/2014/main" id="{61D279E6-AF05-4ECA-8836-E2F4F5E9521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3" name="AutoShape 33">
          <a:extLst>
            <a:ext uri="{FF2B5EF4-FFF2-40B4-BE49-F238E27FC236}">
              <a16:creationId xmlns:a16="http://schemas.microsoft.com/office/drawing/2014/main" id="{E2E613B7-41BF-4FB6-A20A-27371D247C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4" name="AutoShape 33">
          <a:extLst>
            <a:ext uri="{FF2B5EF4-FFF2-40B4-BE49-F238E27FC236}">
              <a16:creationId xmlns:a16="http://schemas.microsoft.com/office/drawing/2014/main" id="{3D1AEB76-B85E-4FA4-8BF4-A7C06134B6B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95" name="AutoShape 33">
          <a:extLst>
            <a:ext uri="{FF2B5EF4-FFF2-40B4-BE49-F238E27FC236}">
              <a16:creationId xmlns:a16="http://schemas.microsoft.com/office/drawing/2014/main" id="{A933F6EC-4C26-4038-A5BA-A7E1E6D538F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96" name="AutoShape 33">
          <a:extLst>
            <a:ext uri="{FF2B5EF4-FFF2-40B4-BE49-F238E27FC236}">
              <a16:creationId xmlns:a16="http://schemas.microsoft.com/office/drawing/2014/main" id="{74DE2BCB-4FBD-4D71-AF5B-9E9ACF01ED9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2717E1BF-0CB6-4E00-98C0-3A9DC3256C7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98" name="AutoShape 33">
          <a:extLst>
            <a:ext uri="{FF2B5EF4-FFF2-40B4-BE49-F238E27FC236}">
              <a16:creationId xmlns:a16="http://schemas.microsoft.com/office/drawing/2014/main" id="{A7ACC72C-7DA6-4299-94A8-A12B05F8A54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99" name="AutoShape 33">
          <a:extLst>
            <a:ext uri="{FF2B5EF4-FFF2-40B4-BE49-F238E27FC236}">
              <a16:creationId xmlns:a16="http://schemas.microsoft.com/office/drawing/2014/main" id="{4EBBE5F5-F8BE-466D-957A-93F867C2269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0" name="AutoShape 33">
          <a:extLst>
            <a:ext uri="{FF2B5EF4-FFF2-40B4-BE49-F238E27FC236}">
              <a16:creationId xmlns:a16="http://schemas.microsoft.com/office/drawing/2014/main" id="{68F48DB9-C049-46EF-865F-74E0333952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1" name="AutoShape 33">
          <a:extLst>
            <a:ext uri="{FF2B5EF4-FFF2-40B4-BE49-F238E27FC236}">
              <a16:creationId xmlns:a16="http://schemas.microsoft.com/office/drawing/2014/main" id="{52474503-765E-44C6-B50D-5E633298B0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02" name="AutoShape 33">
          <a:extLst>
            <a:ext uri="{FF2B5EF4-FFF2-40B4-BE49-F238E27FC236}">
              <a16:creationId xmlns:a16="http://schemas.microsoft.com/office/drawing/2014/main" id="{97A6B57D-2BD7-456C-BC85-D783696516E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03" name="AutoShape 33">
          <a:extLst>
            <a:ext uri="{FF2B5EF4-FFF2-40B4-BE49-F238E27FC236}">
              <a16:creationId xmlns:a16="http://schemas.microsoft.com/office/drawing/2014/main" id="{E80CF48C-A8D1-4768-9E35-89A435A1F27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B0573596-3EAE-4D4B-B4F7-8C59F52EA93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05" name="AutoShape 33">
          <a:extLst>
            <a:ext uri="{FF2B5EF4-FFF2-40B4-BE49-F238E27FC236}">
              <a16:creationId xmlns:a16="http://schemas.microsoft.com/office/drawing/2014/main" id="{39AE63B9-2894-4EF6-B1C5-73DB3E1E4E2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6" name="AutoShape 33">
          <a:extLst>
            <a:ext uri="{FF2B5EF4-FFF2-40B4-BE49-F238E27FC236}">
              <a16:creationId xmlns:a16="http://schemas.microsoft.com/office/drawing/2014/main" id="{E6A54680-E2F4-48DC-B72C-9FEC769DEA7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7" name="AutoShape 33">
          <a:extLst>
            <a:ext uri="{FF2B5EF4-FFF2-40B4-BE49-F238E27FC236}">
              <a16:creationId xmlns:a16="http://schemas.microsoft.com/office/drawing/2014/main" id="{C7E7B935-A972-4877-807E-56C27419A36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8" name="AutoShape 33">
          <a:extLst>
            <a:ext uri="{FF2B5EF4-FFF2-40B4-BE49-F238E27FC236}">
              <a16:creationId xmlns:a16="http://schemas.microsoft.com/office/drawing/2014/main" id="{6BB228A2-4212-4DE2-B30B-15A50206EA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09" name="AutoShape 33">
          <a:extLst>
            <a:ext uri="{FF2B5EF4-FFF2-40B4-BE49-F238E27FC236}">
              <a16:creationId xmlns:a16="http://schemas.microsoft.com/office/drawing/2014/main" id="{C1B9F11B-EA2B-442E-8053-7FAE0E9688E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DF6BDE14-4D51-4CE3-B63B-068FB5D3554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11" name="AutoShape 33">
          <a:extLst>
            <a:ext uri="{FF2B5EF4-FFF2-40B4-BE49-F238E27FC236}">
              <a16:creationId xmlns:a16="http://schemas.microsoft.com/office/drawing/2014/main" id="{CE8FCB2B-CC54-46CD-9B4A-5E162CBBF0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2" name="AutoShape 33">
          <a:extLst>
            <a:ext uri="{FF2B5EF4-FFF2-40B4-BE49-F238E27FC236}">
              <a16:creationId xmlns:a16="http://schemas.microsoft.com/office/drawing/2014/main" id="{49428DFE-528E-49F1-9ACF-07EDBE9D48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3" name="AutoShape 33">
          <a:extLst>
            <a:ext uri="{FF2B5EF4-FFF2-40B4-BE49-F238E27FC236}">
              <a16:creationId xmlns:a16="http://schemas.microsoft.com/office/drawing/2014/main" id="{161996CE-CB64-4FB4-AC3D-1923F73B7A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4" name="AutoShape 33">
          <a:extLst>
            <a:ext uri="{FF2B5EF4-FFF2-40B4-BE49-F238E27FC236}">
              <a16:creationId xmlns:a16="http://schemas.microsoft.com/office/drawing/2014/main" id="{DF6581D9-12F5-4DFB-8844-AF5D6FD10B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15" name="AutoShape 33">
          <a:extLst>
            <a:ext uri="{FF2B5EF4-FFF2-40B4-BE49-F238E27FC236}">
              <a16:creationId xmlns:a16="http://schemas.microsoft.com/office/drawing/2014/main" id="{D11B5CE4-361F-484E-A5DE-9C4D8382471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16" name="AutoShape 33">
          <a:extLst>
            <a:ext uri="{FF2B5EF4-FFF2-40B4-BE49-F238E27FC236}">
              <a16:creationId xmlns:a16="http://schemas.microsoft.com/office/drawing/2014/main" id="{2EAB689C-FC07-441C-B1EB-F4DBCA37115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7A485540-F3A9-430F-AD74-ABFA8C49EAE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18" name="AutoShape 33">
          <a:extLst>
            <a:ext uri="{FF2B5EF4-FFF2-40B4-BE49-F238E27FC236}">
              <a16:creationId xmlns:a16="http://schemas.microsoft.com/office/drawing/2014/main" id="{DD93512B-773A-48E7-A3A0-69F4FA8D7E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9" name="AutoShape 33">
          <a:extLst>
            <a:ext uri="{FF2B5EF4-FFF2-40B4-BE49-F238E27FC236}">
              <a16:creationId xmlns:a16="http://schemas.microsoft.com/office/drawing/2014/main" id="{CA358901-638F-48CE-BEBB-01E12B5665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0" name="AutoShape 33">
          <a:extLst>
            <a:ext uri="{FF2B5EF4-FFF2-40B4-BE49-F238E27FC236}">
              <a16:creationId xmlns:a16="http://schemas.microsoft.com/office/drawing/2014/main" id="{0B4A3CBE-6FDA-4FA5-B36F-C34053E66C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1" name="AutoShape 33">
          <a:extLst>
            <a:ext uri="{FF2B5EF4-FFF2-40B4-BE49-F238E27FC236}">
              <a16:creationId xmlns:a16="http://schemas.microsoft.com/office/drawing/2014/main" id="{DC381B88-9B85-4154-B90A-476C40C6AF1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22" name="AutoShape 33">
          <a:extLst>
            <a:ext uri="{FF2B5EF4-FFF2-40B4-BE49-F238E27FC236}">
              <a16:creationId xmlns:a16="http://schemas.microsoft.com/office/drawing/2014/main" id="{39394F7B-F393-4EF6-A1AF-D059477C8CB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23" name="AutoShape 33">
          <a:extLst>
            <a:ext uri="{FF2B5EF4-FFF2-40B4-BE49-F238E27FC236}">
              <a16:creationId xmlns:a16="http://schemas.microsoft.com/office/drawing/2014/main" id="{6E8482D9-3DB4-4E61-B6FD-500C7E52FBD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4F0B398F-B56E-4AF0-97E7-F9A5B19BA19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25" name="AutoShape 33">
          <a:extLst>
            <a:ext uri="{FF2B5EF4-FFF2-40B4-BE49-F238E27FC236}">
              <a16:creationId xmlns:a16="http://schemas.microsoft.com/office/drawing/2014/main" id="{9F371563-DEB9-4978-BE18-40B7D58A057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6" name="AutoShape 33">
          <a:extLst>
            <a:ext uri="{FF2B5EF4-FFF2-40B4-BE49-F238E27FC236}">
              <a16:creationId xmlns:a16="http://schemas.microsoft.com/office/drawing/2014/main" id="{91E924D8-5B72-496E-8A08-E7FDAEE29DD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7" name="AutoShape 33">
          <a:extLst>
            <a:ext uri="{FF2B5EF4-FFF2-40B4-BE49-F238E27FC236}">
              <a16:creationId xmlns:a16="http://schemas.microsoft.com/office/drawing/2014/main" id="{15519D44-4758-40B2-AA03-C76F4F456EB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8" name="AutoShape 33">
          <a:extLst>
            <a:ext uri="{FF2B5EF4-FFF2-40B4-BE49-F238E27FC236}">
              <a16:creationId xmlns:a16="http://schemas.microsoft.com/office/drawing/2014/main" id="{0DDB9E5B-6ABD-4922-84B4-EE9FF1E49B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29" name="AutoShape 33">
          <a:extLst>
            <a:ext uri="{FF2B5EF4-FFF2-40B4-BE49-F238E27FC236}">
              <a16:creationId xmlns:a16="http://schemas.microsoft.com/office/drawing/2014/main" id="{343E0DAD-0A33-481E-AE65-AD5ABE096A35}"/>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30" name="AutoShape 33">
          <a:extLst>
            <a:ext uri="{FF2B5EF4-FFF2-40B4-BE49-F238E27FC236}">
              <a16:creationId xmlns:a16="http://schemas.microsoft.com/office/drawing/2014/main" id="{A2C54787-F64B-4E69-B37D-C1354FEC55B7}"/>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88FC9361-5E9E-407A-ADB4-107FF8F111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32" name="AutoShape 33">
          <a:extLst>
            <a:ext uri="{FF2B5EF4-FFF2-40B4-BE49-F238E27FC236}">
              <a16:creationId xmlns:a16="http://schemas.microsoft.com/office/drawing/2014/main" id="{121B2FC4-ECA8-4638-B65F-E261BE321D4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3" name="AutoShape 33">
          <a:extLst>
            <a:ext uri="{FF2B5EF4-FFF2-40B4-BE49-F238E27FC236}">
              <a16:creationId xmlns:a16="http://schemas.microsoft.com/office/drawing/2014/main" id="{C10B9E73-7FDA-4431-A60A-8524EDA33B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4" name="AutoShape 33">
          <a:extLst>
            <a:ext uri="{FF2B5EF4-FFF2-40B4-BE49-F238E27FC236}">
              <a16:creationId xmlns:a16="http://schemas.microsoft.com/office/drawing/2014/main" id="{89DAD5E2-3A43-4BAB-99DB-3520958A5C2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5" name="AutoShape 33">
          <a:extLst>
            <a:ext uri="{FF2B5EF4-FFF2-40B4-BE49-F238E27FC236}">
              <a16:creationId xmlns:a16="http://schemas.microsoft.com/office/drawing/2014/main" id="{34904F90-3D8D-4B0D-B831-88AA91BBCC8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36" name="AutoShape 33">
          <a:extLst>
            <a:ext uri="{FF2B5EF4-FFF2-40B4-BE49-F238E27FC236}">
              <a16:creationId xmlns:a16="http://schemas.microsoft.com/office/drawing/2014/main" id="{7DBF0C0C-72D9-4BB3-AC9C-177EC8406E4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37" name="AutoShape 33">
          <a:extLst>
            <a:ext uri="{FF2B5EF4-FFF2-40B4-BE49-F238E27FC236}">
              <a16:creationId xmlns:a16="http://schemas.microsoft.com/office/drawing/2014/main" id="{F7EEA045-7F24-44DE-9D96-E0934E95301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1A77CD2C-5097-4BD6-8E28-567D8E6038F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39" name="AutoShape 33">
          <a:extLst>
            <a:ext uri="{FF2B5EF4-FFF2-40B4-BE49-F238E27FC236}">
              <a16:creationId xmlns:a16="http://schemas.microsoft.com/office/drawing/2014/main" id="{34C7F4CD-66EA-4F27-86D5-8C4E722C5C1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0" name="AutoShape 33">
          <a:extLst>
            <a:ext uri="{FF2B5EF4-FFF2-40B4-BE49-F238E27FC236}">
              <a16:creationId xmlns:a16="http://schemas.microsoft.com/office/drawing/2014/main" id="{89DB9F42-794A-4965-A2AF-9192876037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1" name="AutoShape 33">
          <a:extLst>
            <a:ext uri="{FF2B5EF4-FFF2-40B4-BE49-F238E27FC236}">
              <a16:creationId xmlns:a16="http://schemas.microsoft.com/office/drawing/2014/main" id="{D64B6EFC-17BB-42A1-8094-23792F3889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2" name="AutoShape 33">
          <a:extLst>
            <a:ext uri="{FF2B5EF4-FFF2-40B4-BE49-F238E27FC236}">
              <a16:creationId xmlns:a16="http://schemas.microsoft.com/office/drawing/2014/main" id="{2BA2D0BB-A549-41B8-AC06-D82538FF88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43" name="AutoShape 33">
          <a:extLst>
            <a:ext uri="{FF2B5EF4-FFF2-40B4-BE49-F238E27FC236}">
              <a16:creationId xmlns:a16="http://schemas.microsoft.com/office/drawing/2014/main" id="{9C9B2EC1-C230-411C-A084-8475BDA5EB8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4FDF719E-0941-4FCE-9921-A73B182BCE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45" name="AutoShape 33">
          <a:extLst>
            <a:ext uri="{FF2B5EF4-FFF2-40B4-BE49-F238E27FC236}">
              <a16:creationId xmlns:a16="http://schemas.microsoft.com/office/drawing/2014/main" id="{C253CEBF-8D5C-45C9-9E9E-F3AB760F75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6" name="AutoShape 33">
          <a:extLst>
            <a:ext uri="{FF2B5EF4-FFF2-40B4-BE49-F238E27FC236}">
              <a16:creationId xmlns:a16="http://schemas.microsoft.com/office/drawing/2014/main" id="{6056F946-EE27-4348-A8CF-C7C49356B9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7" name="AutoShape 33">
          <a:extLst>
            <a:ext uri="{FF2B5EF4-FFF2-40B4-BE49-F238E27FC236}">
              <a16:creationId xmlns:a16="http://schemas.microsoft.com/office/drawing/2014/main" id="{215FE84F-BEA0-4F46-BD57-D63A67886F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8" name="AutoShape 33">
          <a:extLst>
            <a:ext uri="{FF2B5EF4-FFF2-40B4-BE49-F238E27FC236}">
              <a16:creationId xmlns:a16="http://schemas.microsoft.com/office/drawing/2014/main" id="{3BD8B5BA-79CB-4A93-B388-171CCE76937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49" name="AutoShape 33">
          <a:extLst>
            <a:ext uri="{FF2B5EF4-FFF2-40B4-BE49-F238E27FC236}">
              <a16:creationId xmlns:a16="http://schemas.microsoft.com/office/drawing/2014/main" id="{2D5AC813-C125-4E90-B285-995CA882EF8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50" name="AutoShape 33">
          <a:extLst>
            <a:ext uri="{FF2B5EF4-FFF2-40B4-BE49-F238E27FC236}">
              <a16:creationId xmlns:a16="http://schemas.microsoft.com/office/drawing/2014/main" id="{C506CC62-BE3E-4756-8A29-D619C42E69E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C118A539-DB31-431F-9563-CA91D7878A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52" name="AutoShape 33">
          <a:extLst>
            <a:ext uri="{FF2B5EF4-FFF2-40B4-BE49-F238E27FC236}">
              <a16:creationId xmlns:a16="http://schemas.microsoft.com/office/drawing/2014/main" id="{34092158-0213-43F7-B4FA-0957058CF4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3" name="AutoShape 33">
          <a:extLst>
            <a:ext uri="{FF2B5EF4-FFF2-40B4-BE49-F238E27FC236}">
              <a16:creationId xmlns:a16="http://schemas.microsoft.com/office/drawing/2014/main" id="{9ECA9AD5-2243-4BFB-B4FC-F8B08BC5C8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4" name="AutoShape 33">
          <a:extLst>
            <a:ext uri="{FF2B5EF4-FFF2-40B4-BE49-F238E27FC236}">
              <a16:creationId xmlns:a16="http://schemas.microsoft.com/office/drawing/2014/main" id="{7B6692FE-C0AC-43AE-B38E-E71DA25913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5" name="AutoShape 33">
          <a:extLst>
            <a:ext uri="{FF2B5EF4-FFF2-40B4-BE49-F238E27FC236}">
              <a16:creationId xmlns:a16="http://schemas.microsoft.com/office/drawing/2014/main" id="{9F95FDEE-402C-4A91-A814-4D900A4685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56" name="AutoShape 33">
          <a:extLst>
            <a:ext uri="{FF2B5EF4-FFF2-40B4-BE49-F238E27FC236}">
              <a16:creationId xmlns:a16="http://schemas.microsoft.com/office/drawing/2014/main" id="{CD4A11D9-B438-4A6E-8DF9-DA2E42CD32B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57" name="AutoShape 33">
          <a:extLst>
            <a:ext uri="{FF2B5EF4-FFF2-40B4-BE49-F238E27FC236}">
              <a16:creationId xmlns:a16="http://schemas.microsoft.com/office/drawing/2014/main" id="{00F64A09-A7E2-46C5-ABA5-252ADD5BFAC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0C58A0A-93EA-4DAF-9EAD-064E302675E2}"/>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59" name="AutoShape 33">
          <a:extLst>
            <a:ext uri="{FF2B5EF4-FFF2-40B4-BE49-F238E27FC236}">
              <a16:creationId xmlns:a16="http://schemas.microsoft.com/office/drawing/2014/main" id="{0E48CA30-97A4-43F8-BDC3-DF32F4510D5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0" name="AutoShape 33">
          <a:extLst>
            <a:ext uri="{FF2B5EF4-FFF2-40B4-BE49-F238E27FC236}">
              <a16:creationId xmlns:a16="http://schemas.microsoft.com/office/drawing/2014/main" id="{C0B7D29D-D6DE-44D2-A4EC-B18AE936F55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1" name="AutoShape 33">
          <a:extLst>
            <a:ext uri="{FF2B5EF4-FFF2-40B4-BE49-F238E27FC236}">
              <a16:creationId xmlns:a16="http://schemas.microsoft.com/office/drawing/2014/main" id="{0555E756-679B-4072-B38B-FEA483AB240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2" name="AutoShape 33">
          <a:extLst>
            <a:ext uri="{FF2B5EF4-FFF2-40B4-BE49-F238E27FC236}">
              <a16:creationId xmlns:a16="http://schemas.microsoft.com/office/drawing/2014/main" id="{B3FA670B-2C54-47B6-AC62-D65F23F7702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63" name="AutoShape 33">
          <a:extLst>
            <a:ext uri="{FF2B5EF4-FFF2-40B4-BE49-F238E27FC236}">
              <a16:creationId xmlns:a16="http://schemas.microsoft.com/office/drawing/2014/main" id="{0D739860-048B-4AAD-B0A4-ECF0E0F9A63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64" name="AutoShape 33">
          <a:extLst>
            <a:ext uri="{FF2B5EF4-FFF2-40B4-BE49-F238E27FC236}">
              <a16:creationId xmlns:a16="http://schemas.microsoft.com/office/drawing/2014/main" id="{463D2CDC-DC07-4F12-8AAC-7C4B7C564944}"/>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B1165EC9-4CFD-468B-85CB-1A837ED2048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66" name="AutoShape 33">
          <a:extLst>
            <a:ext uri="{FF2B5EF4-FFF2-40B4-BE49-F238E27FC236}">
              <a16:creationId xmlns:a16="http://schemas.microsoft.com/office/drawing/2014/main" id="{73D83DCB-D1D8-4F0E-BA90-DCC0B7A5EFB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7" name="AutoShape 33">
          <a:extLst>
            <a:ext uri="{FF2B5EF4-FFF2-40B4-BE49-F238E27FC236}">
              <a16:creationId xmlns:a16="http://schemas.microsoft.com/office/drawing/2014/main" id="{EFB14CC8-BE10-44AD-9CDE-85750C5582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8" name="AutoShape 33">
          <a:extLst>
            <a:ext uri="{FF2B5EF4-FFF2-40B4-BE49-F238E27FC236}">
              <a16:creationId xmlns:a16="http://schemas.microsoft.com/office/drawing/2014/main" id="{04C6B0E7-EF70-4220-87A6-5839BFD338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9" name="AutoShape 33">
          <a:extLst>
            <a:ext uri="{FF2B5EF4-FFF2-40B4-BE49-F238E27FC236}">
              <a16:creationId xmlns:a16="http://schemas.microsoft.com/office/drawing/2014/main" id="{C29DC8DA-6CAE-4293-8F2B-73AD989CB2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70" name="AutoShape 33">
          <a:extLst>
            <a:ext uri="{FF2B5EF4-FFF2-40B4-BE49-F238E27FC236}">
              <a16:creationId xmlns:a16="http://schemas.microsoft.com/office/drawing/2014/main" id="{220C73B0-3091-4FD7-95D8-7A59C9D23F5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71" name="AutoShape 33">
          <a:extLst>
            <a:ext uri="{FF2B5EF4-FFF2-40B4-BE49-F238E27FC236}">
              <a16:creationId xmlns:a16="http://schemas.microsoft.com/office/drawing/2014/main" id="{2CA93E77-382C-41CE-BE7A-7DA4E5436C3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C1B41668-98C5-48A6-8A9B-509452C529C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73" name="AutoShape 33">
          <a:extLst>
            <a:ext uri="{FF2B5EF4-FFF2-40B4-BE49-F238E27FC236}">
              <a16:creationId xmlns:a16="http://schemas.microsoft.com/office/drawing/2014/main" id="{33081E53-75C4-43F2-B1B3-4F1FB15F277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4" name="AutoShape 33">
          <a:extLst>
            <a:ext uri="{FF2B5EF4-FFF2-40B4-BE49-F238E27FC236}">
              <a16:creationId xmlns:a16="http://schemas.microsoft.com/office/drawing/2014/main" id="{116E0302-779D-4F07-8866-2F81878AEB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5" name="AutoShape 33">
          <a:extLst>
            <a:ext uri="{FF2B5EF4-FFF2-40B4-BE49-F238E27FC236}">
              <a16:creationId xmlns:a16="http://schemas.microsoft.com/office/drawing/2014/main" id="{AA5BEA61-7378-4E62-9D92-C990B1577CC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6" name="AutoShape 33">
          <a:extLst>
            <a:ext uri="{FF2B5EF4-FFF2-40B4-BE49-F238E27FC236}">
              <a16:creationId xmlns:a16="http://schemas.microsoft.com/office/drawing/2014/main" id="{8AC23843-88DC-4915-B7EF-110C9D5837B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77" name="AutoShape 33">
          <a:extLst>
            <a:ext uri="{FF2B5EF4-FFF2-40B4-BE49-F238E27FC236}">
              <a16:creationId xmlns:a16="http://schemas.microsoft.com/office/drawing/2014/main" id="{F384F952-A4C0-48CC-8A2C-162BBFE268E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D9BF8FDE-4EA1-4C3B-98FF-2262C6493F3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79" name="AutoShape 33">
          <a:extLst>
            <a:ext uri="{FF2B5EF4-FFF2-40B4-BE49-F238E27FC236}">
              <a16:creationId xmlns:a16="http://schemas.microsoft.com/office/drawing/2014/main" id="{F3BF3732-BA13-476B-AD70-49DE4FB4B20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0" name="AutoShape 33">
          <a:extLst>
            <a:ext uri="{FF2B5EF4-FFF2-40B4-BE49-F238E27FC236}">
              <a16:creationId xmlns:a16="http://schemas.microsoft.com/office/drawing/2014/main" id="{D2DE39E7-0DBF-401C-86E0-9C14451147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1" name="AutoShape 33">
          <a:extLst>
            <a:ext uri="{FF2B5EF4-FFF2-40B4-BE49-F238E27FC236}">
              <a16:creationId xmlns:a16="http://schemas.microsoft.com/office/drawing/2014/main" id="{419E7190-65FB-4356-981A-94A9EF9964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2" name="AutoShape 33">
          <a:extLst>
            <a:ext uri="{FF2B5EF4-FFF2-40B4-BE49-F238E27FC236}">
              <a16:creationId xmlns:a16="http://schemas.microsoft.com/office/drawing/2014/main" id="{E9B14048-70AE-4CFD-9829-A2258A48CC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83" name="AutoShape 33">
          <a:extLst>
            <a:ext uri="{FF2B5EF4-FFF2-40B4-BE49-F238E27FC236}">
              <a16:creationId xmlns:a16="http://schemas.microsoft.com/office/drawing/2014/main" id="{C0CF37AF-52DB-41B6-A46A-E4530FD8755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84" name="AutoShape 33">
          <a:extLst>
            <a:ext uri="{FF2B5EF4-FFF2-40B4-BE49-F238E27FC236}">
              <a16:creationId xmlns:a16="http://schemas.microsoft.com/office/drawing/2014/main" id="{0A9FEF8C-03D1-43B7-A130-64DBB299741F}"/>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62B92712-1D29-4B44-83C5-D76254EE757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86" name="AutoShape 33">
          <a:extLst>
            <a:ext uri="{FF2B5EF4-FFF2-40B4-BE49-F238E27FC236}">
              <a16:creationId xmlns:a16="http://schemas.microsoft.com/office/drawing/2014/main" id="{F0CD1605-8B4C-4656-957A-3EDD76E44F3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7" name="AutoShape 33">
          <a:extLst>
            <a:ext uri="{FF2B5EF4-FFF2-40B4-BE49-F238E27FC236}">
              <a16:creationId xmlns:a16="http://schemas.microsoft.com/office/drawing/2014/main" id="{D1CFCF9B-D297-45CB-9CB4-B84B414E1B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8" name="AutoShape 33">
          <a:extLst>
            <a:ext uri="{FF2B5EF4-FFF2-40B4-BE49-F238E27FC236}">
              <a16:creationId xmlns:a16="http://schemas.microsoft.com/office/drawing/2014/main" id="{384DED6E-16C9-4DA1-9CF3-CCB611099C9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9" name="AutoShape 33">
          <a:extLst>
            <a:ext uri="{FF2B5EF4-FFF2-40B4-BE49-F238E27FC236}">
              <a16:creationId xmlns:a16="http://schemas.microsoft.com/office/drawing/2014/main" id="{166EA702-CCD7-4215-9C1F-ABEA5A7A57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90" name="AutoShape 33">
          <a:extLst>
            <a:ext uri="{FF2B5EF4-FFF2-40B4-BE49-F238E27FC236}">
              <a16:creationId xmlns:a16="http://schemas.microsoft.com/office/drawing/2014/main" id="{B1A9593A-BF39-4C74-A5B9-33D561A16AF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91" name="AutoShape 33">
          <a:extLst>
            <a:ext uri="{FF2B5EF4-FFF2-40B4-BE49-F238E27FC236}">
              <a16:creationId xmlns:a16="http://schemas.microsoft.com/office/drawing/2014/main" id="{5CCB375D-C007-42E3-B3E0-E44CC1E37A7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4AB79D9C-A440-4475-803E-FEF709C0155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93" name="AutoShape 33">
          <a:extLst>
            <a:ext uri="{FF2B5EF4-FFF2-40B4-BE49-F238E27FC236}">
              <a16:creationId xmlns:a16="http://schemas.microsoft.com/office/drawing/2014/main" id="{7FF232C0-CCE9-44CB-8CD3-951F6182DAC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4" name="AutoShape 33">
          <a:extLst>
            <a:ext uri="{FF2B5EF4-FFF2-40B4-BE49-F238E27FC236}">
              <a16:creationId xmlns:a16="http://schemas.microsoft.com/office/drawing/2014/main" id="{6D24004E-039A-450D-AA68-3D9198594F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5" name="AutoShape 33">
          <a:extLst>
            <a:ext uri="{FF2B5EF4-FFF2-40B4-BE49-F238E27FC236}">
              <a16:creationId xmlns:a16="http://schemas.microsoft.com/office/drawing/2014/main" id="{4039C869-8491-4630-B3AA-76E7C66CFAA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6" name="AutoShape 33">
          <a:extLst>
            <a:ext uri="{FF2B5EF4-FFF2-40B4-BE49-F238E27FC236}">
              <a16:creationId xmlns:a16="http://schemas.microsoft.com/office/drawing/2014/main" id="{156C5B9A-6CE5-41E6-BB14-A1FD770E7B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97" name="AutoShape 33">
          <a:extLst>
            <a:ext uri="{FF2B5EF4-FFF2-40B4-BE49-F238E27FC236}">
              <a16:creationId xmlns:a16="http://schemas.microsoft.com/office/drawing/2014/main" id="{76690F36-4905-4805-AD70-87299F40CD5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98" name="AutoShape 33">
          <a:extLst>
            <a:ext uri="{FF2B5EF4-FFF2-40B4-BE49-F238E27FC236}">
              <a16:creationId xmlns:a16="http://schemas.microsoft.com/office/drawing/2014/main" id="{AAFF7836-B826-4094-A092-5086F3723F21}"/>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8ADA7799-678B-42CC-8FBC-B8661B2761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00" name="AutoShape 33">
          <a:extLst>
            <a:ext uri="{FF2B5EF4-FFF2-40B4-BE49-F238E27FC236}">
              <a16:creationId xmlns:a16="http://schemas.microsoft.com/office/drawing/2014/main" id="{641F9A96-6D31-4EE7-8083-86EA0452C39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1" name="AutoShape 33">
          <a:extLst>
            <a:ext uri="{FF2B5EF4-FFF2-40B4-BE49-F238E27FC236}">
              <a16:creationId xmlns:a16="http://schemas.microsoft.com/office/drawing/2014/main" id="{B6CDA181-CA49-4318-97AF-9A231BD4C6A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2" name="AutoShape 33">
          <a:extLst>
            <a:ext uri="{FF2B5EF4-FFF2-40B4-BE49-F238E27FC236}">
              <a16:creationId xmlns:a16="http://schemas.microsoft.com/office/drawing/2014/main" id="{DEF326F2-1553-47DA-9129-1778CB6D3F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3" name="AutoShape 33">
          <a:extLst>
            <a:ext uri="{FF2B5EF4-FFF2-40B4-BE49-F238E27FC236}">
              <a16:creationId xmlns:a16="http://schemas.microsoft.com/office/drawing/2014/main" id="{38C1855B-5097-4003-9D16-F80C0911F0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04" name="AutoShape 33">
          <a:extLst>
            <a:ext uri="{FF2B5EF4-FFF2-40B4-BE49-F238E27FC236}">
              <a16:creationId xmlns:a16="http://schemas.microsoft.com/office/drawing/2014/main" id="{596BE428-C1BD-4458-AFAB-D610B634E2F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05" name="AutoShape 33">
          <a:extLst>
            <a:ext uri="{FF2B5EF4-FFF2-40B4-BE49-F238E27FC236}">
              <a16:creationId xmlns:a16="http://schemas.microsoft.com/office/drawing/2014/main" id="{FF91062A-6EF5-4D73-80C8-2262B76178D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4E8849B4-EE1E-45F4-BAE5-65B6CCC808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07" name="AutoShape 33">
          <a:extLst>
            <a:ext uri="{FF2B5EF4-FFF2-40B4-BE49-F238E27FC236}">
              <a16:creationId xmlns:a16="http://schemas.microsoft.com/office/drawing/2014/main" id="{ABDF494B-7492-4426-98C8-451DB60E35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8" name="AutoShape 33">
          <a:extLst>
            <a:ext uri="{FF2B5EF4-FFF2-40B4-BE49-F238E27FC236}">
              <a16:creationId xmlns:a16="http://schemas.microsoft.com/office/drawing/2014/main" id="{698575C4-BFEA-4ADB-8039-1E60713AA5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9" name="AutoShape 33">
          <a:extLst>
            <a:ext uri="{FF2B5EF4-FFF2-40B4-BE49-F238E27FC236}">
              <a16:creationId xmlns:a16="http://schemas.microsoft.com/office/drawing/2014/main" id="{CB5E4D96-300C-4DCE-9BC6-3ED7FB8EFB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0" name="AutoShape 33">
          <a:extLst>
            <a:ext uri="{FF2B5EF4-FFF2-40B4-BE49-F238E27FC236}">
              <a16:creationId xmlns:a16="http://schemas.microsoft.com/office/drawing/2014/main" id="{C073A329-C406-4AA3-9E17-4757226A2B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11" name="AutoShape 33">
          <a:extLst>
            <a:ext uri="{FF2B5EF4-FFF2-40B4-BE49-F238E27FC236}">
              <a16:creationId xmlns:a16="http://schemas.microsoft.com/office/drawing/2014/main" id="{6A40C295-ECA8-4603-8307-5442ABD2F5C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793E8995-D9A6-459E-8CA5-25346A5B37D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13" name="AutoShape 33">
          <a:extLst>
            <a:ext uri="{FF2B5EF4-FFF2-40B4-BE49-F238E27FC236}">
              <a16:creationId xmlns:a16="http://schemas.microsoft.com/office/drawing/2014/main" id="{4151D0AD-C5FC-42A5-B72B-39C59179129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4" name="AutoShape 33">
          <a:extLst>
            <a:ext uri="{FF2B5EF4-FFF2-40B4-BE49-F238E27FC236}">
              <a16:creationId xmlns:a16="http://schemas.microsoft.com/office/drawing/2014/main" id="{4D012077-705E-4793-966B-5CE40E36FD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5" name="AutoShape 33">
          <a:extLst>
            <a:ext uri="{FF2B5EF4-FFF2-40B4-BE49-F238E27FC236}">
              <a16:creationId xmlns:a16="http://schemas.microsoft.com/office/drawing/2014/main" id="{5BDCB8F6-6E3D-4EB3-8DC2-A718898A12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6" name="AutoShape 33">
          <a:extLst>
            <a:ext uri="{FF2B5EF4-FFF2-40B4-BE49-F238E27FC236}">
              <a16:creationId xmlns:a16="http://schemas.microsoft.com/office/drawing/2014/main" id="{877671C9-637F-44B2-B235-B3CFA0B517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17" name="AutoShape 33">
          <a:extLst>
            <a:ext uri="{FF2B5EF4-FFF2-40B4-BE49-F238E27FC236}">
              <a16:creationId xmlns:a16="http://schemas.microsoft.com/office/drawing/2014/main" id="{4ADA4639-BA17-4BE2-AD67-864A27205D8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18" name="AutoShape 33">
          <a:extLst>
            <a:ext uri="{FF2B5EF4-FFF2-40B4-BE49-F238E27FC236}">
              <a16:creationId xmlns:a16="http://schemas.microsoft.com/office/drawing/2014/main" id="{30F88723-7BC1-4210-BE85-922B5DA357A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AD61931E-EC37-470B-857E-889B0C3BFB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20" name="AutoShape 33">
          <a:extLst>
            <a:ext uri="{FF2B5EF4-FFF2-40B4-BE49-F238E27FC236}">
              <a16:creationId xmlns:a16="http://schemas.microsoft.com/office/drawing/2014/main" id="{ADF3B449-2D23-4ECB-BF05-33B4F2B75C7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1" name="AutoShape 33">
          <a:extLst>
            <a:ext uri="{FF2B5EF4-FFF2-40B4-BE49-F238E27FC236}">
              <a16:creationId xmlns:a16="http://schemas.microsoft.com/office/drawing/2014/main" id="{81315E2F-2B26-4C55-ACC7-50CBA8C0B4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2" name="AutoShape 33">
          <a:extLst>
            <a:ext uri="{FF2B5EF4-FFF2-40B4-BE49-F238E27FC236}">
              <a16:creationId xmlns:a16="http://schemas.microsoft.com/office/drawing/2014/main" id="{48448213-926C-4A1D-B973-D9494B8EEF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3" name="AutoShape 33">
          <a:extLst>
            <a:ext uri="{FF2B5EF4-FFF2-40B4-BE49-F238E27FC236}">
              <a16:creationId xmlns:a16="http://schemas.microsoft.com/office/drawing/2014/main" id="{DC80C71F-3868-4385-BAA3-DEAD4FB20B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24" name="AutoShape 33">
          <a:extLst>
            <a:ext uri="{FF2B5EF4-FFF2-40B4-BE49-F238E27FC236}">
              <a16:creationId xmlns:a16="http://schemas.microsoft.com/office/drawing/2014/main" id="{D88CD85B-0157-4C52-984E-FBC2943D28F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25" name="AutoShape 33">
          <a:extLst>
            <a:ext uri="{FF2B5EF4-FFF2-40B4-BE49-F238E27FC236}">
              <a16:creationId xmlns:a16="http://schemas.microsoft.com/office/drawing/2014/main" id="{47FE73BC-5E5C-4FE4-B88E-A969B3A6820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FDD04D93-D7C2-4E37-B4BB-35A0C8448DC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27" name="AutoShape 33">
          <a:extLst>
            <a:ext uri="{FF2B5EF4-FFF2-40B4-BE49-F238E27FC236}">
              <a16:creationId xmlns:a16="http://schemas.microsoft.com/office/drawing/2014/main" id="{31D52C55-E9CC-4085-8982-CB425197BDE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28" name="AutoShape 33">
          <a:extLst>
            <a:ext uri="{FF2B5EF4-FFF2-40B4-BE49-F238E27FC236}">
              <a16:creationId xmlns:a16="http://schemas.microsoft.com/office/drawing/2014/main" id="{6225B0BE-7EC1-4C93-95BC-CC203E401DC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29" name="AutoShape 33">
          <a:extLst>
            <a:ext uri="{FF2B5EF4-FFF2-40B4-BE49-F238E27FC236}">
              <a16:creationId xmlns:a16="http://schemas.microsoft.com/office/drawing/2014/main" id="{211AF8E5-80AA-4287-A462-4B15C5DFE4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30" name="AutoShape 33">
          <a:extLst>
            <a:ext uri="{FF2B5EF4-FFF2-40B4-BE49-F238E27FC236}">
              <a16:creationId xmlns:a16="http://schemas.microsoft.com/office/drawing/2014/main" id="{E09BF425-627B-4D37-9000-D5CD18A819F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31" name="AutoShape 33">
          <a:extLst>
            <a:ext uri="{FF2B5EF4-FFF2-40B4-BE49-F238E27FC236}">
              <a16:creationId xmlns:a16="http://schemas.microsoft.com/office/drawing/2014/main" id="{5B9AA344-1751-478A-A40A-5DAD2A67B35B}"/>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32" name="AutoShape 33">
          <a:extLst>
            <a:ext uri="{FF2B5EF4-FFF2-40B4-BE49-F238E27FC236}">
              <a16:creationId xmlns:a16="http://schemas.microsoft.com/office/drawing/2014/main" id="{48D654D2-A49A-4F81-8E60-3EE887DCFD15}"/>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7CD68080-038A-460A-A33E-1C4B1A0FEDC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34" name="AutoShape 33">
          <a:extLst>
            <a:ext uri="{FF2B5EF4-FFF2-40B4-BE49-F238E27FC236}">
              <a16:creationId xmlns:a16="http://schemas.microsoft.com/office/drawing/2014/main" id="{E911FC9D-E83F-4EB0-BBFD-E3C24E27BF3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5" name="AutoShape 33">
          <a:extLst>
            <a:ext uri="{FF2B5EF4-FFF2-40B4-BE49-F238E27FC236}">
              <a16:creationId xmlns:a16="http://schemas.microsoft.com/office/drawing/2014/main" id="{AC7965EE-DF9B-41B7-9B3E-006D625DEDA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6" name="AutoShape 33">
          <a:extLst>
            <a:ext uri="{FF2B5EF4-FFF2-40B4-BE49-F238E27FC236}">
              <a16:creationId xmlns:a16="http://schemas.microsoft.com/office/drawing/2014/main" id="{A9667CA5-9EDC-4158-8178-74D2E418C0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7" name="AutoShape 33">
          <a:extLst>
            <a:ext uri="{FF2B5EF4-FFF2-40B4-BE49-F238E27FC236}">
              <a16:creationId xmlns:a16="http://schemas.microsoft.com/office/drawing/2014/main" id="{ADD1DC0E-3D08-4157-8B30-FFB40D1411D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38" name="AutoShape 33">
          <a:extLst>
            <a:ext uri="{FF2B5EF4-FFF2-40B4-BE49-F238E27FC236}">
              <a16:creationId xmlns:a16="http://schemas.microsoft.com/office/drawing/2014/main" id="{54ED8AAB-65EA-4925-941F-9F692621FE8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39" name="AutoShape 33">
          <a:extLst>
            <a:ext uri="{FF2B5EF4-FFF2-40B4-BE49-F238E27FC236}">
              <a16:creationId xmlns:a16="http://schemas.microsoft.com/office/drawing/2014/main" id="{75AEFC73-3800-46A8-A02C-C8820E94BC8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D9C4E283-D039-4090-AE9B-036CB4BB1D8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41" name="AutoShape 33">
          <a:extLst>
            <a:ext uri="{FF2B5EF4-FFF2-40B4-BE49-F238E27FC236}">
              <a16:creationId xmlns:a16="http://schemas.microsoft.com/office/drawing/2014/main" id="{90FB62D4-C5F0-4723-AEBA-06A004ADC3F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2" name="AutoShape 33">
          <a:extLst>
            <a:ext uri="{FF2B5EF4-FFF2-40B4-BE49-F238E27FC236}">
              <a16:creationId xmlns:a16="http://schemas.microsoft.com/office/drawing/2014/main" id="{85482F08-BE43-4F1A-9AA0-7B48734118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3" name="AutoShape 33">
          <a:extLst>
            <a:ext uri="{FF2B5EF4-FFF2-40B4-BE49-F238E27FC236}">
              <a16:creationId xmlns:a16="http://schemas.microsoft.com/office/drawing/2014/main" id="{D45D3141-F5CE-4E9D-B557-FCD21C1F34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4" name="AutoShape 33">
          <a:extLst>
            <a:ext uri="{FF2B5EF4-FFF2-40B4-BE49-F238E27FC236}">
              <a16:creationId xmlns:a16="http://schemas.microsoft.com/office/drawing/2014/main" id="{5D8D36EB-9B36-4917-A1BA-9619950C9E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45" name="AutoShape 33">
          <a:extLst>
            <a:ext uri="{FF2B5EF4-FFF2-40B4-BE49-F238E27FC236}">
              <a16:creationId xmlns:a16="http://schemas.microsoft.com/office/drawing/2014/main" id="{2307552D-B7AF-4B31-A551-D1AA86C5536F}"/>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A6D013C9-ACE6-4B16-AB15-19F71605DF9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47" name="AutoShape 33">
          <a:extLst>
            <a:ext uri="{FF2B5EF4-FFF2-40B4-BE49-F238E27FC236}">
              <a16:creationId xmlns:a16="http://schemas.microsoft.com/office/drawing/2014/main" id="{AAFDECF8-2A31-44C0-AFBD-51E01F5F007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8" name="AutoShape 33">
          <a:extLst>
            <a:ext uri="{FF2B5EF4-FFF2-40B4-BE49-F238E27FC236}">
              <a16:creationId xmlns:a16="http://schemas.microsoft.com/office/drawing/2014/main" id="{F1F6E8E1-5729-403B-B3AA-6D4D882698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9" name="AutoShape 33">
          <a:extLst>
            <a:ext uri="{FF2B5EF4-FFF2-40B4-BE49-F238E27FC236}">
              <a16:creationId xmlns:a16="http://schemas.microsoft.com/office/drawing/2014/main" id="{486E57CD-33D7-43CD-8665-2AC9DA8A82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0" name="AutoShape 33">
          <a:extLst>
            <a:ext uri="{FF2B5EF4-FFF2-40B4-BE49-F238E27FC236}">
              <a16:creationId xmlns:a16="http://schemas.microsoft.com/office/drawing/2014/main" id="{9DFFA161-33FA-49FA-9E07-42D747D907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51" name="AutoShape 33">
          <a:extLst>
            <a:ext uri="{FF2B5EF4-FFF2-40B4-BE49-F238E27FC236}">
              <a16:creationId xmlns:a16="http://schemas.microsoft.com/office/drawing/2014/main" id="{B7360822-4DDD-4D28-964B-45E696842D0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52" name="AutoShape 33">
          <a:extLst>
            <a:ext uri="{FF2B5EF4-FFF2-40B4-BE49-F238E27FC236}">
              <a16:creationId xmlns:a16="http://schemas.microsoft.com/office/drawing/2014/main" id="{48C87BF1-950A-4FC0-8C8A-C6CEA2A75F5A}"/>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9F707287-B45E-4A60-90E9-628F12321F2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54" name="AutoShape 33">
          <a:extLst>
            <a:ext uri="{FF2B5EF4-FFF2-40B4-BE49-F238E27FC236}">
              <a16:creationId xmlns:a16="http://schemas.microsoft.com/office/drawing/2014/main" id="{113EBBD4-9F23-4CA4-9C1C-D44C34E11B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5" name="AutoShape 33">
          <a:extLst>
            <a:ext uri="{FF2B5EF4-FFF2-40B4-BE49-F238E27FC236}">
              <a16:creationId xmlns:a16="http://schemas.microsoft.com/office/drawing/2014/main" id="{8CBA7C40-E207-44AD-9451-43B5A13E92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6" name="AutoShape 33">
          <a:extLst>
            <a:ext uri="{FF2B5EF4-FFF2-40B4-BE49-F238E27FC236}">
              <a16:creationId xmlns:a16="http://schemas.microsoft.com/office/drawing/2014/main" id="{E2921F1B-F77D-4B85-8B8E-76455759BA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7" name="AutoShape 33">
          <a:extLst>
            <a:ext uri="{FF2B5EF4-FFF2-40B4-BE49-F238E27FC236}">
              <a16:creationId xmlns:a16="http://schemas.microsoft.com/office/drawing/2014/main" id="{1457835A-F12B-477B-B888-CB4E8704D5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58" name="AutoShape 33">
          <a:extLst>
            <a:ext uri="{FF2B5EF4-FFF2-40B4-BE49-F238E27FC236}">
              <a16:creationId xmlns:a16="http://schemas.microsoft.com/office/drawing/2014/main" id="{7618E5B4-2C99-4494-BFAD-79E6E2190F2A}"/>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59" name="AutoShape 33">
          <a:extLst>
            <a:ext uri="{FF2B5EF4-FFF2-40B4-BE49-F238E27FC236}">
              <a16:creationId xmlns:a16="http://schemas.microsoft.com/office/drawing/2014/main" id="{B10491E3-0824-42B3-9DED-FB7A83E7580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DBE682F6-4170-4ADE-98CE-E7DCFB8D281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61" name="AutoShape 33">
          <a:extLst>
            <a:ext uri="{FF2B5EF4-FFF2-40B4-BE49-F238E27FC236}">
              <a16:creationId xmlns:a16="http://schemas.microsoft.com/office/drawing/2014/main" id="{FF448F95-8ADA-4BBA-AA2E-128764AC1F3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2" name="AutoShape 33">
          <a:extLst>
            <a:ext uri="{FF2B5EF4-FFF2-40B4-BE49-F238E27FC236}">
              <a16:creationId xmlns:a16="http://schemas.microsoft.com/office/drawing/2014/main" id="{142F160B-4362-47D7-9F0E-6ABCD51595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3" name="AutoShape 33">
          <a:extLst>
            <a:ext uri="{FF2B5EF4-FFF2-40B4-BE49-F238E27FC236}">
              <a16:creationId xmlns:a16="http://schemas.microsoft.com/office/drawing/2014/main" id="{37B58E53-92C9-4ADF-BD27-DB84C718B98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4" name="AutoShape 33">
          <a:extLst>
            <a:ext uri="{FF2B5EF4-FFF2-40B4-BE49-F238E27FC236}">
              <a16:creationId xmlns:a16="http://schemas.microsoft.com/office/drawing/2014/main" id="{BEBEF7A7-4042-4499-988D-640410BC1B6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65" name="AutoShape 33">
          <a:extLst>
            <a:ext uri="{FF2B5EF4-FFF2-40B4-BE49-F238E27FC236}">
              <a16:creationId xmlns:a16="http://schemas.microsoft.com/office/drawing/2014/main" id="{ED884E7A-6C44-4C59-AD51-09B68F5F4BFA}"/>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66" name="AutoShape 33">
          <a:extLst>
            <a:ext uri="{FF2B5EF4-FFF2-40B4-BE49-F238E27FC236}">
              <a16:creationId xmlns:a16="http://schemas.microsoft.com/office/drawing/2014/main" id="{14A8D721-8CF0-4C49-870F-F4EA12B0A7C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134964AF-BDE5-4F33-9B7E-6251F8289DC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68" name="AutoShape 33">
          <a:extLst>
            <a:ext uri="{FF2B5EF4-FFF2-40B4-BE49-F238E27FC236}">
              <a16:creationId xmlns:a16="http://schemas.microsoft.com/office/drawing/2014/main" id="{C3592D34-9755-4927-A65C-EC80372992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69" name="AutoShape 33">
          <a:extLst>
            <a:ext uri="{FF2B5EF4-FFF2-40B4-BE49-F238E27FC236}">
              <a16:creationId xmlns:a16="http://schemas.microsoft.com/office/drawing/2014/main" id="{494ACF9F-8BA5-4601-B487-94BA146948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0" name="AutoShape 33">
          <a:extLst>
            <a:ext uri="{FF2B5EF4-FFF2-40B4-BE49-F238E27FC236}">
              <a16:creationId xmlns:a16="http://schemas.microsoft.com/office/drawing/2014/main" id="{9DA5D2DC-B90F-4139-9BEE-1DB1AD35E9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1" name="AutoShape 33">
          <a:extLst>
            <a:ext uri="{FF2B5EF4-FFF2-40B4-BE49-F238E27FC236}">
              <a16:creationId xmlns:a16="http://schemas.microsoft.com/office/drawing/2014/main" id="{654E3840-C8C9-4F36-A73E-4BD186A57B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72" name="AutoShape 33">
          <a:extLst>
            <a:ext uri="{FF2B5EF4-FFF2-40B4-BE49-F238E27FC236}">
              <a16:creationId xmlns:a16="http://schemas.microsoft.com/office/drawing/2014/main" id="{DA11313B-EA4B-4149-A0F6-BF48578B53D4}"/>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73" name="AutoShape 33">
          <a:extLst>
            <a:ext uri="{FF2B5EF4-FFF2-40B4-BE49-F238E27FC236}">
              <a16:creationId xmlns:a16="http://schemas.microsoft.com/office/drawing/2014/main" id="{4D5D7647-123C-4E37-A638-9FC4F4DF3B89}"/>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939E7466-01A2-4A00-AB5C-8466F052D45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75" name="AutoShape 33">
          <a:extLst>
            <a:ext uri="{FF2B5EF4-FFF2-40B4-BE49-F238E27FC236}">
              <a16:creationId xmlns:a16="http://schemas.microsoft.com/office/drawing/2014/main" id="{6DCA7760-203B-43BA-8C34-B9693D4056C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6" name="AutoShape 33">
          <a:extLst>
            <a:ext uri="{FF2B5EF4-FFF2-40B4-BE49-F238E27FC236}">
              <a16:creationId xmlns:a16="http://schemas.microsoft.com/office/drawing/2014/main" id="{3C5890CC-5A1A-4F1B-9538-5652F248DA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7" name="AutoShape 33">
          <a:extLst>
            <a:ext uri="{FF2B5EF4-FFF2-40B4-BE49-F238E27FC236}">
              <a16:creationId xmlns:a16="http://schemas.microsoft.com/office/drawing/2014/main" id="{40ADC40C-032B-4171-84EB-4ED6BA6131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8" name="AutoShape 33">
          <a:extLst>
            <a:ext uri="{FF2B5EF4-FFF2-40B4-BE49-F238E27FC236}">
              <a16:creationId xmlns:a16="http://schemas.microsoft.com/office/drawing/2014/main" id="{37B9B467-1A1D-44B8-BF4F-090D378067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79" name="AutoShape 33">
          <a:extLst>
            <a:ext uri="{FF2B5EF4-FFF2-40B4-BE49-F238E27FC236}">
              <a16:creationId xmlns:a16="http://schemas.microsoft.com/office/drawing/2014/main" id="{B0C8271F-406B-4719-9E9B-5A2599FA353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8659CDA8-0490-433D-AEAA-20C45DDD83F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81" name="AutoShape 33">
          <a:extLst>
            <a:ext uri="{FF2B5EF4-FFF2-40B4-BE49-F238E27FC236}">
              <a16:creationId xmlns:a16="http://schemas.microsoft.com/office/drawing/2014/main" id="{6B42AD9E-8D5D-49DE-AB40-B247786650D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2" name="AutoShape 33">
          <a:extLst>
            <a:ext uri="{FF2B5EF4-FFF2-40B4-BE49-F238E27FC236}">
              <a16:creationId xmlns:a16="http://schemas.microsoft.com/office/drawing/2014/main" id="{3D5186C7-C114-4165-A864-010541AEE6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3" name="AutoShape 33">
          <a:extLst>
            <a:ext uri="{FF2B5EF4-FFF2-40B4-BE49-F238E27FC236}">
              <a16:creationId xmlns:a16="http://schemas.microsoft.com/office/drawing/2014/main" id="{535FD990-2EB4-436B-BA53-EE162873F2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4" name="AutoShape 33">
          <a:extLst>
            <a:ext uri="{FF2B5EF4-FFF2-40B4-BE49-F238E27FC236}">
              <a16:creationId xmlns:a16="http://schemas.microsoft.com/office/drawing/2014/main" id="{3B6EE228-5375-4529-852A-D364FAE0733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85" name="AutoShape 33">
          <a:extLst>
            <a:ext uri="{FF2B5EF4-FFF2-40B4-BE49-F238E27FC236}">
              <a16:creationId xmlns:a16="http://schemas.microsoft.com/office/drawing/2014/main" id="{EB1406B3-8BE2-47B8-A116-89C8690159D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286" name="AutoShape 33">
          <a:extLst>
            <a:ext uri="{FF2B5EF4-FFF2-40B4-BE49-F238E27FC236}">
              <a16:creationId xmlns:a16="http://schemas.microsoft.com/office/drawing/2014/main" id="{09D13229-92FD-4533-9ED7-FA9D6DEE14B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47C95B34-A6E8-4588-B470-8ACFD081B24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88" name="AutoShape 33">
          <a:extLst>
            <a:ext uri="{FF2B5EF4-FFF2-40B4-BE49-F238E27FC236}">
              <a16:creationId xmlns:a16="http://schemas.microsoft.com/office/drawing/2014/main" id="{38841B1B-668E-4201-A4F6-D40637EA262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9" name="AutoShape 33">
          <a:extLst>
            <a:ext uri="{FF2B5EF4-FFF2-40B4-BE49-F238E27FC236}">
              <a16:creationId xmlns:a16="http://schemas.microsoft.com/office/drawing/2014/main" id="{330299A7-941F-4367-9C35-D77B938CB7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90" name="AutoShape 33">
          <a:extLst>
            <a:ext uri="{FF2B5EF4-FFF2-40B4-BE49-F238E27FC236}">
              <a16:creationId xmlns:a16="http://schemas.microsoft.com/office/drawing/2014/main" id="{EFBE394B-8AFA-4108-BEF9-3DB2089AA4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91" name="AutoShape 33">
          <a:extLst>
            <a:ext uri="{FF2B5EF4-FFF2-40B4-BE49-F238E27FC236}">
              <a16:creationId xmlns:a16="http://schemas.microsoft.com/office/drawing/2014/main" id="{24191D4E-B372-490A-970C-395BA00B37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92" name="AutoShape 33">
          <a:extLst>
            <a:ext uri="{FF2B5EF4-FFF2-40B4-BE49-F238E27FC236}">
              <a16:creationId xmlns:a16="http://schemas.microsoft.com/office/drawing/2014/main" id="{DE00CC19-56F9-4D77-BAE4-379968AD4B0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293" name="AutoShape 33">
          <a:extLst>
            <a:ext uri="{FF2B5EF4-FFF2-40B4-BE49-F238E27FC236}">
              <a16:creationId xmlns:a16="http://schemas.microsoft.com/office/drawing/2014/main" id="{903131CD-5C59-4ECB-BF96-77E975CA401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9A716017-F6EA-47EB-86D0-244CAD1BDE8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95" name="AutoShape 33">
          <a:extLst>
            <a:ext uri="{FF2B5EF4-FFF2-40B4-BE49-F238E27FC236}">
              <a16:creationId xmlns:a16="http://schemas.microsoft.com/office/drawing/2014/main" id="{4258118E-B366-4027-89FE-E1BCA08B343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6" name="AutoShape 33">
          <a:extLst>
            <a:ext uri="{FF2B5EF4-FFF2-40B4-BE49-F238E27FC236}">
              <a16:creationId xmlns:a16="http://schemas.microsoft.com/office/drawing/2014/main" id="{DDB79BA7-C514-4934-9F1E-E399DB2FF5D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7" name="AutoShape 33">
          <a:extLst>
            <a:ext uri="{FF2B5EF4-FFF2-40B4-BE49-F238E27FC236}">
              <a16:creationId xmlns:a16="http://schemas.microsoft.com/office/drawing/2014/main" id="{B450811F-F46C-4C25-8456-E7CE351712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8" name="AutoShape 33">
          <a:extLst>
            <a:ext uri="{FF2B5EF4-FFF2-40B4-BE49-F238E27FC236}">
              <a16:creationId xmlns:a16="http://schemas.microsoft.com/office/drawing/2014/main" id="{DB2C89B3-E8DE-47ED-BD21-4A5C8E7E065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99" name="AutoShape 33">
          <a:extLst>
            <a:ext uri="{FF2B5EF4-FFF2-40B4-BE49-F238E27FC236}">
              <a16:creationId xmlns:a16="http://schemas.microsoft.com/office/drawing/2014/main" id="{6C965772-4188-45F3-B7F4-7FC39D33198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00" name="AutoShape 33">
          <a:extLst>
            <a:ext uri="{FF2B5EF4-FFF2-40B4-BE49-F238E27FC236}">
              <a16:creationId xmlns:a16="http://schemas.microsoft.com/office/drawing/2014/main" id="{8E5A8B2D-EE0D-484E-8C53-8E1D9500F6C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3279979A-C34C-4CA9-914D-426F0D8CA37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02" name="AutoShape 33">
          <a:extLst>
            <a:ext uri="{FF2B5EF4-FFF2-40B4-BE49-F238E27FC236}">
              <a16:creationId xmlns:a16="http://schemas.microsoft.com/office/drawing/2014/main" id="{07EA12C0-8E08-4235-A54E-543C219F39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3" name="AutoShape 33">
          <a:extLst>
            <a:ext uri="{FF2B5EF4-FFF2-40B4-BE49-F238E27FC236}">
              <a16:creationId xmlns:a16="http://schemas.microsoft.com/office/drawing/2014/main" id="{25AB9307-5EFA-43C3-8FBE-EF3B78EF7E4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4" name="AutoShape 33">
          <a:extLst>
            <a:ext uri="{FF2B5EF4-FFF2-40B4-BE49-F238E27FC236}">
              <a16:creationId xmlns:a16="http://schemas.microsoft.com/office/drawing/2014/main" id="{136E83EA-230A-4F46-A361-A974BFB55F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5" name="AutoShape 33">
          <a:extLst>
            <a:ext uri="{FF2B5EF4-FFF2-40B4-BE49-F238E27FC236}">
              <a16:creationId xmlns:a16="http://schemas.microsoft.com/office/drawing/2014/main" id="{20D44ADA-925B-44C2-B65B-283B0C24EE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06" name="AutoShape 33">
          <a:extLst>
            <a:ext uri="{FF2B5EF4-FFF2-40B4-BE49-F238E27FC236}">
              <a16:creationId xmlns:a16="http://schemas.microsoft.com/office/drawing/2014/main" id="{F655B03D-BF22-4B59-8459-767A48DA698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07" name="AutoShape 33">
          <a:extLst>
            <a:ext uri="{FF2B5EF4-FFF2-40B4-BE49-F238E27FC236}">
              <a16:creationId xmlns:a16="http://schemas.microsoft.com/office/drawing/2014/main" id="{3676C7E1-5FFD-4FCB-B748-F8C830DD06D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63F932C1-ADC7-4E53-B38D-3A15DCFF59A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10" name="AutoShape 33">
          <a:extLst>
            <a:ext uri="{FF2B5EF4-FFF2-40B4-BE49-F238E27FC236}">
              <a16:creationId xmlns:a16="http://schemas.microsoft.com/office/drawing/2014/main" id="{6F6C6D83-8CD9-46EB-82DC-BBC30FC679E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1" name="AutoShape 33">
          <a:extLst>
            <a:ext uri="{FF2B5EF4-FFF2-40B4-BE49-F238E27FC236}">
              <a16:creationId xmlns:a16="http://schemas.microsoft.com/office/drawing/2014/main" id="{0C68291E-5C5A-4F9B-993F-9AC51AE9463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2" name="AutoShape 33">
          <a:extLst>
            <a:ext uri="{FF2B5EF4-FFF2-40B4-BE49-F238E27FC236}">
              <a16:creationId xmlns:a16="http://schemas.microsoft.com/office/drawing/2014/main" id="{CBDE77AC-8494-4B16-9C17-0F1B82BA1C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3" name="AutoShape 33">
          <a:extLst>
            <a:ext uri="{FF2B5EF4-FFF2-40B4-BE49-F238E27FC236}">
              <a16:creationId xmlns:a16="http://schemas.microsoft.com/office/drawing/2014/main" id="{7E653330-7A4F-49F2-B30C-237EE11805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14" name="AutoShape 33">
          <a:extLst>
            <a:ext uri="{FF2B5EF4-FFF2-40B4-BE49-F238E27FC236}">
              <a16:creationId xmlns:a16="http://schemas.microsoft.com/office/drawing/2014/main" id="{7E708DAE-5AC6-463D-979A-8943D778802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55B51EC7-1D17-4532-A345-5438ED80E2D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16" name="AutoShape 33">
          <a:extLst>
            <a:ext uri="{FF2B5EF4-FFF2-40B4-BE49-F238E27FC236}">
              <a16:creationId xmlns:a16="http://schemas.microsoft.com/office/drawing/2014/main" id="{E7E9BE70-F257-4F75-8D3D-6C3C49D47E6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7" name="AutoShape 33">
          <a:extLst>
            <a:ext uri="{FF2B5EF4-FFF2-40B4-BE49-F238E27FC236}">
              <a16:creationId xmlns:a16="http://schemas.microsoft.com/office/drawing/2014/main" id="{8292617B-F5DF-4950-9BA0-D46D5D4180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8" name="AutoShape 33">
          <a:extLst>
            <a:ext uri="{FF2B5EF4-FFF2-40B4-BE49-F238E27FC236}">
              <a16:creationId xmlns:a16="http://schemas.microsoft.com/office/drawing/2014/main" id="{8AFBCA91-D44F-4ED4-B6BB-F1B1A82456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9" name="AutoShape 33">
          <a:extLst>
            <a:ext uri="{FF2B5EF4-FFF2-40B4-BE49-F238E27FC236}">
              <a16:creationId xmlns:a16="http://schemas.microsoft.com/office/drawing/2014/main" id="{C162DADA-0F57-4A02-A29D-34B90B067C0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20" name="AutoShape 33">
          <a:extLst>
            <a:ext uri="{FF2B5EF4-FFF2-40B4-BE49-F238E27FC236}">
              <a16:creationId xmlns:a16="http://schemas.microsoft.com/office/drawing/2014/main" id="{86E09292-2875-4269-A9BC-2C2A43E2265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21" name="AutoShape 33">
          <a:extLst>
            <a:ext uri="{FF2B5EF4-FFF2-40B4-BE49-F238E27FC236}">
              <a16:creationId xmlns:a16="http://schemas.microsoft.com/office/drawing/2014/main" id="{3E698F18-006E-419F-B629-DDBA10B5BA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D0FDB792-A277-42CB-B628-3FFA627290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23" name="AutoShape 33">
          <a:extLst>
            <a:ext uri="{FF2B5EF4-FFF2-40B4-BE49-F238E27FC236}">
              <a16:creationId xmlns:a16="http://schemas.microsoft.com/office/drawing/2014/main" id="{7009BDE5-230B-480A-81BB-D215496BCD5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4" name="AutoShape 33">
          <a:extLst>
            <a:ext uri="{FF2B5EF4-FFF2-40B4-BE49-F238E27FC236}">
              <a16:creationId xmlns:a16="http://schemas.microsoft.com/office/drawing/2014/main" id="{723A3698-5861-4265-9354-3DF86355DB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5" name="AutoShape 33">
          <a:extLst>
            <a:ext uri="{FF2B5EF4-FFF2-40B4-BE49-F238E27FC236}">
              <a16:creationId xmlns:a16="http://schemas.microsoft.com/office/drawing/2014/main" id="{D3011411-F055-4E2F-A0F4-412A844AB8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6" name="AutoShape 33">
          <a:extLst>
            <a:ext uri="{FF2B5EF4-FFF2-40B4-BE49-F238E27FC236}">
              <a16:creationId xmlns:a16="http://schemas.microsoft.com/office/drawing/2014/main" id="{349AC0E0-2801-4336-851B-B9017EA881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27" name="AutoShape 33">
          <a:extLst>
            <a:ext uri="{FF2B5EF4-FFF2-40B4-BE49-F238E27FC236}">
              <a16:creationId xmlns:a16="http://schemas.microsoft.com/office/drawing/2014/main" id="{1648E168-8AF6-496D-BDAE-C5BF174FA1F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28" name="AutoShape 33">
          <a:extLst>
            <a:ext uri="{FF2B5EF4-FFF2-40B4-BE49-F238E27FC236}">
              <a16:creationId xmlns:a16="http://schemas.microsoft.com/office/drawing/2014/main" id="{28BBED67-AAA7-4EDE-BD68-7111201D7E4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3610A91E-CFDE-4893-8B61-0B58B5F4174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30" name="AutoShape 33">
          <a:extLst>
            <a:ext uri="{FF2B5EF4-FFF2-40B4-BE49-F238E27FC236}">
              <a16:creationId xmlns:a16="http://schemas.microsoft.com/office/drawing/2014/main" id="{35D5F339-DE3C-46A6-BAEB-FC21D6BDF3F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1" name="AutoShape 33">
          <a:extLst>
            <a:ext uri="{FF2B5EF4-FFF2-40B4-BE49-F238E27FC236}">
              <a16:creationId xmlns:a16="http://schemas.microsoft.com/office/drawing/2014/main" id="{F3CF6CCF-FF33-457B-B855-72CDE0360B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2" name="AutoShape 33">
          <a:extLst>
            <a:ext uri="{FF2B5EF4-FFF2-40B4-BE49-F238E27FC236}">
              <a16:creationId xmlns:a16="http://schemas.microsoft.com/office/drawing/2014/main" id="{D0A63E24-6462-4A8E-A841-A775C9BBA68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3" name="AutoShape 33">
          <a:extLst>
            <a:ext uri="{FF2B5EF4-FFF2-40B4-BE49-F238E27FC236}">
              <a16:creationId xmlns:a16="http://schemas.microsoft.com/office/drawing/2014/main" id="{2045B765-7304-4F0E-BD94-98AA5F09F08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334" name="AutoShape 33">
          <a:extLst>
            <a:ext uri="{FF2B5EF4-FFF2-40B4-BE49-F238E27FC236}">
              <a16:creationId xmlns:a16="http://schemas.microsoft.com/office/drawing/2014/main" id="{3D509136-48C7-423C-92DC-E235B7DA674D}"/>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35" name="AutoShape 33">
          <a:extLst>
            <a:ext uri="{FF2B5EF4-FFF2-40B4-BE49-F238E27FC236}">
              <a16:creationId xmlns:a16="http://schemas.microsoft.com/office/drawing/2014/main" id="{AF8B51DA-AFCA-4366-8011-41BEE2B79F7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6F7D86C8-BF5F-4272-A59E-D6DA77B2F5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37" name="AutoShape 33">
          <a:extLst>
            <a:ext uri="{FF2B5EF4-FFF2-40B4-BE49-F238E27FC236}">
              <a16:creationId xmlns:a16="http://schemas.microsoft.com/office/drawing/2014/main" id="{26B8174D-2A46-48FD-B029-27F77FBC271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8" name="AutoShape 33">
          <a:extLst>
            <a:ext uri="{FF2B5EF4-FFF2-40B4-BE49-F238E27FC236}">
              <a16:creationId xmlns:a16="http://schemas.microsoft.com/office/drawing/2014/main" id="{709C65DD-2D3D-4179-AD7F-CAFB278C9F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9" name="AutoShape 33">
          <a:extLst>
            <a:ext uri="{FF2B5EF4-FFF2-40B4-BE49-F238E27FC236}">
              <a16:creationId xmlns:a16="http://schemas.microsoft.com/office/drawing/2014/main" id="{8EB17106-DDBE-4629-B5D5-46417EE744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0" name="AutoShape 33">
          <a:extLst>
            <a:ext uri="{FF2B5EF4-FFF2-40B4-BE49-F238E27FC236}">
              <a16:creationId xmlns:a16="http://schemas.microsoft.com/office/drawing/2014/main" id="{B65929F9-98B4-4E0C-83E3-09C37641BBE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41" name="AutoShape 33">
          <a:extLst>
            <a:ext uri="{FF2B5EF4-FFF2-40B4-BE49-F238E27FC236}">
              <a16:creationId xmlns:a16="http://schemas.microsoft.com/office/drawing/2014/main" id="{AF02718E-0EEF-4FFF-8F4E-409B25285F2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42" name="AutoShape 33">
          <a:extLst>
            <a:ext uri="{FF2B5EF4-FFF2-40B4-BE49-F238E27FC236}">
              <a16:creationId xmlns:a16="http://schemas.microsoft.com/office/drawing/2014/main" id="{4550F58F-716D-48B9-AA54-A7E626A8B22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85C7226A-E0FB-4EF7-8B2E-C08D3BE844F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44" name="AutoShape 33">
          <a:extLst>
            <a:ext uri="{FF2B5EF4-FFF2-40B4-BE49-F238E27FC236}">
              <a16:creationId xmlns:a16="http://schemas.microsoft.com/office/drawing/2014/main" id="{E7AA6630-CFDA-4A06-B1E3-847851F4DF9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5" name="AutoShape 33">
          <a:extLst>
            <a:ext uri="{FF2B5EF4-FFF2-40B4-BE49-F238E27FC236}">
              <a16:creationId xmlns:a16="http://schemas.microsoft.com/office/drawing/2014/main" id="{61C13A96-FAFB-414F-A41E-19085EC396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6" name="AutoShape 33">
          <a:extLst>
            <a:ext uri="{FF2B5EF4-FFF2-40B4-BE49-F238E27FC236}">
              <a16:creationId xmlns:a16="http://schemas.microsoft.com/office/drawing/2014/main" id="{12FB132A-0260-44DC-8253-1579CDA09D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7" name="AutoShape 33">
          <a:extLst>
            <a:ext uri="{FF2B5EF4-FFF2-40B4-BE49-F238E27FC236}">
              <a16:creationId xmlns:a16="http://schemas.microsoft.com/office/drawing/2014/main" id="{B7084A59-B247-45CC-B2E0-C1BC4B154E8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48" name="AutoShape 33">
          <a:extLst>
            <a:ext uri="{FF2B5EF4-FFF2-40B4-BE49-F238E27FC236}">
              <a16:creationId xmlns:a16="http://schemas.microsoft.com/office/drawing/2014/main" id="{A6D3E822-89B4-41D4-ACA4-9E30973E4C45}"/>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29E1CBA3-3AA1-4169-A21E-D324FCADEE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50" name="AutoShape 33">
          <a:extLst>
            <a:ext uri="{FF2B5EF4-FFF2-40B4-BE49-F238E27FC236}">
              <a16:creationId xmlns:a16="http://schemas.microsoft.com/office/drawing/2014/main" id="{34E0BEBC-957C-4899-95AD-C751C9D035A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1" name="AutoShape 33">
          <a:extLst>
            <a:ext uri="{FF2B5EF4-FFF2-40B4-BE49-F238E27FC236}">
              <a16:creationId xmlns:a16="http://schemas.microsoft.com/office/drawing/2014/main" id="{0EF9C696-4AE9-4B13-9A76-2DAEE9C71E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2" name="AutoShape 33">
          <a:extLst>
            <a:ext uri="{FF2B5EF4-FFF2-40B4-BE49-F238E27FC236}">
              <a16:creationId xmlns:a16="http://schemas.microsoft.com/office/drawing/2014/main" id="{07DF9564-B0DE-4793-9496-C9FA1C381E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3" name="AutoShape 33">
          <a:extLst>
            <a:ext uri="{FF2B5EF4-FFF2-40B4-BE49-F238E27FC236}">
              <a16:creationId xmlns:a16="http://schemas.microsoft.com/office/drawing/2014/main" id="{2527DD75-842B-44F5-817C-CFA876830D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54" name="AutoShape 33">
          <a:extLst>
            <a:ext uri="{FF2B5EF4-FFF2-40B4-BE49-F238E27FC236}">
              <a16:creationId xmlns:a16="http://schemas.microsoft.com/office/drawing/2014/main" id="{A2A2E294-F20E-4D9F-A38C-E9201419C3A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55" name="AutoShape 33">
          <a:extLst>
            <a:ext uri="{FF2B5EF4-FFF2-40B4-BE49-F238E27FC236}">
              <a16:creationId xmlns:a16="http://schemas.microsoft.com/office/drawing/2014/main" id="{87C97809-745A-4E8D-B994-A767AFD2286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B033BD5F-1596-4936-BB43-0E8E8AF03A2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57" name="AutoShape 33">
          <a:extLst>
            <a:ext uri="{FF2B5EF4-FFF2-40B4-BE49-F238E27FC236}">
              <a16:creationId xmlns:a16="http://schemas.microsoft.com/office/drawing/2014/main" id="{BEB69A8C-8990-46F4-AAB0-DFB9B745B8D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8" name="AutoShape 33">
          <a:extLst>
            <a:ext uri="{FF2B5EF4-FFF2-40B4-BE49-F238E27FC236}">
              <a16:creationId xmlns:a16="http://schemas.microsoft.com/office/drawing/2014/main" id="{527B5968-E846-4585-9BE8-BAFF36E7F2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9" name="AutoShape 33">
          <a:extLst>
            <a:ext uri="{FF2B5EF4-FFF2-40B4-BE49-F238E27FC236}">
              <a16:creationId xmlns:a16="http://schemas.microsoft.com/office/drawing/2014/main" id="{37D8A335-F7F7-4FA3-9B14-ABC27E15E7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60" name="AutoShape 33">
          <a:extLst>
            <a:ext uri="{FF2B5EF4-FFF2-40B4-BE49-F238E27FC236}">
              <a16:creationId xmlns:a16="http://schemas.microsoft.com/office/drawing/2014/main" id="{19A4401C-4B52-407B-AADF-EED5860984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61" name="AutoShape 33">
          <a:extLst>
            <a:ext uri="{FF2B5EF4-FFF2-40B4-BE49-F238E27FC236}">
              <a16:creationId xmlns:a16="http://schemas.microsoft.com/office/drawing/2014/main" id="{8D8B112C-6617-48D2-A42F-C02D7D1E9FF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62" name="AutoShape 33">
          <a:extLst>
            <a:ext uri="{FF2B5EF4-FFF2-40B4-BE49-F238E27FC236}">
              <a16:creationId xmlns:a16="http://schemas.microsoft.com/office/drawing/2014/main" id="{41C33D57-A401-4718-B262-C1954C0A4DF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54A05D03-6960-4FE2-8716-33413D055F20}"/>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64" name="AutoShape 33">
          <a:extLst>
            <a:ext uri="{FF2B5EF4-FFF2-40B4-BE49-F238E27FC236}">
              <a16:creationId xmlns:a16="http://schemas.microsoft.com/office/drawing/2014/main" id="{D04C303D-56C5-4F68-B939-4B4828AB301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5" name="AutoShape 33">
          <a:extLst>
            <a:ext uri="{FF2B5EF4-FFF2-40B4-BE49-F238E27FC236}">
              <a16:creationId xmlns:a16="http://schemas.microsoft.com/office/drawing/2014/main" id="{82A04294-6E38-42B8-8636-EFA5C4FF49A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6" name="AutoShape 33">
          <a:extLst>
            <a:ext uri="{FF2B5EF4-FFF2-40B4-BE49-F238E27FC236}">
              <a16:creationId xmlns:a16="http://schemas.microsoft.com/office/drawing/2014/main" id="{58F39384-0340-4D29-AB21-0347C372DD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7" name="AutoShape 33">
          <a:extLst>
            <a:ext uri="{FF2B5EF4-FFF2-40B4-BE49-F238E27FC236}">
              <a16:creationId xmlns:a16="http://schemas.microsoft.com/office/drawing/2014/main" id="{F48DA314-8A0F-4DCF-AFF8-05B6D6420C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368" name="AutoShape 33">
          <a:extLst>
            <a:ext uri="{FF2B5EF4-FFF2-40B4-BE49-F238E27FC236}">
              <a16:creationId xmlns:a16="http://schemas.microsoft.com/office/drawing/2014/main" id="{1BF5F462-5E3A-42A3-97AE-911B60B5CA8B}"/>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69" name="AutoShape 33">
          <a:extLst>
            <a:ext uri="{FF2B5EF4-FFF2-40B4-BE49-F238E27FC236}">
              <a16:creationId xmlns:a16="http://schemas.microsoft.com/office/drawing/2014/main" id="{823A605A-C26F-4186-B906-5D7EBCC984A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8E9F860D-EC63-40EE-B104-7660DDB50B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1" name="AutoShape 33">
          <a:extLst>
            <a:ext uri="{FF2B5EF4-FFF2-40B4-BE49-F238E27FC236}">
              <a16:creationId xmlns:a16="http://schemas.microsoft.com/office/drawing/2014/main" id="{D65A9D21-FB8F-4D1A-8601-26E17A8187C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2" name="AutoShape 33">
          <a:extLst>
            <a:ext uri="{FF2B5EF4-FFF2-40B4-BE49-F238E27FC236}">
              <a16:creationId xmlns:a16="http://schemas.microsoft.com/office/drawing/2014/main" id="{82F84CFD-ACA8-45A9-9790-0F3916CB6F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3" name="AutoShape 33">
          <a:extLst>
            <a:ext uri="{FF2B5EF4-FFF2-40B4-BE49-F238E27FC236}">
              <a16:creationId xmlns:a16="http://schemas.microsoft.com/office/drawing/2014/main" id="{B32B3DBF-7133-4CA9-8147-4309DE2F09B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4" name="AutoShape 33">
          <a:extLst>
            <a:ext uri="{FF2B5EF4-FFF2-40B4-BE49-F238E27FC236}">
              <a16:creationId xmlns:a16="http://schemas.microsoft.com/office/drawing/2014/main" id="{1E96A831-68EB-4AD7-85AF-6C1697F3C5D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75" name="AutoShape 33">
          <a:extLst>
            <a:ext uri="{FF2B5EF4-FFF2-40B4-BE49-F238E27FC236}">
              <a16:creationId xmlns:a16="http://schemas.microsoft.com/office/drawing/2014/main" id="{40E9AC9F-2D96-440A-92DD-29070B32C3E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76" name="AutoShape 33">
          <a:extLst>
            <a:ext uri="{FF2B5EF4-FFF2-40B4-BE49-F238E27FC236}">
              <a16:creationId xmlns:a16="http://schemas.microsoft.com/office/drawing/2014/main" id="{D5EE1FBB-C1C8-4A4B-B2B0-81E559DCDC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9548CCC0-8C12-4EF3-BAA4-87C9014EDE6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8" name="AutoShape 33">
          <a:extLst>
            <a:ext uri="{FF2B5EF4-FFF2-40B4-BE49-F238E27FC236}">
              <a16:creationId xmlns:a16="http://schemas.microsoft.com/office/drawing/2014/main" id="{0EC2B630-4638-4B60-97CC-8576589A2E3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9" name="AutoShape 33">
          <a:extLst>
            <a:ext uri="{FF2B5EF4-FFF2-40B4-BE49-F238E27FC236}">
              <a16:creationId xmlns:a16="http://schemas.microsoft.com/office/drawing/2014/main" id="{E2402DA3-B79D-498E-9AA8-EF9E6D572CD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0" name="AutoShape 33">
          <a:extLst>
            <a:ext uri="{FF2B5EF4-FFF2-40B4-BE49-F238E27FC236}">
              <a16:creationId xmlns:a16="http://schemas.microsoft.com/office/drawing/2014/main" id="{411E27EA-C4AA-4F8B-9E22-97E8A2DD185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1" name="AutoShape 33">
          <a:extLst>
            <a:ext uri="{FF2B5EF4-FFF2-40B4-BE49-F238E27FC236}">
              <a16:creationId xmlns:a16="http://schemas.microsoft.com/office/drawing/2014/main" id="{F40D1658-169E-4441-B16F-3824408332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82" name="AutoShape 33">
          <a:extLst>
            <a:ext uri="{FF2B5EF4-FFF2-40B4-BE49-F238E27FC236}">
              <a16:creationId xmlns:a16="http://schemas.microsoft.com/office/drawing/2014/main" id="{69079050-A2E3-4382-90B8-53927184D2F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A6EFB36A-5711-4F32-B657-490089741F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84" name="AutoShape 33">
          <a:extLst>
            <a:ext uri="{FF2B5EF4-FFF2-40B4-BE49-F238E27FC236}">
              <a16:creationId xmlns:a16="http://schemas.microsoft.com/office/drawing/2014/main" id="{9B64738E-4461-494F-9D2D-7E029FF9BE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5" name="AutoShape 33">
          <a:extLst>
            <a:ext uri="{FF2B5EF4-FFF2-40B4-BE49-F238E27FC236}">
              <a16:creationId xmlns:a16="http://schemas.microsoft.com/office/drawing/2014/main" id="{BF5C2C83-0063-4E28-B198-017D6DF801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6" name="AutoShape 33">
          <a:extLst>
            <a:ext uri="{FF2B5EF4-FFF2-40B4-BE49-F238E27FC236}">
              <a16:creationId xmlns:a16="http://schemas.microsoft.com/office/drawing/2014/main" id="{3328111B-0CE6-493E-8952-421515414F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7" name="AutoShape 33">
          <a:extLst>
            <a:ext uri="{FF2B5EF4-FFF2-40B4-BE49-F238E27FC236}">
              <a16:creationId xmlns:a16="http://schemas.microsoft.com/office/drawing/2014/main" id="{4B362F90-0EF7-43CD-9149-EBA5209B288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88" name="AutoShape 33">
          <a:extLst>
            <a:ext uri="{FF2B5EF4-FFF2-40B4-BE49-F238E27FC236}">
              <a16:creationId xmlns:a16="http://schemas.microsoft.com/office/drawing/2014/main" id="{2640FE6D-8ECE-4DB1-B56C-5EC413BDA82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89" name="AutoShape 33">
          <a:extLst>
            <a:ext uri="{FF2B5EF4-FFF2-40B4-BE49-F238E27FC236}">
              <a16:creationId xmlns:a16="http://schemas.microsoft.com/office/drawing/2014/main" id="{6BE41544-7AA9-4655-A3F9-755D4022E64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5EAE7577-405E-4BF9-8AB4-5797A417FB1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91" name="AutoShape 33">
          <a:extLst>
            <a:ext uri="{FF2B5EF4-FFF2-40B4-BE49-F238E27FC236}">
              <a16:creationId xmlns:a16="http://schemas.microsoft.com/office/drawing/2014/main" id="{E8B862AB-0A50-4ED9-BA7B-945282DB5D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2" name="AutoShape 33">
          <a:extLst>
            <a:ext uri="{FF2B5EF4-FFF2-40B4-BE49-F238E27FC236}">
              <a16:creationId xmlns:a16="http://schemas.microsoft.com/office/drawing/2014/main" id="{1E057387-139D-452A-B44C-C314B422DF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3" name="AutoShape 33">
          <a:extLst>
            <a:ext uri="{FF2B5EF4-FFF2-40B4-BE49-F238E27FC236}">
              <a16:creationId xmlns:a16="http://schemas.microsoft.com/office/drawing/2014/main" id="{5106204D-2C06-459C-A575-C451B3593F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4" name="AutoShape 33">
          <a:extLst>
            <a:ext uri="{FF2B5EF4-FFF2-40B4-BE49-F238E27FC236}">
              <a16:creationId xmlns:a16="http://schemas.microsoft.com/office/drawing/2014/main" id="{EB5FBD26-C78D-4BFD-A5D3-9960151091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95" name="AutoShape 33">
          <a:extLst>
            <a:ext uri="{FF2B5EF4-FFF2-40B4-BE49-F238E27FC236}">
              <a16:creationId xmlns:a16="http://schemas.microsoft.com/office/drawing/2014/main" id="{1A6F2E3A-4F2D-4A08-A8D6-31D7CD53BAF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96" name="AutoShape 33">
          <a:extLst>
            <a:ext uri="{FF2B5EF4-FFF2-40B4-BE49-F238E27FC236}">
              <a16:creationId xmlns:a16="http://schemas.microsoft.com/office/drawing/2014/main" id="{D1E64E59-B324-4D1D-9B11-50670AFFF3E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245D62BD-718C-4972-A48A-95463AA1C9D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98" name="AutoShape 33">
          <a:extLst>
            <a:ext uri="{FF2B5EF4-FFF2-40B4-BE49-F238E27FC236}">
              <a16:creationId xmlns:a16="http://schemas.microsoft.com/office/drawing/2014/main" id="{48219203-6597-42B1-8777-E63921E2867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99" name="AutoShape 33">
          <a:extLst>
            <a:ext uri="{FF2B5EF4-FFF2-40B4-BE49-F238E27FC236}">
              <a16:creationId xmlns:a16="http://schemas.microsoft.com/office/drawing/2014/main" id="{5398A4EB-2F4B-4638-ABFF-E74648F0ABA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00" name="AutoShape 33">
          <a:extLst>
            <a:ext uri="{FF2B5EF4-FFF2-40B4-BE49-F238E27FC236}">
              <a16:creationId xmlns:a16="http://schemas.microsoft.com/office/drawing/2014/main" id="{AECBAA83-37B9-472D-A498-634934DB1BB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01" name="AutoShape 33">
          <a:extLst>
            <a:ext uri="{FF2B5EF4-FFF2-40B4-BE49-F238E27FC236}">
              <a16:creationId xmlns:a16="http://schemas.microsoft.com/office/drawing/2014/main" id="{C933A038-8F3E-44FB-A0D2-22CF3AB0EE0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02" name="AutoShape 33">
          <a:extLst>
            <a:ext uri="{FF2B5EF4-FFF2-40B4-BE49-F238E27FC236}">
              <a16:creationId xmlns:a16="http://schemas.microsoft.com/office/drawing/2014/main" id="{C2D45B24-895B-434E-BEC1-4C27AC15BFE2}"/>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03" name="AutoShape 33">
          <a:extLst>
            <a:ext uri="{FF2B5EF4-FFF2-40B4-BE49-F238E27FC236}">
              <a16:creationId xmlns:a16="http://schemas.microsoft.com/office/drawing/2014/main" id="{059FF2E2-FB7F-4827-AB2F-16FAB5759CD2}"/>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4F3C7CBF-8AA8-4D6D-8A82-7B49AC9A6AE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05" name="AutoShape 33">
          <a:extLst>
            <a:ext uri="{FF2B5EF4-FFF2-40B4-BE49-F238E27FC236}">
              <a16:creationId xmlns:a16="http://schemas.microsoft.com/office/drawing/2014/main" id="{868381D2-09A2-4D3A-9284-3FAB98CF9D1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6" name="AutoShape 33">
          <a:extLst>
            <a:ext uri="{FF2B5EF4-FFF2-40B4-BE49-F238E27FC236}">
              <a16:creationId xmlns:a16="http://schemas.microsoft.com/office/drawing/2014/main" id="{888795C2-D0C6-484E-A741-8367685486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7" name="AutoShape 33">
          <a:extLst>
            <a:ext uri="{FF2B5EF4-FFF2-40B4-BE49-F238E27FC236}">
              <a16:creationId xmlns:a16="http://schemas.microsoft.com/office/drawing/2014/main" id="{D7763A59-24A3-4790-92E6-76CCE014E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8" name="AutoShape 33">
          <a:extLst>
            <a:ext uri="{FF2B5EF4-FFF2-40B4-BE49-F238E27FC236}">
              <a16:creationId xmlns:a16="http://schemas.microsoft.com/office/drawing/2014/main" id="{F1C06A38-F43E-4E82-BAF1-35F8BED05D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09" name="AutoShape 33">
          <a:extLst>
            <a:ext uri="{FF2B5EF4-FFF2-40B4-BE49-F238E27FC236}">
              <a16:creationId xmlns:a16="http://schemas.microsoft.com/office/drawing/2014/main" id="{47DEC99C-C6DE-40EA-A735-6BFAFAA767C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10" name="AutoShape 33">
          <a:extLst>
            <a:ext uri="{FF2B5EF4-FFF2-40B4-BE49-F238E27FC236}">
              <a16:creationId xmlns:a16="http://schemas.microsoft.com/office/drawing/2014/main" id="{4159C0C3-AD12-4BA7-B128-CB43B33DCA7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E2F13F6F-F694-4808-9A14-EF8D988961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12" name="AutoShape 33">
          <a:extLst>
            <a:ext uri="{FF2B5EF4-FFF2-40B4-BE49-F238E27FC236}">
              <a16:creationId xmlns:a16="http://schemas.microsoft.com/office/drawing/2014/main" id="{1F157388-139E-4F1B-9E39-8270AE56205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3" name="AutoShape 33">
          <a:extLst>
            <a:ext uri="{FF2B5EF4-FFF2-40B4-BE49-F238E27FC236}">
              <a16:creationId xmlns:a16="http://schemas.microsoft.com/office/drawing/2014/main" id="{6FAF9071-F001-480A-875A-56CC03DA6F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4" name="AutoShape 33">
          <a:extLst>
            <a:ext uri="{FF2B5EF4-FFF2-40B4-BE49-F238E27FC236}">
              <a16:creationId xmlns:a16="http://schemas.microsoft.com/office/drawing/2014/main" id="{179E34B5-BDC7-449A-AC22-480BFF5DBD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5" name="AutoShape 33">
          <a:extLst>
            <a:ext uri="{FF2B5EF4-FFF2-40B4-BE49-F238E27FC236}">
              <a16:creationId xmlns:a16="http://schemas.microsoft.com/office/drawing/2014/main" id="{5FD94D81-DADB-46FE-8B2E-FE1E43BD36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16" name="AutoShape 33">
          <a:extLst>
            <a:ext uri="{FF2B5EF4-FFF2-40B4-BE49-F238E27FC236}">
              <a16:creationId xmlns:a16="http://schemas.microsoft.com/office/drawing/2014/main" id="{7D1BA131-0A02-4C18-A39D-85907433133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77980047-DBA1-4C1A-8F26-6EB4DC8C45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18" name="AutoShape 33">
          <a:extLst>
            <a:ext uri="{FF2B5EF4-FFF2-40B4-BE49-F238E27FC236}">
              <a16:creationId xmlns:a16="http://schemas.microsoft.com/office/drawing/2014/main" id="{4489D9FD-B1F5-44BF-89C1-49910422627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9" name="AutoShape 33">
          <a:extLst>
            <a:ext uri="{FF2B5EF4-FFF2-40B4-BE49-F238E27FC236}">
              <a16:creationId xmlns:a16="http://schemas.microsoft.com/office/drawing/2014/main" id="{0DD136DA-C8A3-4E0A-B10E-00D243B809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0" name="AutoShape 33">
          <a:extLst>
            <a:ext uri="{FF2B5EF4-FFF2-40B4-BE49-F238E27FC236}">
              <a16:creationId xmlns:a16="http://schemas.microsoft.com/office/drawing/2014/main" id="{5151A346-4575-4288-ADAE-09337C16FF1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1" name="AutoShape 33">
          <a:extLst>
            <a:ext uri="{FF2B5EF4-FFF2-40B4-BE49-F238E27FC236}">
              <a16:creationId xmlns:a16="http://schemas.microsoft.com/office/drawing/2014/main" id="{1D3FBDF2-1714-43B1-8532-19697979F14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22" name="AutoShape 33">
          <a:extLst>
            <a:ext uri="{FF2B5EF4-FFF2-40B4-BE49-F238E27FC236}">
              <a16:creationId xmlns:a16="http://schemas.microsoft.com/office/drawing/2014/main" id="{28E2F289-3DDF-4548-B5CB-8EBEAA8ACA0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23" name="AutoShape 33">
          <a:extLst>
            <a:ext uri="{FF2B5EF4-FFF2-40B4-BE49-F238E27FC236}">
              <a16:creationId xmlns:a16="http://schemas.microsoft.com/office/drawing/2014/main" id="{32C6DB5B-4292-4C04-855C-6F335BAE719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0A3D407F-1720-4B02-BF25-FB67FE35A0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25" name="AutoShape 33">
          <a:extLst>
            <a:ext uri="{FF2B5EF4-FFF2-40B4-BE49-F238E27FC236}">
              <a16:creationId xmlns:a16="http://schemas.microsoft.com/office/drawing/2014/main" id="{91C5DBF6-80C1-430F-89EE-DB9686362A3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6" name="AutoShape 33">
          <a:extLst>
            <a:ext uri="{FF2B5EF4-FFF2-40B4-BE49-F238E27FC236}">
              <a16:creationId xmlns:a16="http://schemas.microsoft.com/office/drawing/2014/main" id="{6DE396F4-35F6-4BEA-ABA8-A32683F036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7" name="AutoShape 33">
          <a:extLst>
            <a:ext uri="{FF2B5EF4-FFF2-40B4-BE49-F238E27FC236}">
              <a16:creationId xmlns:a16="http://schemas.microsoft.com/office/drawing/2014/main" id="{70A9F808-45B2-4874-BF63-0B09B1B410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8" name="AutoShape 33">
          <a:extLst>
            <a:ext uri="{FF2B5EF4-FFF2-40B4-BE49-F238E27FC236}">
              <a16:creationId xmlns:a16="http://schemas.microsoft.com/office/drawing/2014/main" id="{2AA31EC8-8C7C-482A-ACFC-7D807C6AFC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29" name="AutoShape 33">
          <a:extLst>
            <a:ext uri="{FF2B5EF4-FFF2-40B4-BE49-F238E27FC236}">
              <a16:creationId xmlns:a16="http://schemas.microsoft.com/office/drawing/2014/main" id="{3E4BD689-D1D6-4F3D-A1C3-A82A8DE601C5}"/>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30" name="AutoShape 33">
          <a:extLst>
            <a:ext uri="{FF2B5EF4-FFF2-40B4-BE49-F238E27FC236}">
              <a16:creationId xmlns:a16="http://schemas.microsoft.com/office/drawing/2014/main" id="{71448382-3447-4847-9104-CFF3421872E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8D2BF48C-6303-4874-9A20-38556A1A3C9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432" name="AutoShape 33">
          <a:extLst>
            <a:ext uri="{FF2B5EF4-FFF2-40B4-BE49-F238E27FC236}">
              <a16:creationId xmlns:a16="http://schemas.microsoft.com/office/drawing/2014/main" id="{1066E04D-DAD0-43EE-B324-7B443516E2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3" name="AutoShape 33">
          <a:extLst>
            <a:ext uri="{FF2B5EF4-FFF2-40B4-BE49-F238E27FC236}">
              <a16:creationId xmlns:a16="http://schemas.microsoft.com/office/drawing/2014/main" id="{2D843282-73B3-47FC-9D4E-7ABFAE48AC7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4" name="AutoShape 33">
          <a:extLst>
            <a:ext uri="{FF2B5EF4-FFF2-40B4-BE49-F238E27FC236}">
              <a16:creationId xmlns:a16="http://schemas.microsoft.com/office/drawing/2014/main" id="{9DB2F3E0-6DB2-4584-8EC9-ED7A494152F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5" name="AutoShape 33">
          <a:extLst>
            <a:ext uri="{FF2B5EF4-FFF2-40B4-BE49-F238E27FC236}">
              <a16:creationId xmlns:a16="http://schemas.microsoft.com/office/drawing/2014/main" id="{4E58DE13-0726-400D-B79B-01E594CFF6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36" name="AutoShape 33">
          <a:extLst>
            <a:ext uri="{FF2B5EF4-FFF2-40B4-BE49-F238E27FC236}">
              <a16:creationId xmlns:a16="http://schemas.microsoft.com/office/drawing/2014/main" id="{2E303517-EA94-440C-8150-F6AF1DF3ECB5}"/>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37" name="AutoShape 33">
          <a:extLst>
            <a:ext uri="{FF2B5EF4-FFF2-40B4-BE49-F238E27FC236}">
              <a16:creationId xmlns:a16="http://schemas.microsoft.com/office/drawing/2014/main" id="{B6602D88-2A49-4D84-82C3-A92AF839C10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E7D1F038-3340-4AFA-A5F3-F1113002D8E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39" name="AutoShape 33">
          <a:extLst>
            <a:ext uri="{FF2B5EF4-FFF2-40B4-BE49-F238E27FC236}">
              <a16:creationId xmlns:a16="http://schemas.microsoft.com/office/drawing/2014/main" id="{9AA3A3B4-BBA9-4F9D-AE95-87FBD579454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0" name="AutoShape 33">
          <a:extLst>
            <a:ext uri="{FF2B5EF4-FFF2-40B4-BE49-F238E27FC236}">
              <a16:creationId xmlns:a16="http://schemas.microsoft.com/office/drawing/2014/main" id="{AFE8973F-C29B-413D-924D-7D519BBC69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1" name="AutoShape 33">
          <a:extLst>
            <a:ext uri="{FF2B5EF4-FFF2-40B4-BE49-F238E27FC236}">
              <a16:creationId xmlns:a16="http://schemas.microsoft.com/office/drawing/2014/main" id="{E16AD593-1CC5-4663-B045-4A5CB96DD7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2" name="AutoShape 33">
          <a:extLst>
            <a:ext uri="{FF2B5EF4-FFF2-40B4-BE49-F238E27FC236}">
              <a16:creationId xmlns:a16="http://schemas.microsoft.com/office/drawing/2014/main" id="{B177C357-7CAB-4431-BEBD-26AA286C62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43" name="AutoShape 33">
          <a:extLst>
            <a:ext uri="{FF2B5EF4-FFF2-40B4-BE49-F238E27FC236}">
              <a16:creationId xmlns:a16="http://schemas.microsoft.com/office/drawing/2014/main" id="{FCECDBD7-476E-4E91-B142-D3D94877492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44" name="AutoShape 33">
          <a:extLst>
            <a:ext uri="{FF2B5EF4-FFF2-40B4-BE49-F238E27FC236}">
              <a16:creationId xmlns:a16="http://schemas.microsoft.com/office/drawing/2014/main" id="{0D5B3129-E09F-4665-9BBF-0EE9ADFDC84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CC95CAC2-077B-4F0B-A093-AEEB9C6503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46" name="AutoShape 33">
          <a:extLst>
            <a:ext uri="{FF2B5EF4-FFF2-40B4-BE49-F238E27FC236}">
              <a16:creationId xmlns:a16="http://schemas.microsoft.com/office/drawing/2014/main" id="{69DE82F3-473D-4E0F-A87C-9EED4867229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7" name="AutoShape 33">
          <a:extLst>
            <a:ext uri="{FF2B5EF4-FFF2-40B4-BE49-F238E27FC236}">
              <a16:creationId xmlns:a16="http://schemas.microsoft.com/office/drawing/2014/main" id="{539482E3-8756-4546-9132-6757FAA982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8" name="AutoShape 33">
          <a:extLst>
            <a:ext uri="{FF2B5EF4-FFF2-40B4-BE49-F238E27FC236}">
              <a16:creationId xmlns:a16="http://schemas.microsoft.com/office/drawing/2014/main" id="{97E9F973-6C77-4D19-B5FA-DB541C6497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9" name="AutoShape 33">
          <a:extLst>
            <a:ext uri="{FF2B5EF4-FFF2-40B4-BE49-F238E27FC236}">
              <a16:creationId xmlns:a16="http://schemas.microsoft.com/office/drawing/2014/main" id="{FD39F582-B38D-4652-A33C-B202E873D5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50" name="AutoShape 33">
          <a:extLst>
            <a:ext uri="{FF2B5EF4-FFF2-40B4-BE49-F238E27FC236}">
              <a16:creationId xmlns:a16="http://schemas.microsoft.com/office/drawing/2014/main" id="{7D0154F1-1C25-459E-A678-776DCB4A39CD}"/>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95834D71-582B-4368-9463-07EAEA9C41E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52" name="AutoShape 33">
          <a:extLst>
            <a:ext uri="{FF2B5EF4-FFF2-40B4-BE49-F238E27FC236}">
              <a16:creationId xmlns:a16="http://schemas.microsoft.com/office/drawing/2014/main" id="{42FD0ED0-778F-4D1B-9160-062EA6A7D7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3" name="AutoShape 33">
          <a:extLst>
            <a:ext uri="{FF2B5EF4-FFF2-40B4-BE49-F238E27FC236}">
              <a16:creationId xmlns:a16="http://schemas.microsoft.com/office/drawing/2014/main" id="{25711270-BE09-4438-95D9-C7615595E9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4" name="AutoShape 33">
          <a:extLst>
            <a:ext uri="{FF2B5EF4-FFF2-40B4-BE49-F238E27FC236}">
              <a16:creationId xmlns:a16="http://schemas.microsoft.com/office/drawing/2014/main" id="{A2449124-457D-461D-93F3-4AC936D7A4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5" name="AutoShape 33">
          <a:extLst>
            <a:ext uri="{FF2B5EF4-FFF2-40B4-BE49-F238E27FC236}">
              <a16:creationId xmlns:a16="http://schemas.microsoft.com/office/drawing/2014/main" id="{8A0A7653-8AFF-4007-82B4-E1B5BED928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56" name="AutoShape 33">
          <a:extLst>
            <a:ext uri="{FF2B5EF4-FFF2-40B4-BE49-F238E27FC236}">
              <a16:creationId xmlns:a16="http://schemas.microsoft.com/office/drawing/2014/main" id="{239849F9-8B4D-40E0-8B26-0C2A1D52836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57" name="AutoShape 33">
          <a:extLst>
            <a:ext uri="{FF2B5EF4-FFF2-40B4-BE49-F238E27FC236}">
              <a16:creationId xmlns:a16="http://schemas.microsoft.com/office/drawing/2014/main" id="{C80F6591-C784-495A-91B3-BC3EE2A4E2E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A2595EEF-F58A-42B8-B5EE-97502D6C640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59" name="AutoShape 33">
          <a:extLst>
            <a:ext uri="{FF2B5EF4-FFF2-40B4-BE49-F238E27FC236}">
              <a16:creationId xmlns:a16="http://schemas.microsoft.com/office/drawing/2014/main" id="{EA524429-B8B2-4EAD-9A39-7166A28704E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0" name="AutoShape 33">
          <a:extLst>
            <a:ext uri="{FF2B5EF4-FFF2-40B4-BE49-F238E27FC236}">
              <a16:creationId xmlns:a16="http://schemas.microsoft.com/office/drawing/2014/main" id="{85F1CD3D-A708-4DB7-A735-92A72639F5D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1" name="AutoShape 33">
          <a:extLst>
            <a:ext uri="{FF2B5EF4-FFF2-40B4-BE49-F238E27FC236}">
              <a16:creationId xmlns:a16="http://schemas.microsoft.com/office/drawing/2014/main" id="{665AAE1C-2AB0-4748-87A3-19F3903B500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2" name="AutoShape 33">
          <a:extLst>
            <a:ext uri="{FF2B5EF4-FFF2-40B4-BE49-F238E27FC236}">
              <a16:creationId xmlns:a16="http://schemas.microsoft.com/office/drawing/2014/main" id="{EBFA0FA0-B189-4EE7-AD95-3DEAA8B9A4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63" name="AutoShape 33">
          <a:extLst>
            <a:ext uri="{FF2B5EF4-FFF2-40B4-BE49-F238E27FC236}">
              <a16:creationId xmlns:a16="http://schemas.microsoft.com/office/drawing/2014/main" id="{6F21E564-056D-495E-B91F-7FFF515E2DD5}"/>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64" name="AutoShape 33">
          <a:extLst>
            <a:ext uri="{FF2B5EF4-FFF2-40B4-BE49-F238E27FC236}">
              <a16:creationId xmlns:a16="http://schemas.microsoft.com/office/drawing/2014/main" id="{2AF141E7-EE44-4EA7-AD68-FD1E749E79D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E465472F-AB2A-490E-A0D2-891BEEEFF9D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466" name="AutoShape 33">
          <a:extLst>
            <a:ext uri="{FF2B5EF4-FFF2-40B4-BE49-F238E27FC236}">
              <a16:creationId xmlns:a16="http://schemas.microsoft.com/office/drawing/2014/main" id="{6BC348E5-7819-4CBD-ABF1-5FB6DFA328E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7" name="AutoShape 33">
          <a:extLst>
            <a:ext uri="{FF2B5EF4-FFF2-40B4-BE49-F238E27FC236}">
              <a16:creationId xmlns:a16="http://schemas.microsoft.com/office/drawing/2014/main" id="{BD81F385-293C-4662-8905-9AA2CA575C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8" name="AutoShape 33">
          <a:extLst>
            <a:ext uri="{FF2B5EF4-FFF2-40B4-BE49-F238E27FC236}">
              <a16:creationId xmlns:a16="http://schemas.microsoft.com/office/drawing/2014/main" id="{8DF9BB8D-D963-488C-808A-FC12A4401C3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9" name="AutoShape 33">
          <a:extLst>
            <a:ext uri="{FF2B5EF4-FFF2-40B4-BE49-F238E27FC236}">
              <a16:creationId xmlns:a16="http://schemas.microsoft.com/office/drawing/2014/main" id="{C658028E-E67E-485B-ADCC-AB04B9DD60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70" name="AutoShape 33">
          <a:extLst>
            <a:ext uri="{FF2B5EF4-FFF2-40B4-BE49-F238E27FC236}">
              <a16:creationId xmlns:a16="http://schemas.microsoft.com/office/drawing/2014/main" id="{11D3BC55-36FC-4C3E-9AEF-05A4AA69D74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71" name="AutoShape 33">
          <a:extLst>
            <a:ext uri="{FF2B5EF4-FFF2-40B4-BE49-F238E27FC236}">
              <a16:creationId xmlns:a16="http://schemas.microsoft.com/office/drawing/2014/main" id="{CA4D9D1E-527A-4A87-A28E-2C6A2038A2CD}"/>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63F41EAF-57ED-40A6-8036-A9E981E4B47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73" name="AutoShape 33">
          <a:extLst>
            <a:ext uri="{FF2B5EF4-FFF2-40B4-BE49-F238E27FC236}">
              <a16:creationId xmlns:a16="http://schemas.microsoft.com/office/drawing/2014/main" id="{7DB39DB6-B3E4-46D6-A5F7-1889849FA6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4" name="AutoShape 33">
          <a:extLst>
            <a:ext uri="{FF2B5EF4-FFF2-40B4-BE49-F238E27FC236}">
              <a16:creationId xmlns:a16="http://schemas.microsoft.com/office/drawing/2014/main" id="{9AF2C64C-ECCA-4A9B-B4E3-748E7E9003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5" name="AutoShape 33">
          <a:extLst>
            <a:ext uri="{FF2B5EF4-FFF2-40B4-BE49-F238E27FC236}">
              <a16:creationId xmlns:a16="http://schemas.microsoft.com/office/drawing/2014/main" id="{C0B2F883-A82E-4FE4-8891-CB86672AEC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6" name="AutoShape 33">
          <a:extLst>
            <a:ext uri="{FF2B5EF4-FFF2-40B4-BE49-F238E27FC236}">
              <a16:creationId xmlns:a16="http://schemas.microsoft.com/office/drawing/2014/main" id="{85274BE2-7315-4944-A43A-96371B1B19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77" name="AutoShape 33">
          <a:extLst>
            <a:ext uri="{FF2B5EF4-FFF2-40B4-BE49-F238E27FC236}">
              <a16:creationId xmlns:a16="http://schemas.microsoft.com/office/drawing/2014/main" id="{85B0805F-84B3-490A-9FC3-D554E1FDC44B}"/>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78" name="AutoShape 33">
          <a:extLst>
            <a:ext uri="{FF2B5EF4-FFF2-40B4-BE49-F238E27FC236}">
              <a16:creationId xmlns:a16="http://schemas.microsoft.com/office/drawing/2014/main" id="{89734497-E9C9-40B8-A79B-DCAAF99D1944}"/>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55F6095A-FBD8-4295-8907-5C53445FD81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81" name="AutoShape 33">
          <a:extLst>
            <a:ext uri="{FF2B5EF4-FFF2-40B4-BE49-F238E27FC236}">
              <a16:creationId xmlns:a16="http://schemas.microsoft.com/office/drawing/2014/main" id="{448FFE8C-6D39-42EB-9CB0-D80B3D002C9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2" name="AutoShape 33">
          <a:extLst>
            <a:ext uri="{FF2B5EF4-FFF2-40B4-BE49-F238E27FC236}">
              <a16:creationId xmlns:a16="http://schemas.microsoft.com/office/drawing/2014/main" id="{149B00A7-AB19-49A0-9605-0FE6E7E585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3" name="AutoShape 33">
          <a:extLst>
            <a:ext uri="{FF2B5EF4-FFF2-40B4-BE49-F238E27FC236}">
              <a16:creationId xmlns:a16="http://schemas.microsoft.com/office/drawing/2014/main" id="{F55FA620-5FA3-4062-94B1-10601C3A23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4" name="AutoShape 33">
          <a:extLst>
            <a:ext uri="{FF2B5EF4-FFF2-40B4-BE49-F238E27FC236}">
              <a16:creationId xmlns:a16="http://schemas.microsoft.com/office/drawing/2014/main" id="{5B7A7D2A-885C-4146-A3F3-7B8B1066677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D4591869-DFA7-4954-997D-CB3AE841FA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87" name="AutoShape 33">
          <a:extLst>
            <a:ext uri="{FF2B5EF4-FFF2-40B4-BE49-F238E27FC236}">
              <a16:creationId xmlns:a16="http://schemas.microsoft.com/office/drawing/2014/main" id="{42AE1409-81AC-4CB6-AFAC-62B672696E4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8" name="AutoShape 33">
          <a:extLst>
            <a:ext uri="{FF2B5EF4-FFF2-40B4-BE49-F238E27FC236}">
              <a16:creationId xmlns:a16="http://schemas.microsoft.com/office/drawing/2014/main" id="{9E33B243-CD00-4167-951F-7A9967C29D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9" name="AutoShape 33">
          <a:extLst>
            <a:ext uri="{FF2B5EF4-FFF2-40B4-BE49-F238E27FC236}">
              <a16:creationId xmlns:a16="http://schemas.microsoft.com/office/drawing/2014/main" id="{F070F0E5-2BBF-40FE-B9F4-3548EC2D45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0" name="AutoShape 33">
          <a:extLst>
            <a:ext uri="{FF2B5EF4-FFF2-40B4-BE49-F238E27FC236}">
              <a16:creationId xmlns:a16="http://schemas.microsoft.com/office/drawing/2014/main" id="{55A2CD6E-8152-4284-9731-6B3011C561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737759C5-F216-4902-9ABD-12E0E178DD3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94" name="AutoShape 33">
          <a:extLst>
            <a:ext uri="{FF2B5EF4-FFF2-40B4-BE49-F238E27FC236}">
              <a16:creationId xmlns:a16="http://schemas.microsoft.com/office/drawing/2014/main" id="{4615D87C-1EB8-4498-9AD8-AA0752631BD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5" name="AutoShape 33">
          <a:extLst>
            <a:ext uri="{FF2B5EF4-FFF2-40B4-BE49-F238E27FC236}">
              <a16:creationId xmlns:a16="http://schemas.microsoft.com/office/drawing/2014/main" id="{D9B2B76C-FE33-441C-AF7A-C25B4AD0F0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6" name="AutoShape 33">
          <a:extLst>
            <a:ext uri="{FF2B5EF4-FFF2-40B4-BE49-F238E27FC236}">
              <a16:creationId xmlns:a16="http://schemas.microsoft.com/office/drawing/2014/main" id="{6F61F9A3-DC21-4157-A74C-36C70A66BF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7" name="AutoShape 33">
          <a:extLst>
            <a:ext uri="{FF2B5EF4-FFF2-40B4-BE49-F238E27FC236}">
              <a16:creationId xmlns:a16="http://schemas.microsoft.com/office/drawing/2014/main" id="{E1CD6898-EFC5-40C1-A98A-F4CA30131E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3B8D1DE3-DD7D-467F-868B-182E125997B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01" name="AutoShape 33">
          <a:extLst>
            <a:ext uri="{FF2B5EF4-FFF2-40B4-BE49-F238E27FC236}">
              <a16:creationId xmlns:a16="http://schemas.microsoft.com/office/drawing/2014/main" id="{83B461E8-6F89-4039-9DC1-EA8ADDD922C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2" name="AutoShape 33">
          <a:extLst>
            <a:ext uri="{FF2B5EF4-FFF2-40B4-BE49-F238E27FC236}">
              <a16:creationId xmlns:a16="http://schemas.microsoft.com/office/drawing/2014/main" id="{B425DC37-2D1A-4E58-B3A2-97D940FF45C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3" name="AutoShape 33">
          <a:extLst>
            <a:ext uri="{FF2B5EF4-FFF2-40B4-BE49-F238E27FC236}">
              <a16:creationId xmlns:a16="http://schemas.microsoft.com/office/drawing/2014/main" id="{BE1D443A-709A-4332-8648-EACB2DDF61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4" name="AutoShape 33">
          <a:extLst>
            <a:ext uri="{FF2B5EF4-FFF2-40B4-BE49-F238E27FC236}">
              <a16:creationId xmlns:a16="http://schemas.microsoft.com/office/drawing/2014/main" id="{250DB149-655C-41F2-9D62-F74EA8A8DBE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184727</xdr:colOff>
      <xdr:row>19</xdr:row>
      <xdr:rowOff>0</xdr:rowOff>
    </xdr:from>
    <xdr:ext cx="304800" cy="301690"/>
    <xdr:sp macro="" textlink="">
      <xdr:nvSpPr>
        <xdr:cNvPr id="505" name="AutoShape 33">
          <a:extLst>
            <a:ext uri="{FF2B5EF4-FFF2-40B4-BE49-F238E27FC236}">
              <a16:creationId xmlns:a16="http://schemas.microsoft.com/office/drawing/2014/main" id="{EB32E14D-8C41-4480-BA3C-FB5C9185772C}"/>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184727</xdr:colOff>
      <xdr:row>19</xdr:row>
      <xdr:rowOff>0</xdr:rowOff>
    </xdr:from>
    <xdr:ext cx="304800" cy="302079"/>
    <xdr:sp macro="" textlink="">
      <xdr:nvSpPr>
        <xdr:cNvPr id="506" name="AutoShape 33">
          <a:extLst>
            <a:ext uri="{FF2B5EF4-FFF2-40B4-BE49-F238E27FC236}">
              <a16:creationId xmlns:a16="http://schemas.microsoft.com/office/drawing/2014/main" id="{28674EE2-D0FF-4F80-947F-635522FFA898}"/>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4D5E75C3-B187-48C3-B6CA-9AB9588338A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08" name="AutoShape 33">
          <a:extLst>
            <a:ext uri="{FF2B5EF4-FFF2-40B4-BE49-F238E27FC236}">
              <a16:creationId xmlns:a16="http://schemas.microsoft.com/office/drawing/2014/main" id="{4A6F74EC-F646-4860-873D-D92AD667F7D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09" name="AutoShape 33">
          <a:extLst>
            <a:ext uri="{FF2B5EF4-FFF2-40B4-BE49-F238E27FC236}">
              <a16:creationId xmlns:a16="http://schemas.microsoft.com/office/drawing/2014/main" id="{69014BED-C7A3-4325-8621-FE583CAB62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0" name="AutoShape 33">
          <a:extLst>
            <a:ext uri="{FF2B5EF4-FFF2-40B4-BE49-F238E27FC236}">
              <a16:creationId xmlns:a16="http://schemas.microsoft.com/office/drawing/2014/main" id="{399E091D-72E3-47DA-8A7F-A12697CF97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1" name="AutoShape 33">
          <a:extLst>
            <a:ext uri="{FF2B5EF4-FFF2-40B4-BE49-F238E27FC236}">
              <a16:creationId xmlns:a16="http://schemas.microsoft.com/office/drawing/2014/main" id="{D94F12C6-4963-4890-ABC8-55BA56E3E1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A6DC40CE-0CB4-43BD-B87C-7BBF7AB00F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16" name="AutoShape 33">
          <a:extLst>
            <a:ext uri="{FF2B5EF4-FFF2-40B4-BE49-F238E27FC236}">
              <a16:creationId xmlns:a16="http://schemas.microsoft.com/office/drawing/2014/main" id="{53427DC9-83A2-4D19-9869-8233E12A10A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7" name="AutoShape 33">
          <a:extLst>
            <a:ext uri="{FF2B5EF4-FFF2-40B4-BE49-F238E27FC236}">
              <a16:creationId xmlns:a16="http://schemas.microsoft.com/office/drawing/2014/main" id="{724FB3E0-AB10-4A8B-A15E-5FD5275FD9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8" name="AutoShape 33">
          <a:extLst>
            <a:ext uri="{FF2B5EF4-FFF2-40B4-BE49-F238E27FC236}">
              <a16:creationId xmlns:a16="http://schemas.microsoft.com/office/drawing/2014/main" id="{8B65053D-82C4-4512-8BDD-37312E785F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9" name="AutoShape 33">
          <a:extLst>
            <a:ext uri="{FF2B5EF4-FFF2-40B4-BE49-F238E27FC236}">
              <a16:creationId xmlns:a16="http://schemas.microsoft.com/office/drawing/2014/main" id="{E566B376-18B2-4E3E-B6FF-70EA47CD673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20" name="AutoShape 33">
          <a:extLst>
            <a:ext uri="{FF2B5EF4-FFF2-40B4-BE49-F238E27FC236}">
              <a16:creationId xmlns:a16="http://schemas.microsoft.com/office/drawing/2014/main" id="{8A10A940-30DE-490D-B5FB-EFB45C346E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59C791F0-C1CC-49E3-97BF-20E6FCF24BB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22" name="AutoShape 33">
          <a:extLst>
            <a:ext uri="{FF2B5EF4-FFF2-40B4-BE49-F238E27FC236}">
              <a16:creationId xmlns:a16="http://schemas.microsoft.com/office/drawing/2014/main" id="{7E44E1D9-7DB1-4B0E-A9DE-DCA994B420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3" name="AutoShape 33">
          <a:extLst>
            <a:ext uri="{FF2B5EF4-FFF2-40B4-BE49-F238E27FC236}">
              <a16:creationId xmlns:a16="http://schemas.microsoft.com/office/drawing/2014/main" id="{8D7BD8C8-069E-4D52-A71D-36F1AC100D3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4" name="AutoShape 33">
          <a:extLst>
            <a:ext uri="{FF2B5EF4-FFF2-40B4-BE49-F238E27FC236}">
              <a16:creationId xmlns:a16="http://schemas.microsoft.com/office/drawing/2014/main" id="{1C2FDFC1-E9C2-4453-9C7D-CEC0B872CA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5" name="AutoShape 33">
          <a:extLst>
            <a:ext uri="{FF2B5EF4-FFF2-40B4-BE49-F238E27FC236}">
              <a16:creationId xmlns:a16="http://schemas.microsoft.com/office/drawing/2014/main" id="{32AE9F5E-9502-461A-882A-6B76DC19B0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26" name="AutoShape 33">
          <a:extLst>
            <a:ext uri="{FF2B5EF4-FFF2-40B4-BE49-F238E27FC236}">
              <a16:creationId xmlns:a16="http://schemas.microsoft.com/office/drawing/2014/main" id="{105EED6F-A410-4F61-B777-2C9546664D19}"/>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284C7277-BE25-4B11-810C-652A683BCD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29" name="AutoShape 33">
          <a:extLst>
            <a:ext uri="{FF2B5EF4-FFF2-40B4-BE49-F238E27FC236}">
              <a16:creationId xmlns:a16="http://schemas.microsoft.com/office/drawing/2014/main" id="{E602C173-5422-4438-853D-0E61A613A86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0" name="AutoShape 33">
          <a:extLst>
            <a:ext uri="{FF2B5EF4-FFF2-40B4-BE49-F238E27FC236}">
              <a16:creationId xmlns:a16="http://schemas.microsoft.com/office/drawing/2014/main" id="{F664BE2D-B1B1-492C-883D-08BBF26775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1" name="AutoShape 33">
          <a:extLst>
            <a:ext uri="{FF2B5EF4-FFF2-40B4-BE49-F238E27FC236}">
              <a16:creationId xmlns:a16="http://schemas.microsoft.com/office/drawing/2014/main" id="{570C2AF3-F1CB-42F0-9100-F3428FEE988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2" name="AutoShape 33">
          <a:extLst>
            <a:ext uri="{FF2B5EF4-FFF2-40B4-BE49-F238E27FC236}">
              <a16:creationId xmlns:a16="http://schemas.microsoft.com/office/drawing/2014/main" id="{98590289-67BE-4E88-9FDA-FE03C9F134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33" name="AutoShape 33">
          <a:extLst>
            <a:ext uri="{FF2B5EF4-FFF2-40B4-BE49-F238E27FC236}">
              <a16:creationId xmlns:a16="http://schemas.microsoft.com/office/drawing/2014/main" id="{E799DC84-D207-4D2C-8F12-9333138F4EBC}"/>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10BCF7C0-12B4-4C4B-8965-5E676BFE11C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36" name="AutoShape 33">
          <a:extLst>
            <a:ext uri="{FF2B5EF4-FFF2-40B4-BE49-F238E27FC236}">
              <a16:creationId xmlns:a16="http://schemas.microsoft.com/office/drawing/2014/main" id="{78CC1B42-6D20-4D63-AA0D-BB4F23F6C7E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7" name="AutoShape 33">
          <a:extLst>
            <a:ext uri="{FF2B5EF4-FFF2-40B4-BE49-F238E27FC236}">
              <a16:creationId xmlns:a16="http://schemas.microsoft.com/office/drawing/2014/main" id="{DF01CD5D-D1C2-4E0B-8AB1-70C11915C88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8" name="AutoShape 33">
          <a:extLst>
            <a:ext uri="{FF2B5EF4-FFF2-40B4-BE49-F238E27FC236}">
              <a16:creationId xmlns:a16="http://schemas.microsoft.com/office/drawing/2014/main" id="{A7702331-5282-4D06-8F1A-3DEA0FF970A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9" name="AutoShape 33">
          <a:extLst>
            <a:ext uri="{FF2B5EF4-FFF2-40B4-BE49-F238E27FC236}">
              <a16:creationId xmlns:a16="http://schemas.microsoft.com/office/drawing/2014/main" id="{E8121479-4B49-4AA3-B0C1-8B442250CDD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540" name="AutoShape 33">
          <a:extLst>
            <a:ext uri="{FF2B5EF4-FFF2-40B4-BE49-F238E27FC236}">
              <a16:creationId xmlns:a16="http://schemas.microsoft.com/office/drawing/2014/main" id="{8ABF9F55-9CFC-4A89-B973-B16FB682DA06}"/>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541" name="AutoShape 33">
          <a:extLst>
            <a:ext uri="{FF2B5EF4-FFF2-40B4-BE49-F238E27FC236}">
              <a16:creationId xmlns:a16="http://schemas.microsoft.com/office/drawing/2014/main" id="{363BDE95-31E4-4D7A-9670-47E7DE7FB1B9}"/>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488B8108-0553-43BD-81AF-DE6E0334AF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43" name="AutoShape 33">
          <a:extLst>
            <a:ext uri="{FF2B5EF4-FFF2-40B4-BE49-F238E27FC236}">
              <a16:creationId xmlns:a16="http://schemas.microsoft.com/office/drawing/2014/main" id="{2702D1D5-B257-45A3-90A7-E5FA9267702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4" name="AutoShape 33">
          <a:extLst>
            <a:ext uri="{FF2B5EF4-FFF2-40B4-BE49-F238E27FC236}">
              <a16:creationId xmlns:a16="http://schemas.microsoft.com/office/drawing/2014/main" id="{67D36833-2451-499D-AB65-FAC7CDC031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5" name="AutoShape 33">
          <a:extLst>
            <a:ext uri="{FF2B5EF4-FFF2-40B4-BE49-F238E27FC236}">
              <a16:creationId xmlns:a16="http://schemas.microsoft.com/office/drawing/2014/main" id="{47F9E5B2-7E0E-4761-8439-B2FBEE07A6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6" name="AutoShape 33">
          <a:extLst>
            <a:ext uri="{FF2B5EF4-FFF2-40B4-BE49-F238E27FC236}">
              <a16:creationId xmlns:a16="http://schemas.microsoft.com/office/drawing/2014/main" id="{FD676F34-D5BA-4FC2-B230-86970B3C2B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47" name="AutoShape 33">
          <a:extLst>
            <a:ext uri="{FF2B5EF4-FFF2-40B4-BE49-F238E27FC236}">
              <a16:creationId xmlns:a16="http://schemas.microsoft.com/office/drawing/2014/main" id="{667F9241-373D-4747-BB20-21DC9BC845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89585FE4-78AC-400C-988D-46100246E0B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51" name="AutoShape 33">
          <a:extLst>
            <a:ext uri="{FF2B5EF4-FFF2-40B4-BE49-F238E27FC236}">
              <a16:creationId xmlns:a16="http://schemas.microsoft.com/office/drawing/2014/main" id="{E54301DB-B63A-45B0-97AB-87D04EBCDFF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2" name="AutoShape 33">
          <a:extLst>
            <a:ext uri="{FF2B5EF4-FFF2-40B4-BE49-F238E27FC236}">
              <a16:creationId xmlns:a16="http://schemas.microsoft.com/office/drawing/2014/main" id="{D0FC8583-3B0C-481B-BBB9-1CD52FC025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3" name="AutoShape 33">
          <a:extLst>
            <a:ext uri="{FF2B5EF4-FFF2-40B4-BE49-F238E27FC236}">
              <a16:creationId xmlns:a16="http://schemas.microsoft.com/office/drawing/2014/main" id="{F017AB33-C328-4EE2-9DCB-32F4E7A096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4" name="AutoShape 33">
          <a:extLst>
            <a:ext uri="{FF2B5EF4-FFF2-40B4-BE49-F238E27FC236}">
              <a16:creationId xmlns:a16="http://schemas.microsoft.com/office/drawing/2014/main" id="{9152CD6D-AD50-4BA8-BEFC-9DB306527F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19261</xdr:rowOff>
    </xdr:to>
    <xdr:sp macro="" textlink="">
      <xdr:nvSpPr>
        <xdr:cNvPr id="555" name="AutoShape 33">
          <a:extLst>
            <a:ext uri="{FF2B5EF4-FFF2-40B4-BE49-F238E27FC236}">
              <a16:creationId xmlns:a16="http://schemas.microsoft.com/office/drawing/2014/main" id="{B116F82A-914B-411D-85E7-26E7C5F1C27E}"/>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F045D605-3561-4F75-AA1C-0199838F9A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57" name="AutoShape 33">
          <a:extLst>
            <a:ext uri="{FF2B5EF4-FFF2-40B4-BE49-F238E27FC236}">
              <a16:creationId xmlns:a16="http://schemas.microsoft.com/office/drawing/2014/main" id="{A788CB05-6883-40F8-A68E-A087EF2CD8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8" name="AutoShape 33">
          <a:extLst>
            <a:ext uri="{FF2B5EF4-FFF2-40B4-BE49-F238E27FC236}">
              <a16:creationId xmlns:a16="http://schemas.microsoft.com/office/drawing/2014/main" id="{1B811B36-32DD-42B0-B05B-0FFA4F8E3D9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9" name="AutoShape 33">
          <a:extLst>
            <a:ext uri="{FF2B5EF4-FFF2-40B4-BE49-F238E27FC236}">
              <a16:creationId xmlns:a16="http://schemas.microsoft.com/office/drawing/2014/main" id="{0528D29A-9832-436B-8A4A-A3D751C657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0" name="AutoShape 33">
          <a:extLst>
            <a:ext uri="{FF2B5EF4-FFF2-40B4-BE49-F238E27FC236}">
              <a16:creationId xmlns:a16="http://schemas.microsoft.com/office/drawing/2014/main" id="{0085EDF0-5CE7-45A4-8BF9-341DA7831DF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48938E4C-9A5A-4835-9384-515912E7FC8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64" name="AutoShape 33">
          <a:extLst>
            <a:ext uri="{FF2B5EF4-FFF2-40B4-BE49-F238E27FC236}">
              <a16:creationId xmlns:a16="http://schemas.microsoft.com/office/drawing/2014/main" id="{BAEF1438-CA2A-4A20-982D-CBF4DA11802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5" name="AutoShape 33">
          <a:extLst>
            <a:ext uri="{FF2B5EF4-FFF2-40B4-BE49-F238E27FC236}">
              <a16:creationId xmlns:a16="http://schemas.microsoft.com/office/drawing/2014/main" id="{6F082822-DFD0-49E4-B8F3-4151D6871A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6" name="AutoShape 33">
          <a:extLst>
            <a:ext uri="{FF2B5EF4-FFF2-40B4-BE49-F238E27FC236}">
              <a16:creationId xmlns:a16="http://schemas.microsoft.com/office/drawing/2014/main" id="{254339D6-C79A-443A-A531-BD6E653775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7" name="AutoShape 33">
          <a:extLst>
            <a:ext uri="{FF2B5EF4-FFF2-40B4-BE49-F238E27FC236}">
              <a16:creationId xmlns:a16="http://schemas.microsoft.com/office/drawing/2014/main" id="{DE50DB53-C3F0-41D9-BD44-8F60672532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DB3FEC5D-96BD-4662-97B5-B304A0677539}"/>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71" name="AutoShape 33">
          <a:extLst>
            <a:ext uri="{FF2B5EF4-FFF2-40B4-BE49-F238E27FC236}">
              <a16:creationId xmlns:a16="http://schemas.microsoft.com/office/drawing/2014/main" id="{1D576278-9FCE-44A8-9980-A630FFA1F4C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2" name="AutoShape 33">
          <a:extLst>
            <a:ext uri="{FF2B5EF4-FFF2-40B4-BE49-F238E27FC236}">
              <a16:creationId xmlns:a16="http://schemas.microsoft.com/office/drawing/2014/main" id="{C2C0EB82-6E01-4A23-9374-01902320A2E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3" name="AutoShape 33">
          <a:extLst>
            <a:ext uri="{FF2B5EF4-FFF2-40B4-BE49-F238E27FC236}">
              <a16:creationId xmlns:a16="http://schemas.microsoft.com/office/drawing/2014/main" id="{CF2E033F-58FD-4E49-A6D7-0ED44454D89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4" name="AutoShape 33">
          <a:extLst>
            <a:ext uri="{FF2B5EF4-FFF2-40B4-BE49-F238E27FC236}">
              <a16:creationId xmlns:a16="http://schemas.microsoft.com/office/drawing/2014/main" id="{51E59A1A-0D59-4B2F-922A-9E194803EB9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1222D84A-6501-43AC-B18B-5D2F047C443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78" name="AutoShape 33">
          <a:extLst>
            <a:ext uri="{FF2B5EF4-FFF2-40B4-BE49-F238E27FC236}">
              <a16:creationId xmlns:a16="http://schemas.microsoft.com/office/drawing/2014/main" id="{B612DD9B-6DF0-436E-A925-CC1ADB6F792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79" name="AutoShape 33">
          <a:extLst>
            <a:ext uri="{FF2B5EF4-FFF2-40B4-BE49-F238E27FC236}">
              <a16:creationId xmlns:a16="http://schemas.microsoft.com/office/drawing/2014/main" id="{927DCA76-56D5-4FEF-A8F6-FBB8675F8FF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80" name="AutoShape 33">
          <a:extLst>
            <a:ext uri="{FF2B5EF4-FFF2-40B4-BE49-F238E27FC236}">
              <a16:creationId xmlns:a16="http://schemas.microsoft.com/office/drawing/2014/main" id="{FE2D0E12-4505-4F46-8F87-C4DB3D4A30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81" name="AutoShape 33">
          <a:extLst>
            <a:ext uri="{FF2B5EF4-FFF2-40B4-BE49-F238E27FC236}">
              <a16:creationId xmlns:a16="http://schemas.microsoft.com/office/drawing/2014/main" id="{8A8DAB08-E99B-4905-B5EC-410DA023BB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463722</xdr:colOff>
      <xdr:row>1</xdr:row>
      <xdr:rowOff>94156</xdr:rowOff>
    </xdr:from>
    <xdr:to>
      <xdr:col>2</xdr:col>
      <xdr:colOff>1158355</xdr:colOff>
      <xdr:row>1</xdr:row>
      <xdr:rowOff>821269</xdr:rowOff>
    </xdr:to>
    <xdr:pic>
      <xdr:nvPicPr>
        <xdr:cNvPr id="485" name="Picture 2" descr="anac-logo-10 -">
          <a:extLst>
            <a:ext uri="{FF2B5EF4-FFF2-40B4-BE49-F238E27FC236}">
              <a16:creationId xmlns:a16="http://schemas.microsoft.com/office/drawing/2014/main" id="{CA9B0D32-0745-4B4A-9AE7-61AB44FFDFD3}"/>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742737" y="286580"/>
          <a:ext cx="687013" cy="73092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45</xdr:col>
      <xdr:colOff>196158</xdr:colOff>
      <xdr:row>1</xdr:row>
      <xdr:rowOff>60377</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97B8782D-96B2-4A4A-ACCB-C2C69EDCAB3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 name="AutoShape 33">
          <a:extLst>
            <a:ext uri="{FF2B5EF4-FFF2-40B4-BE49-F238E27FC236}">
              <a16:creationId xmlns:a16="http://schemas.microsoft.com/office/drawing/2014/main" id="{5C3DEF6A-AE99-4AAF-887A-DC3BF287CC5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 name="AutoShape 33">
          <a:extLst>
            <a:ext uri="{FF2B5EF4-FFF2-40B4-BE49-F238E27FC236}">
              <a16:creationId xmlns:a16="http://schemas.microsoft.com/office/drawing/2014/main" id="{A7AC2165-3531-4689-A37A-867FA029D1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 name="AutoShape 33">
          <a:extLst>
            <a:ext uri="{FF2B5EF4-FFF2-40B4-BE49-F238E27FC236}">
              <a16:creationId xmlns:a16="http://schemas.microsoft.com/office/drawing/2014/main" id="{F36EE3AE-A277-4B3C-B5A2-FD74E896A22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 name="AutoShape 33">
          <a:extLst>
            <a:ext uri="{FF2B5EF4-FFF2-40B4-BE49-F238E27FC236}">
              <a16:creationId xmlns:a16="http://schemas.microsoft.com/office/drawing/2014/main" id="{6C054184-9974-48D0-8DF2-B3F3ABA9F5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7" name="AutoShape 33">
          <a:extLst>
            <a:ext uri="{FF2B5EF4-FFF2-40B4-BE49-F238E27FC236}">
              <a16:creationId xmlns:a16="http://schemas.microsoft.com/office/drawing/2014/main" id="{FC6135E8-9A0C-46AE-8DE4-C5C01C2FF350}"/>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29ED7875-1B34-4DBE-88B2-3E8E06DD0F1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9" name="AutoShape 33">
          <a:extLst>
            <a:ext uri="{FF2B5EF4-FFF2-40B4-BE49-F238E27FC236}">
              <a16:creationId xmlns:a16="http://schemas.microsoft.com/office/drawing/2014/main" id="{4D0CB2E1-0CFD-466A-8288-7BE3558F77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 name="AutoShape 33">
          <a:extLst>
            <a:ext uri="{FF2B5EF4-FFF2-40B4-BE49-F238E27FC236}">
              <a16:creationId xmlns:a16="http://schemas.microsoft.com/office/drawing/2014/main" id="{D09A099E-A30E-414E-8BC7-FF6FD148D1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 name="AutoShape 33">
          <a:extLst>
            <a:ext uri="{FF2B5EF4-FFF2-40B4-BE49-F238E27FC236}">
              <a16:creationId xmlns:a16="http://schemas.microsoft.com/office/drawing/2014/main" id="{D4BF003D-ED37-4CC1-803C-B4C4D7E191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 name="AutoShape 33">
          <a:extLst>
            <a:ext uri="{FF2B5EF4-FFF2-40B4-BE49-F238E27FC236}">
              <a16:creationId xmlns:a16="http://schemas.microsoft.com/office/drawing/2014/main" id="{5A5CCFC7-6F69-42F9-8B20-205BDA06A1E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13" name="AutoShape 33">
          <a:extLst>
            <a:ext uri="{FF2B5EF4-FFF2-40B4-BE49-F238E27FC236}">
              <a16:creationId xmlns:a16="http://schemas.microsoft.com/office/drawing/2014/main" id="{4AEFF25F-8D44-4459-B9BC-1DB67395942D}"/>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14" name="AutoShape 33">
          <a:extLst>
            <a:ext uri="{FF2B5EF4-FFF2-40B4-BE49-F238E27FC236}">
              <a16:creationId xmlns:a16="http://schemas.microsoft.com/office/drawing/2014/main" id="{D62BE7D7-59D9-4042-886F-C88F5B7DEEEF}"/>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414264DE-6A1B-47B1-90A6-CC3B6F59274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6" name="AutoShape 33">
          <a:extLst>
            <a:ext uri="{FF2B5EF4-FFF2-40B4-BE49-F238E27FC236}">
              <a16:creationId xmlns:a16="http://schemas.microsoft.com/office/drawing/2014/main" id="{29912768-BFD0-4571-BEDC-C738CD5E492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 name="AutoShape 33">
          <a:extLst>
            <a:ext uri="{FF2B5EF4-FFF2-40B4-BE49-F238E27FC236}">
              <a16:creationId xmlns:a16="http://schemas.microsoft.com/office/drawing/2014/main" id="{3403DBF5-3A8F-4C1C-8D29-38EC4CD9CE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 name="AutoShape 33">
          <a:extLst>
            <a:ext uri="{FF2B5EF4-FFF2-40B4-BE49-F238E27FC236}">
              <a16:creationId xmlns:a16="http://schemas.microsoft.com/office/drawing/2014/main" id="{A8EEC3B7-613B-4AB1-8DC6-03D231933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9" name="AutoShape 33">
          <a:extLst>
            <a:ext uri="{FF2B5EF4-FFF2-40B4-BE49-F238E27FC236}">
              <a16:creationId xmlns:a16="http://schemas.microsoft.com/office/drawing/2014/main" id="{AD483FEC-BD09-40A1-AF6C-313618D27E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20" name="AutoShape 33">
          <a:extLst>
            <a:ext uri="{FF2B5EF4-FFF2-40B4-BE49-F238E27FC236}">
              <a16:creationId xmlns:a16="http://schemas.microsoft.com/office/drawing/2014/main" id="{987E4D5F-0CAC-4FD4-88B0-988F443358B8}"/>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21" name="AutoShape 33">
          <a:extLst>
            <a:ext uri="{FF2B5EF4-FFF2-40B4-BE49-F238E27FC236}">
              <a16:creationId xmlns:a16="http://schemas.microsoft.com/office/drawing/2014/main" id="{8F0DF196-F6DB-4379-AFE0-F7CFD1AB2CEB}"/>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47C06CC2-5185-46B9-B8A3-E4E6214B04A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3" name="AutoShape 33">
          <a:extLst>
            <a:ext uri="{FF2B5EF4-FFF2-40B4-BE49-F238E27FC236}">
              <a16:creationId xmlns:a16="http://schemas.microsoft.com/office/drawing/2014/main" id="{114E589B-4D63-4F02-8FC7-8D84E9175E6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4" name="AutoShape 33">
          <a:extLst>
            <a:ext uri="{FF2B5EF4-FFF2-40B4-BE49-F238E27FC236}">
              <a16:creationId xmlns:a16="http://schemas.microsoft.com/office/drawing/2014/main" id="{BA673796-9BA4-4B56-AAF0-8D7DDF4DC97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5" name="AutoShape 33">
          <a:extLst>
            <a:ext uri="{FF2B5EF4-FFF2-40B4-BE49-F238E27FC236}">
              <a16:creationId xmlns:a16="http://schemas.microsoft.com/office/drawing/2014/main" id="{90499CCB-7FF4-4781-8249-82A4BA0D569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 name="AutoShape 33">
          <a:extLst>
            <a:ext uri="{FF2B5EF4-FFF2-40B4-BE49-F238E27FC236}">
              <a16:creationId xmlns:a16="http://schemas.microsoft.com/office/drawing/2014/main" id="{68F7BC7E-0725-4C7A-BA99-5F204F8A5B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54</xdr:row>
      <xdr:rowOff>0</xdr:rowOff>
    </xdr:from>
    <xdr:ext cx="304800" cy="301690"/>
    <xdr:sp macro="" textlink="">
      <xdr:nvSpPr>
        <xdr:cNvPr id="27" name="AutoShape 33">
          <a:extLst>
            <a:ext uri="{FF2B5EF4-FFF2-40B4-BE49-F238E27FC236}">
              <a16:creationId xmlns:a16="http://schemas.microsoft.com/office/drawing/2014/main" id="{F0AC8215-B331-4DE5-A9C8-067A2F6EBD29}"/>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54</xdr:row>
      <xdr:rowOff>0</xdr:rowOff>
    </xdr:from>
    <xdr:ext cx="304800" cy="302079"/>
    <xdr:sp macro="" textlink="">
      <xdr:nvSpPr>
        <xdr:cNvPr id="28" name="AutoShape 33">
          <a:extLst>
            <a:ext uri="{FF2B5EF4-FFF2-40B4-BE49-F238E27FC236}">
              <a16:creationId xmlns:a16="http://schemas.microsoft.com/office/drawing/2014/main" id="{332F1A33-B3AD-46DD-B9B4-4AFE88FC370C}"/>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0B8B5039-C5B1-438B-A18B-882C3AABACE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0" name="AutoShape 33">
          <a:extLst>
            <a:ext uri="{FF2B5EF4-FFF2-40B4-BE49-F238E27FC236}">
              <a16:creationId xmlns:a16="http://schemas.microsoft.com/office/drawing/2014/main" id="{A8EF4A81-AF88-42CF-9A2D-6E3930AD2FB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 name="AutoShape 33">
          <a:extLst>
            <a:ext uri="{FF2B5EF4-FFF2-40B4-BE49-F238E27FC236}">
              <a16:creationId xmlns:a16="http://schemas.microsoft.com/office/drawing/2014/main" id="{00BCE657-6F13-4E45-A0ED-20EE1374D7C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 name="AutoShape 33">
          <a:extLst>
            <a:ext uri="{FF2B5EF4-FFF2-40B4-BE49-F238E27FC236}">
              <a16:creationId xmlns:a16="http://schemas.microsoft.com/office/drawing/2014/main" id="{38A9FA27-AE65-4ABC-B040-7E1766CBFD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 name="AutoShape 33">
          <a:extLst>
            <a:ext uri="{FF2B5EF4-FFF2-40B4-BE49-F238E27FC236}">
              <a16:creationId xmlns:a16="http://schemas.microsoft.com/office/drawing/2014/main" id="{4FD4866D-CBE8-4266-ACD5-5C2BCE3373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34" name="AutoShape 33">
          <a:extLst>
            <a:ext uri="{FF2B5EF4-FFF2-40B4-BE49-F238E27FC236}">
              <a16:creationId xmlns:a16="http://schemas.microsoft.com/office/drawing/2014/main" id="{187E21BA-1A1B-45FB-969A-2171BC7D86B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35" name="AutoShape 33">
          <a:extLst>
            <a:ext uri="{FF2B5EF4-FFF2-40B4-BE49-F238E27FC236}">
              <a16:creationId xmlns:a16="http://schemas.microsoft.com/office/drawing/2014/main" id="{DD7DCA5F-0727-4F58-951C-26127F96B138}"/>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B81E2277-7DC2-4A02-85A8-50E3452327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 name="AutoShape 33">
          <a:extLst>
            <a:ext uri="{FF2B5EF4-FFF2-40B4-BE49-F238E27FC236}">
              <a16:creationId xmlns:a16="http://schemas.microsoft.com/office/drawing/2014/main" id="{DC5AD6EC-B172-4403-A016-4FF71995191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 name="AutoShape 33">
          <a:extLst>
            <a:ext uri="{FF2B5EF4-FFF2-40B4-BE49-F238E27FC236}">
              <a16:creationId xmlns:a16="http://schemas.microsoft.com/office/drawing/2014/main" id="{2A92F656-DE31-4E31-B982-BCF63065D2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 name="AutoShape 33">
          <a:extLst>
            <a:ext uri="{FF2B5EF4-FFF2-40B4-BE49-F238E27FC236}">
              <a16:creationId xmlns:a16="http://schemas.microsoft.com/office/drawing/2014/main" id="{299040E8-718F-4555-B203-05EE901CE7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 name="AutoShape 33">
          <a:extLst>
            <a:ext uri="{FF2B5EF4-FFF2-40B4-BE49-F238E27FC236}">
              <a16:creationId xmlns:a16="http://schemas.microsoft.com/office/drawing/2014/main" id="{D0220A6D-23FB-4E17-AFA7-8E98F1045C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41" name="AutoShape 33">
          <a:extLst>
            <a:ext uri="{FF2B5EF4-FFF2-40B4-BE49-F238E27FC236}">
              <a16:creationId xmlns:a16="http://schemas.microsoft.com/office/drawing/2014/main" id="{821AE91C-0073-4CE6-B293-3A6E43ACF47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4CA7F65A-D14D-42FA-8555-1874EFCFC50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3" name="AutoShape 33">
          <a:extLst>
            <a:ext uri="{FF2B5EF4-FFF2-40B4-BE49-F238E27FC236}">
              <a16:creationId xmlns:a16="http://schemas.microsoft.com/office/drawing/2014/main" id="{31ECDFCE-FA07-43C9-A24D-663D55FB1CC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 name="AutoShape 33">
          <a:extLst>
            <a:ext uri="{FF2B5EF4-FFF2-40B4-BE49-F238E27FC236}">
              <a16:creationId xmlns:a16="http://schemas.microsoft.com/office/drawing/2014/main" id="{C07DDEA1-9C2E-4F68-A67C-E864CE6595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 name="AutoShape 33">
          <a:extLst>
            <a:ext uri="{FF2B5EF4-FFF2-40B4-BE49-F238E27FC236}">
              <a16:creationId xmlns:a16="http://schemas.microsoft.com/office/drawing/2014/main" id="{7C2E037C-2A8C-4EBD-9E08-4D2D899B0A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 name="AutoShape 33">
          <a:extLst>
            <a:ext uri="{FF2B5EF4-FFF2-40B4-BE49-F238E27FC236}">
              <a16:creationId xmlns:a16="http://schemas.microsoft.com/office/drawing/2014/main" id="{8CE942E8-A62B-4C75-B7E4-11EBD44478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47" name="AutoShape 33">
          <a:extLst>
            <a:ext uri="{FF2B5EF4-FFF2-40B4-BE49-F238E27FC236}">
              <a16:creationId xmlns:a16="http://schemas.microsoft.com/office/drawing/2014/main" id="{B7DE3163-C266-443B-AD91-9C23EEF2C5D6}"/>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48" name="AutoShape 33">
          <a:extLst>
            <a:ext uri="{FF2B5EF4-FFF2-40B4-BE49-F238E27FC236}">
              <a16:creationId xmlns:a16="http://schemas.microsoft.com/office/drawing/2014/main" id="{273FF7C5-52BC-4C8F-A961-BBC447558CF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8AE876B9-25F3-454A-8114-0B8D3862388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0" name="AutoShape 33">
          <a:extLst>
            <a:ext uri="{FF2B5EF4-FFF2-40B4-BE49-F238E27FC236}">
              <a16:creationId xmlns:a16="http://schemas.microsoft.com/office/drawing/2014/main" id="{3C905900-54AB-4B3D-BF51-D4455225739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 name="AutoShape 33">
          <a:extLst>
            <a:ext uri="{FF2B5EF4-FFF2-40B4-BE49-F238E27FC236}">
              <a16:creationId xmlns:a16="http://schemas.microsoft.com/office/drawing/2014/main" id="{C936ECF6-C746-4D09-B47E-F206AC7173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 name="AutoShape 33">
          <a:extLst>
            <a:ext uri="{FF2B5EF4-FFF2-40B4-BE49-F238E27FC236}">
              <a16:creationId xmlns:a16="http://schemas.microsoft.com/office/drawing/2014/main" id="{E8F2FCD5-6449-4611-A543-1435A355A7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 name="AutoShape 33">
          <a:extLst>
            <a:ext uri="{FF2B5EF4-FFF2-40B4-BE49-F238E27FC236}">
              <a16:creationId xmlns:a16="http://schemas.microsoft.com/office/drawing/2014/main" id="{B20AC7B9-3348-4FD4-8838-39791373A5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54" name="AutoShape 33">
          <a:extLst>
            <a:ext uri="{FF2B5EF4-FFF2-40B4-BE49-F238E27FC236}">
              <a16:creationId xmlns:a16="http://schemas.microsoft.com/office/drawing/2014/main" id="{C463EB83-A358-482A-B765-AE6EEA28F64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55" name="AutoShape 33">
          <a:extLst>
            <a:ext uri="{FF2B5EF4-FFF2-40B4-BE49-F238E27FC236}">
              <a16:creationId xmlns:a16="http://schemas.microsoft.com/office/drawing/2014/main" id="{071B5843-FA97-410D-961F-AB0D093DC255}"/>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C057E8C9-0283-44A9-BB04-8CEFE00338B7}"/>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 name="AutoShape 33">
          <a:extLst>
            <a:ext uri="{FF2B5EF4-FFF2-40B4-BE49-F238E27FC236}">
              <a16:creationId xmlns:a16="http://schemas.microsoft.com/office/drawing/2014/main" id="{00BC31DF-6533-4C79-927A-A51CA0B9866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8" name="AutoShape 33">
          <a:extLst>
            <a:ext uri="{FF2B5EF4-FFF2-40B4-BE49-F238E27FC236}">
              <a16:creationId xmlns:a16="http://schemas.microsoft.com/office/drawing/2014/main" id="{0E14F2B2-D556-44C9-82AD-A27ABB9CF0D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9" name="AutoShape 33">
          <a:extLst>
            <a:ext uri="{FF2B5EF4-FFF2-40B4-BE49-F238E27FC236}">
              <a16:creationId xmlns:a16="http://schemas.microsoft.com/office/drawing/2014/main" id="{7DEA2B88-092B-4CE2-AC6D-1460D713CB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60" name="AutoShape 33">
          <a:extLst>
            <a:ext uri="{FF2B5EF4-FFF2-40B4-BE49-F238E27FC236}">
              <a16:creationId xmlns:a16="http://schemas.microsoft.com/office/drawing/2014/main" id="{6BC1B167-DBD4-42B1-B7CB-0176202D31B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61" name="AutoShape 33">
          <a:extLst>
            <a:ext uri="{FF2B5EF4-FFF2-40B4-BE49-F238E27FC236}">
              <a16:creationId xmlns:a16="http://schemas.microsoft.com/office/drawing/2014/main" id="{BFCC3EC9-9E67-4452-B7CD-C08AA81EE25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62" name="AutoShape 33">
          <a:extLst>
            <a:ext uri="{FF2B5EF4-FFF2-40B4-BE49-F238E27FC236}">
              <a16:creationId xmlns:a16="http://schemas.microsoft.com/office/drawing/2014/main" id="{E802C818-7186-4984-A13B-54BCAF93F73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19DDBEA0-638C-42C5-974C-B4B3FEF5079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64" name="AutoShape 33">
          <a:extLst>
            <a:ext uri="{FF2B5EF4-FFF2-40B4-BE49-F238E27FC236}">
              <a16:creationId xmlns:a16="http://schemas.microsoft.com/office/drawing/2014/main" id="{DE5508FE-56E4-400C-8C99-8D6FE8EF6D5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5" name="AutoShape 33">
          <a:extLst>
            <a:ext uri="{FF2B5EF4-FFF2-40B4-BE49-F238E27FC236}">
              <a16:creationId xmlns:a16="http://schemas.microsoft.com/office/drawing/2014/main" id="{2F18BC30-5ECC-4EDE-A116-85DCF0FFE7A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6" name="AutoShape 33">
          <a:extLst>
            <a:ext uri="{FF2B5EF4-FFF2-40B4-BE49-F238E27FC236}">
              <a16:creationId xmlns:a16="http://schemas.microsoft.com/office/drawing/2014/main" id="{0E46EFB5-BA96-4A2C-9EFE-31CF1519E0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7" name="AutoShape 33">
          <a:extLst>
            <a:ext uri="{FF2B5EF4-FFF2-40B4-BE49-F238E27FC236}">
              <a16:creationId xmlns:a16="http://schemas.microsoft.com/office/drawing/2014/main" id="{3ADBD839-92F1-43D1-BA6C-9F557A77EF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68" name="AutoShape 33">
          <a:extLst>
            <a:ext uri="{FF2B5EF4-FFF2-40B4-BE49-F238E27FC236}">
              <a16:creationId xmlns:a16="http://schemas.microsoft.com/office/drawing/2014/main" id="{8A6AB58D-AA8D-457B-8810-E234E14FB681}"/>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69" name="AutoShape 33">
          <a:extLst>
            <a:ext uri="{FF2B5EF4-FFF2-40B4-BE49-F238E27FC236}">
              <a16:creationId xmlns:a16="http://schemas.microsoft.com/office/drawing/2014/main" id="{23DE16CD-84DF-4980-A8D4-CF0F08046259}"/>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38683C79-49B6-4DB7-A595-DDF79B69718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71" name="AutoShape 33">
          <a:extLst>
            <a:ext uri="{FF2B5EF4-FFF2-40B4-BE49-F238E27FC236}">
              <a16:creationId xmlns:a16="http://schemas.microsoft.com/office/drawing/2014/main" id="{E07B872A-7FE3-40F2-A0F0-F9544D23A07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2" name="AutoShape 33">
          <a:extLst>
            <a:ext uri="{FF2B5EF4-FFF2-40B4-BE49-F238E27FC236}">
              <a16:creationId xmlns:a16="http://schemas.microsoft.com/office/drawing/2014/main" id="{CD33EA85-0F87-43A8-8AC1-8454D4643D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3" name="AutoShape 33">
          <a:extLst>
            <a:ext uri="{FF2B5EF4-FFF2-40B4-BE49-F238E27FC236}">
              <a16:creationId xmlns:a16="http://schemas.microsoft.com/office/drawing/2014/main" id="{D2289F82-754A-443E-B1E2-A7B81BB6F5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4" name="AutoShape 33">
          <a:extLst>
            <a:ext uri="{FF2B5EF4-FFF2-40B4-BE49-F238E27FC236}">
              <a16:creationId xmlns:a16="http://schemas.microsoft.com/office/drawing/2014/main" id="{9F4C246A-AC10-4723-9C4A-206BB44F74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75" name="AutoShape 33">
          <a:extLst>
            <a:ext uri="{FF2B5EF4-FFF2-40B4-BE49-F238E27FC236}">
              <a16:creationId xmlns:a16="http://schemas.microsoft.com/office/drawing/2014/main" id="{2BF6D3FE-8BC6-4142-B298-0AB1A97A0B9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616EDA95-DA21-467C-92A3-6131904F151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77" name="AutoShape 33">
          <a:extLst>
            <a:ext uri="{FF2B5EF4-FFF2-40B4-BE49-F238E27FC236}">
              <a16:creationId xmlns:a16="http://schemas.microsoft.com/office/drawing/2014/main" id="{C6568BD6-565A-4744-B154-48C428C4D6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8" name="AutoShape 33">
          <a:extLst>
            <a:ext uri="{FF2B5EF4-FFF2-40B4-BE49-F238E27FC236}">
              <a16:creationId xmlns:a16="http://schemas.microsoft.com/office/drawing/2014/main" id="{BBBD5027-77A4-4DA6-A03D-2DA3F14BB6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9" name="AutoShape 33">
          <a:extLst>
            <a:ext uri="{FF2B5EF4-FFF2-40B4-BE49-F238E27FC236}">
              <a16:creationId xmlns:a16="http://schemas.microsoft.com/office/drawing/2014/main" id="{2E28160E-FB8D-4483-A0D1-653841548F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0" name="AutoShape 33">
          <a:extLst>
            <a:ext uri="{FF2B5EF4-FFF2-40B4-BE49-F238E27FC236}">
              <a16:creationId xmlns:a16="http://schemas.microsoft.com/office/drawing/2014/main" id="{46C0BECB-0E49-467D-A8E3-A035A2F5A0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81" name="AutoShape 33">
          <a:extLst>
            <a:ext uri="{FF2B5EF4-FFF2-40B4-BE49-F238E27FC236}">
              <a16:creationId xmlns:a16="http://schemas.microsoft.com/office/drawing/2014/main" id="{30EC0019-E6B0-4F3E-8B3D-89AA461F535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82" name="AutoShape 33">
          <a:extLst>
            <a:ext uri="{FF2B5EF4-FFF2-40B4-BE49-F238E27FC236}">
              <a16:creationId xmlns:a16="http://schemas.microsoft.com/office/drawing/2014/main" id="{0BB85BBE-5703-42F4-AFF9-0CF5C25368E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6805A110-C9E6-418D-8231-542C490FA07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84" name="AutoShape 33">
          <a:extLst>
            <a:ext uri="{FF2B5EF4-FFF2-40B4-BE49-F238E27FC236}">
              <a16:creationId xmlns:a16="http://schemas.microsoft.com/office/drawing/2014/main" id="{83EE0A29-0D4A-4141-AA65-1BFB9CFFA9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5" name="AutoShape 33">
          <a:extLst>
            <a:ext uri="{FF2B5EF4-FFF2-40B4-BE49-F238E27FC236}">
              <a16:creationId xmlns:a16="http://schemas.microsoft.com/office/drawing/2014/main" id="{76D7137D-57AA-41EB-81FA-28ABB38A31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6" name="AutoShape 33">
          <a:extLst>
            <a:ext uri="{FF2B5EF4-FFF2-40B4-BE49-F238E27FC236}">
              <a16:creationId xmlns:a16="http://schemas.microsoft.com/office/drawing/2014/main" id="{7837D215-DAFF-4844-AC3A-92F3641E45D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7" name="AutoShape 33">
          <a:extLst>
            <a:ext uri="{FF2B5EF4-FFF2-40B4-BE49-F238E27FC236}">
              <a16:creationId xmlns:a16="http://schemas.microsoft.com/office/drawing/2014/main" id="{E2EAF5DA-A2D2-4B16-9CDD-B811083E7B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88" name="AutoShape 33">
          <a:extLst>
            <a:ext uri="{FF2B5EF4-FFF2-40B4-BE49-F238E27FC236}">
              <a16:creationId xmlns:a16="http://schemas.microsoft.com/office/drawing/2014/main" id="{839D5ED7-5AC7-4A11-842B-0704D0D01D7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89" name="AutoShape 33">
          <a:extLst>
            <a:ext uri="{FF2B5EF4-FFF2-40B4-BE49-F238E27FC236}">
              <a16:creationId xmlns:a16="http://schemas.microsoft.com/office/drawing/2014/main" id="{F7C1CC70-0E48-4423-8764-AFCB313323B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53C6856B-137A-4512-A86F-347C5BF65D9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91" name="AutoShape 33">
          <a:extLst>
            <a:ext uri="{FF2B5EF4-FFF2-40B4-BE49-F238E27FC236}">
              <a16:creationId xmlns:a16="http://schemas.microsoft.com/office/drawing/2014/main" id="{E68E37A2-E381-491B-8951-9FDA99DBC3A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2" name="AutoShape 33">
          <a:extLst>
            <a:ext uri="{FF2B5EF4-FFF2-40B4-BE49-F238E27FC236}">
              <a16:creationId xmlns:a16="http://schemas.microsoft.com/office/drawing/2014/main" id="{23EE8347-6830-40A3-8CED-9AE9E8F54E2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3" name="AutoShape 33">
          <a:extLst>
            <a:ext uri="{FF2B5EF4-FFF2-40B4-BE49-F238E27FC236}">
              <a16:creationId xmlns:a16="http://schemas.microsoft.com/office/drawing/2014/main" id="{900BADE8-5971-41C7-A269-9891FE3715D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4" name="AutoShape 33">
          <a:extLst>
            <a:ext uri="{FF2B5EF4-FFF2-40B4-BE49-F238E27FC236}">
              <a16:creationId xmlns:a16="http://schemas.microsoft.com/office/drawing/2014/main" id="{0C43352B-0AAE-42A2-8496-F6E98F30FBF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95" name="AutoShape 33">
          <a:extLst>
            <a:ext uri="{FF2B5EF4-FFF2-40B4-BE49-F238E27FC236}">
              <a16:creationId xmlns:a16="http://schemas.microsoft.com/office/drawing/2014/main" id="{B869AD63-DD12-4BAE-9024-B54F6960F17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96" name="AutoShape 33">
          <a:extLst>
            <a:ext uri="{FF2B5EF4-FFF2-40B4-BE49-F238E27FC236}">
              <a16:creationId xmlns:a16="http://schemas.microsoft.com/office/drawing/2014/main" id="{DF5FDD06-6C5F-4128-BBFE-770E70F3B4FF}"/>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DA32AB9E-9F1D-41C5-87EA-DD5091E740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98" name="AutoShape 33">
          <a:extLst>
            <a:ext uri="{FF2B5EF4-FFF2-40B4-BE49-F238E27FC236}">
              <a16:creationId xmlns:a16="http://schemas.microsoft.com/office/drawing/2014/main" id="{0D6AD509-82FD-4C1D-8C07-9413D01735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99" name="AutoShape 33">
          <a:extLst>
            <a:ext uri="{FF2B5EF4-FFF2-40B4-BE49-F238E27FC236}">
              <a16:creationId xmlns:a16="http://schemas.microsoft.com/office/drawing/2014/main" id="{42DFAB9E-632D-4083-BD5D-254C21B6B0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0" name="AutoShape 33">
          <a:extLst>
            <a:ext uri="{FF2B5EF4-FFF2-40B4-BE49-F238E27FC236}">
              <a16:creationId xmlns:a16="http://schemas.microsoft.com/office/drawing/2014/main" id="{3BBA242C-A62A-493F-BE0B-F42DCE9C2C6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1" name="AutoShape 33">
          <a:extLst>
            <a:ext uri="{FF2B5EF4-FFF2-40B4-BE49-F238E27FC236}">
              <a16:creationId xmlns:a16="http://schemas.microsoft.com/office/drawing/2014/main" id="{8FFAC9F1-5D81-456C-90DB-E3B5E43B2B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02" name="AutoShape 33">
          <a:extLst>
            <a:ext uri="{FF2B5EF4-FFF2-40B4-BE49-F238E27FC236}">
              <a16:creationId xmlns:a16="http://schemas.microsoft.com/office/drawing/2014/main" id="{E626B7B4-1C75-4683-9273-47D5DB82EE5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03" name="AutoShape 33">
          <a:extLst>
            <a:ext uri="{FF2B5EF4-FFF2-40B4-BE49-F238E27FC236}">
              <a16:creationId xmlns:a16="http://schemas.microsoft.com/office/drawing/2014/main" id="{37C45CC8-5D92-433B-89FF-4308D201EAC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BCE7D165-D862-4BFE-A470-A1D1E923071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05" name="AutoShape 33">
          <a:extLst>
            <a:ext uri="{FF2B5EF4-FFF2-40B4-BE49-F238E27FC236}">
              <a16:creationId xmlns:a16="http://schemas.microsoft.com/office/drawing/2014/main" id="{EE0AADFB-6244-47FC-AA3F-CC2E6443008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6" name="AutoShape 33">
          <a:extLst>
            <a:ext uri="{FF2B5EF4-FFF2-40B4-BE49-F238E27FC236}">
              <a16:creationId xmlns:a16="http://schemas.microsoft.com/office/drawing/2014/main" id="{F6F96DE2-9F08-47D4-9F14-6E3C631AEF8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7" name="AutoShape 33">
          <a:extLst>
            <a:ext uri="{FF2B5EF4-FFF2-40B4-BE49-F238E27FC236}">
              <a16:creationId xmlns:a16="http://schemas.microsoft.com/office/drawing/2014/main" id="{8E343031-A817-425F-97FC-D148C07E2E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8" name="AutoShape 33">
          <a:extLst>
            <a:ext uri="{FF2B5EF4-FFF2-40B4-BE49-F238E27FC236}">
              <a16:creationId xmlns:a16="http://schemas.microsoft.com/office/drawing/2014/main" id="{B82B0265-C516-45C6-A870-88A940B1C8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09" name="AutoShape 33">
          <a:extLst>
            <a:ext uri="{FF2B5EF4-FFF2-40B4-BE49-F238E27FC236}">
              <a16:creationId xmlns:a16="http://schemas.microsoft.com/office/drawing/2014/main" id="{9757EFA5-CF6B-4443-8905-F2C034A4A4F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E635AAA9-C9AB-4A28-9AED-C66F16F0BA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11" name="AutoShape 33">
          <a:extLst>
            <a:ext uri="{FF2B5EF4-FFF2-40B4-BE49-F238E27FC236}">
              <a16:creationId xmlns:a16="http://schemas.microsoft.com/office/drawing/2014/main" id="{C9F00ADB-3A65-449B-851E-25747DDAAA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2" name="AutoShape 33">
          <a:extLst>
            <a:ext uri="{FF2B5EF4-FFF2-40B4-BE49-F238E27FC236}">
              <a16:creationId xmlns:a16="http://schemas.microsoft.com/office/drawing/2014/main" id="{889C6358-A7A0-4F56-A1D9-5096EE1B0D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3" name="AutoShape 33">
          <a:extLst>
            <a:ext uri="{FF2B5EF4-FFF2-40B4-BE49-F238E27FC236}">
              <a16:creationId xmlns:a16="http://schemas.microsoft.com/office/drawing/2014/main" id="{F1E7044B-75F4-4496-9EF6-B307B611DB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4" name="AutoShape 33">
          <a:extLst>
            <a:ext uri="{FF2B5EF4-FFF2-40B4-BE49-F238E27FC236}">
              <a16:creationId xmlns:a16="http://schemas.microsoft.com/office/drawing/2014/main" id="{B5AC6B2E-B393-4B2E-9947-486AA05B31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15" name="AutoShape 33">
          <a:extLst>
            <a:ext uri="{FF2B5EF4-FFF2-40B4-BE49-F238E27FC236}">
              <a16:creationId xmlns:a16="http://schemas.microsoft.com/office/drawing/2014/main" id="{7108E9FD-7E9B-4B4A-8BD9-DD63A663674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16" name="AutoShape 33">
          <a:extLst>
            <a:ext uri="{FF2B5EF4-FFF2-40B4-BE49-F238E27FC236}">
              <a16:creationId xmlns:a16="http://schemas.microsoft.com/office/drawing/2014/main" id="{4035A72E-6B50-4E1B-9EC6-CEF43E8A787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F7D22EFA-CAF6-47F5-8401-20DADD5D1B8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18" name="AutoShape 33">
          <a:extLst>
            <a:ext uri="{FF2B5EF4-FFF2-40B4-BE49-F238E27FC236}">
              <a16:creationId xmlns:a16="http://schemas.microsoft.com/office/drawing/2014/main" id="{A08A3E5E-A6B8-4A60-95B8-581F6499166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9" name="AutoShape 33">
          <a:extLst>
            <a:ext uri="{FF2B5EF4-FFF2-40B4-BE49-F238E27FC236}">
              <a16:creationId xmlns:a16="http://schemas.microsoft.com/office/drawing/2014/main" id="{89AD4F11-3D44-4495-AE01-720CECBEB8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0" name="AutoShape 33">
          <a:extLst>
            <a:ext uri="{FF2B5EF4-FFF2-40B4-BE49-F238E27FC236}">
              <a16:creationId xmlns:a16="http://schemas.microsoft.com/office/drawing/2014/main" id="{5C7FF6E9-B0A6-47E0-B269-06CC28F9DDC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1" name="AutoShape 33">
          <a:extLst>
            <a:ext uri="{FF2B5EF4-FFF2-40B4-BE49-F238E27FC236}">
              <a16:creationId xmlns:a16="http://schemas.microsoft.com/office/drawing/2014/main" id="{0C901CEC-E9DF-441D-8957-B7DA722BDC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22" name="AutoShape 33">
          <a:extLst>
            <a:ext uri="{FF2B5EF4-FFF2-40B4-BE49-F238E27FC236}">
              <a16:creationId xmlns:a16="http://schemas.microsoft.com/office/drawing/2014/main" id="{700FBB59-6129-47D7-932A-804B1CCA2F1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23" name="AutoShape 33">
          <a:extLst>
            <a:ext uri="{FF2B5EF4-FFF2-40B4-BE49-F238E27FC236}">
              <a16:creationId xmlns:a16="http://schemas.microsoft.com/office/drawing/2014/main" id="{4BA4B141-67D5-4DFD-8E78-80BB1365C17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C8D49338-FB61-454D-996A-1BEECB7A65E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25" name="AutoShape 33">
          <a:extLst>
            <a:ext uri="{FF2B5EF4-FFF2-40B4-BE49-F238E27FC236}">
              <a16:creationId xmlns:a16="http://schemas.microsoft.com/office/drawing/2014/main" id="{5696E03E-37E5-4E96-83C6-BBE822FBE7C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6" name="AutoShape 33">
          <a:extLst>
            <a:ext uri="{FF2B5EF4-FFF2-40B4-BE49-F238E27FC236}">
              <a16:creationId xmlns:a16="http://schemas.microsoft.com/office/drawing/2014/main" id="{236EE63F-F72E-46C9-9E1F-6FDE5B21445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7" name="AutoShape 33">
          <a:extLst>
            <a:ext uri="{FF2B5EF4-FFF2-40B4-BE49-F238E27FC236}">
              <a16:creationId xmlns:a16="http://schemas.microsoft.com/office/drawing/2014/main" id="{D01545BE-B830-4E2D-85DD-7AB8E23E145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8" name="AutoShape 33">
          <a:extLst>
            <a:ext uri="{FF2B5EF4-FFF2-40B4-BE49-F238E27FC236}">
              <a16:creationId xmlns:a16="http://schemas.microsoft.com/office/drawing/2014/main" id="{BFF3B04F-461C-47A0-BF85-A4CB621C719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29" name="AutoShape 33">
          <a:extLst>
            <a:ext uri="{FF2B5EF4-FFF2-40B4-BE49-F238E27FC236}">
              <a16:creationId xmlns:a16="http://schemas.microsoft.com/office/drawing/2014/main" id="{2A09EEAB-BAD6-47ED-8349-9815013FE573}"/>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30" name="AutoShape 33">
          <a:extLst>
            <a:ext uri="{FF2B5EF4-FFF2-40B4-BE49-F238E27FC236}">
              <a16:creationId xmlns:a16="http://schemas.microsoft.com/office/drawing/2014/main" id="{3F3B77F9-6A27-44FA-B48F-38A91D2ACADA}"/>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22777BA3-36E9-4B75-BFF7-9B87F50DCF4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32" name="AutoShape 33">
          <a:extLst>
            <a:ext uri="{FF2B5EF4-FFF2-40B4-BE49-F238E27FC236}">
              <a16:creationId xmlns:a16="http://schemas.microsoft.com/office/drawing/2014/main" id="{0348C9ED-99B9-4071-8ACD-65E4444847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3" name="AutoShape 33">
          <a:extLst>
            <a:ext uri="{FF2B5EF4-FFF2-40B4-BE49-F238E27FC236}">
              <a16:creationId xmlns:a16="http://schemas.microsoft.com/office/drawing/2014/main" id="{30872E71-FCF2-44D7-B739-344F6BAEEDB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4" name="AutoShape 33">
          <a:extLst>
            <a:ext uri="{FF2B5EF4-FFF2-40B4-BE49-F238E27FC236}">
              <a16:creationId xmlns:a16="http://schemas.microsoft.com/office/drawing/2014/main" id="{F5BBE0D8-8196-484F-82F3-D3E8450661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5" name="AutoShape 33">
          <a:extLst>
            <a:ext uri="{FF2B5EF4-FFF2-40B4-BE49-F238E27FC236}">
              <a16:creationId xmlns:a16="http://schemas.microsoft.com/office/drawing/2014/main" id="{781047CF-5838-43AF-BAB1-0A0A571EEE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36" name="AutoShape 33">
          <a:extLst>
            <a:ext uri="{FF2B5EF4-FFF2-40B4-BE49-F238E27FC236}">
              <a16:creationId xmlns:a16="http://schemas.microsoft.com/office/drawing/2014/main" id="{3C371057-F740-4E1A-892D-319E5D83E2E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37" name="AutoShape 33">
          <a:extLst>
            <a:ext uri="{FF2B5EF4-FFF2-40B4-BE49-F238E27FC236}">
              <a16:creationId xmlns:a16="http://schemas.microsoft.com/office/drawing/2014/main" id="{2DA5780D-67DC-4D75-8A5A-10288BAEE80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2A8D180E-2D65-4DF8-A249-C9DF3395DC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39" name="AutoShape 33">
          <a:extLst>
            <a:ext uri="{FF2B5EF4-FFF2-40B4-BE49-F238E27FC236}">
              <a16:creationId xmlns:a16="http://schemas.microsoft.com/office/drawing/2014/main" id="{834DCB23-95EC-49DD-A6C3-EF5C6A2699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0" name="AutoShape 33">
          <a:extLst>
            <a:ext uri="{FF2B5EF4-FFF2-40B4-BE49-F238E27FC236}">
              <a16:creationId xmlns:a16="http://schemas.microsoft.com/office/drawing/2014/main" id="{1C70EC13-11F8-44BA-A049-27BAA5E435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1" name="AutoShape 33">
          <a:extLst>
            <a:ext uri="{FF2B5EF4-FFF2-40B4-BE49-F238E27FC236}">
              <a16:creationId xmlns:a16="http://schemas.microsoft.com/office/drawing/2014/main" id="{8A4CEF4D-0BC0-4055-AA8C-F6735B40316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2" name="AutoShape 33">
          <a:extLst>
            <a:ext uri="{FF2B5EF4-FFF2-40B4-BE49-F238E27FC236}">
              <a16:creationId xmlns:a16="http://schemas.microsoft.com/office/drawing/2014/main" id="{FD7187A2-107A-47F4-8EC6-64DDFFBF4E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43" name="AutoShape 33">
          <a:extLst>
            <a:ext uri="{FF2B5EF4-FFF2-40B4-BE49-F238E27FC236}">
              <a16:creationId xmlns:a16="http://schemas.microsoft.com/office/drawing/2014/main" id="{2D4DBFE8-670B-4C88-A514-F8CAF59B54B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77FAC4A3-E340-4234-97A6-6525F3C3A9C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45" name="AutoShape 33">
          <a:extLst>
            <a:ext uri="{FF2B5EF4-FFF2-40B4-BE49-F238E27FC236}">
              <a16:creationId xmlns:a16="http://schemas.microsoft.com/office/drawing/2014/main" id="{E63D361F-E2DF-40C9-B0DC-43F9778ABD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6" name="AutoShape 33">
          <a:extLst>
            <a:ext uri="{FF2B5EF4-FFF2-40B4-BE49-F238E27FC236}">
              <a16:creationId xmlns:a16="http://schemas.microsoft.com/office/drawing/2014/main" id="{D0639E86-8C44-48FC-BAB4-BA29AD1EBC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7" name="AutoShape 33">
          <a:extLst>
            <a:ext uri="{FF2B5EF4-FFF2-40B4-BE49-F238E27FC236}">
              <a16:creationId xmlns:a16="http://schemas.microsoft.com/office/drawing/2014/main" id="{CD796814-3CB5-494B-B549-812AF32B49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8" name="AutoShape 33">
          <a:extLst>
            <a:ext uri="{FF2B5EF4-FFF2-40B4-BE49-F238E27FC236}">
              <a16:creationId xmlns:a16="http://schemas.microsoft.com/office/drawing/2014/main" id="{6457F3C7-1454-43FD-8C79-2EA2FA3A73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49" name="AutoShape 33">
          <a:extLst>
            <a:ext uri="{FF2B5EF4-FFF2-40B4-BE49-F238E27FC236}">
              <a16:creationId xmlns:a16="http://schemas.microsoft.com/office/drawing/2014/main" id="{1E3D4185-2079-425B-A764-C62B0613C14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50" name="AutoShape 33">
          <a:extLst>
            <a:ext uri="{FF2B5EF4-FFF2-40B4-BE49-F238E27FC236}">
              <a16:creationId xmlns:a16="http://schemas.microsoft.com/office/drawing/2014/main" id="{BEA77B43-F38B-4D47-9E11-02BF917080E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DA26FD3D-DFA3-4B23-AF5B-317E5529587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52" name="AutoShape 33">
          <a:extLst>
            <a:ext uri="{FF2B5EF4-FFF2-40B4-BE49-F238E27FC236}">
              <a16:creationId xmlns:a16="http://schemas.microsoft.com/office/drawing/2014/main" id="{84A46ACE-318C-466D-9768-CED613142B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3" name="AutoShape 33">
          <a:extLst>
            <a:ext uri="{FF2B5EF4-FFF2-40B4-BE49-F238E27FC236}">
              <a16:creationId xmlns:a16="http://schemas.microsoft.com/office/drawing/2014/main" id="{3495F3D9-3905-445B-9E7D-1D62E986A1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4" name="AutoShape 33">
          <a:extLst>
            <a:ext uri="{FF2B5EF4-FFF2-40B4-BE49-F238E27FC236}">
              <a16:creationId xmlns:a16="http://schemas.microsoft.com/office/drawing/2014/main" id="{A9CC309C-DB63-4CC7-B3C2-60D3A9FB09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5" name="AutoShape 33">
          <a:extLst>
            <a:ext uri="{FF2B5EF4-FFF2-40B4-BE49-F238E27FC236}">
              <a16:creationId xmlns:a16="http://schemas.microsoft.com/office/drawing/2014/main" id="{05DBF3B2-7B6F-4F9E-B51A-1102D2A2F5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56" name="AutoShape 33">
          <a:extLst>
            <a:ext uri="{FF2B5EF4-FFF2-40B4-BE49-F238E27FC236}">
              <a16:creationId xmlns:a16="http://schemas.microsoft.com/office/drawing/2014/main" id="{625B49A5-5ABE-4A3E-8603-7B2B9C8C55B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57" name="AutoShape 33">
          <a:extLst>
            <a:ext uri="{FF2B5EF4-FFF2-40B4-BE49-F238E27FC236}">
              <a16:creationId xmlns:a16="http://schemas.microsoft.com/office/drawing/2014/main" id="{BBAFE780-ACC8-49F2-87D4-3FA0012915C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E181220-D384-4CEB-B540-FD605E64567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59" name="AutoShape 33">
          <a:extLst>
            <a:ext uri="{FF2B5EF4-FFF2-40B4-BE49-F238E27FC236}">
              <a16:creationId xmlns:a16="http://schemas.microsoft.com/office/drawing/2014/main" id="{E51AFCFA-D8D4-4824-B980-19B42305BFD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0" name="AutoShape 33">
          <a:extLst>
            <a:ext uri="{FF2B5EF4-FFF2-40B4-BE49-F238E27FC236}">
              <a16:creationId xmlns:a16="http://schemas.microsoft.com/office/drawing/2014/main" id="{0D328464-05E1-4E32-A4BC-A124E7BE009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1" name="AutoShape 33">
          <a:extLst>
            <a:ext uri="{FF2B5EF4-FFF2-40B4-BE49-F238E27FC236}">
              <a16:creationId xmlns:a16="http://schemas.microsoft.com/office/drawing/2014/main" id="{8681FDB4-58A0-4FDA-B58A-84E7D10872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2" name="AutoShape 33">
          <a:extLst>
            <a:ext uri="{FF2B5EF4-FFF2-40B4-BE49-F238E27FC236}">
              <a16:creationId xmlns:a16="http://schemas.microsoft.com/office/drawing/2014/main" id="{26A1C6CB-5C8C-4164-B5D2-ABABA97D9D0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63" name="AutoShape 33">
          <a:extLst>
            <a:ext uri="{FF2B5EF4-FFF2-40B4-BE49-F238E27FC236}">
              <a16:creationId xmlns:a16="http://schemas.microsoft.com/office/drawing/2014/main" id="{E54985A9-2255-4EA9-90B1-7E670524336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64" name="AutoShape 33">
          <a:extLst>
            <a:ext uri="{FF2B5EF4-FFF2-40B4-BE49-F238E27FC236}">
              <a16:creationId xmlns:a16="http://schemas.microsoft.com/office/drawing/2014/main" id="{8EA48DD1-B9D1-42C1-9311-24BEA544EEB1}"/>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948AB671-7895-41F6-BFCC-511D9D53EA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66" name="AutoShape 33">
          <a:extLst>
            <a:ext uri="{FF2B5EF4-FFF2-40B4-BE49-F238E27FC236}">
              <a16:creationId xmlns:a16="http://schemas.microsoft.com/office/drawing/2014/main" id="{7CD88D83-15D7-4B1F-971F-F80F53E8221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7" name="AutoShape 33">
          <a:extLst>
            <a:ext uri="{FF2B5EF4-FFF2-40B4-BE49-F238E27FC236}">
              <a16:creationId xmlns:a16="http://schemas.microsoft.com/office/drawing/2014/main" id="{EDF31718-85BB-4819-B07C-B7D89507872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8" name="AutoShape 33">
          <a:extLst>
            <a:ext uri="{FF2B5EF4-FFF2-40B4-BE49-F238E27FC236}">
              <a16:creationId xmlns:a16="http://schemas.microsoft.com/office/drawing/2014/main" id="{E1383EA4-EE32-4ED0-8601-ADD61CFC6C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9" name="AutoShape 33">
          <a:extLst>
            <a:ext uri="{FF2B5EF4-FFF2-40B4-BE49-F238E27FC236}">
              <a16:creationId xmlns:a16="http://schemas.microsoft.com/office/drawing/2014/main" id="{27E432E0-8550-4F29-8626-6736F64F79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70" name="AutoShape 33">
          <a:extLst>
            <a:ext uri="{FF2B5EF4-FFF2-40B4-BE49-F238E27FC236}">
              <a16:creationId xmlns:a16="http://schemas.microsoft.com/office/drawing/2014/main" id="{809F347D-B852-4465-9A59-5C84F09F930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71" name="AutoShape 33">
          <a:extLst>
            <a:ext uri="{FF2B5EF4-FFF2-40B4-BE49-F238E27FC236}">
              <a16:creationId xmlns:a16="http://schemas.microsoft.com/office/drawing/2014/main" id="{71F036D1-A196-4A7E-B901-071C7993901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7B5458A0-0CE8-4B84-84BB-00627AF7B3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73" name="AutoShape 33">
          <a:extLst>
            <a:ext uri="{FF2B5EF4-FFF2-40B4-BE49-F238E27FC236}">
              <a16:creationId xmlns:a16="http://schemas.microsoft.com/office/drawing/2014/main" id="{978669CD-9341-4A6C-A91C-F11A6B07E8B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4" name="AutoShape 33">
          <a:extLst>
            <a:ext uri="{FF2B5EF4-FFF2-40B4-BE49-F238E27FC236}">
              <a16:creationId xmlns:a16="http://schemas.microsoft.com/office/drawing/2014/main" id="{21899F07-D7AB-4F67-BEA0-97D70FBDE6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5" name="AutoShape 33">
          <a:extLst>
            <a:ext uri="{FF2B5EF4-FFF2-40B4-BE49-F238E27FC236}">
              <a16:creationId xmlns:a16="http://schemas.microsoft.com/office/drawing/2014/main" id="{2557C19A-CCEE-46A9-B580-15ED87654A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6" name="AutoShape 33">
          <a:extLst>
            <a:ext uri="{FF2B5EF4-FFF2-40B4-BE49-F238E27FC236}">
              <a16:creationId xmlns:a16="http://schemas.microsoft.com/office/drawing/2014/main" id="{207510BC-F66B-4B04-8BC0-C7C7E98EE8A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77" name="AutoShape 33">
          <a:extLst>
            <a:ext uri="{FF2B5EF4-FFF2-40B4-BE49-F238E27FC236}">
              <a16:creationId xmlns:a16="http://schemas.microsoft.com/office/drawing/2014/main" id="{D2AA7B94-8532-4A6F-9F91-EDB4E93A7C0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FA9DAD22-2863-4815-AEE2-67DBA9BC84E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79" name="AutoShape 33">
          <a:extLst>
            <a:ext uri="{FF2B5EF4-FFF2-40B4-BE49-F238E27FC236}">
              <a16:creationId xmlns:a16="http://schemas.microsoft.com/office/drawing/2014/main" id="{71BEA64F-5513-4764-A490-93FAB8CE81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0" name="AutoShape 33">
          <a:extLst>
            <a:ext uri="{FF2B5EF4-FFF2-40B4-BE49-F238E27FC236}">
              <a16:creationId xmlns:a16="http://schemas.microsoft.com/office/drawing/2014/main" id="{AEC73DFB-DEB0-46D6-9DE8-269B038E7F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1" name="AutoShape 33">
          <a:extLst>
            <a:ext uri="{FF2B5EF4-FFF2-40B4-BE49-F238E27FC236}">
              <a16:creationId xmlns:a16="http://schemas.microsoft.com/office/drawing/2014/main" id="{B1B8EDCA-5F51-495A-BE64-7C0BC62B21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2" name="AutoShape 33">
          <a:extLst>
            <a:ext uri="{FF2B5EF4-FFF2-40B4-BE49-F238E27FC236}">
              <a16:creationId xmlns:a16="http://schemas.microsoft.com/office/drawing/2014/main" id="{25D57F21-1485-4AAC-810B-497D810DC9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83" name="AutoShape 33">
          <a:extLst>
            <a:ext uri="{FF2B5EF4-FFF2-40B4-BE49-F238E27FC236}">
              <a16:creationId xmlns:a16="http://schemas.microsoft.com/office/drawing/2014/main" id="{15CEC9F1-B657-4743-9038-E0CC6C3BF129}"/>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84" name="AutoShape 33">
          <a:extLst>
            <a:ext uri="{FF2B5EF4-FFF2-40B4-BE49-F238E27FC236}">
              <a16:creationId xmlns:a16="http://schemas.microsoft.com/office/drawing/2014/main" id="{7F1F289E-78FE-4AF1-9BEF-C383F0DBF15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71362E5F-AAB7-4BCA-A3C3-B5D0C95E2D7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86" name="AutoShape 33">
          <a:extLst>
            <a:ext uri="{FF2B5EF4-FFF2-40B4-BE49-F238E27FC236}">
              <a16:creationId xmlns:a16="http://schemas.microsoft.com/office/drawing/2014/main" id="{CB8CAA37-F128-4AF7-8694-B0A2149DE2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7" name="AutoShape 33">
          <a:extLst>
            <a:ext uri="{FF2B5EF4-FFF2-40B4-BE49-F238E27FC236}">
              <a16:creationId xmlns:a16="http://schemas.microsoft.com/office/drawing/2014/main" id="{678FD5DD-FFB7-44A6-90C3-19DA8AF54B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8" name="AutoShape 33">
          <a:extLst>
            <a:ext uri="{FF2B5EF4-FFF2-40B4-BE49-F238E27FC236}">
              <a16:creationId xmlns:a16="http://schemas.microsoft.com/office/drawing/2014/main" id="{EA267BD1-0E20-4014-A236-42AFBE2E97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9" name="AutoShape 33">
          <a:extLst>
            <a:ext uri="{FF2B5EF4-FFF2-40B4-BE49-F238E27FC236}">
              <a16:creationId xmlns:a16="http://schemas.microsoft.com/office/drawing/2014/main" id="{87DDA726-7471-416B-9B20-E148688AD4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90" name="AutoShape 33">
          <a:extLst>
            <a:ext uri="{FF2B5EF4-FFF2-40B4-BE49-F238E27FC236}">
              <a16:creationId xmlns:a16="http://schemas.microsoft.com/office/drawing/2014/main" id="{B7B6AD98-40EB-4F01-84E8-DC71E697749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91" name="AutoShape 33">
          <a:extLst>
            <a:ext uri="{FF2B5EF4-FFF2-40B4-BE49-F238E27FC236}">
              <a16:creationId xmlns:a16="http://schemas.microsoft.com/office/drawing/2014/main" id="{0FF622EA-0A07-4D06-9B99-A5DCF215167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3F533477-A4D5-4266-B88E-CDE06DF34C0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93" name="AutoShape 33">
          <a:extLst>
            <a:ext uri="{FF2B5EF4-FFF2-40B4-BE49-F238E27FC236}">
              <a16:creationId xmlns:a16="http://schemas.microsoft.com/office/drawing/2014/main" id="{662E0A19-4EC6-4FA8-AFFF-7177A41A680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4" name="AutoShape 33">
          <a:extLst>
            <a:ext uri="{FF2B5EF4-FFF2-40B4-BE49-F238E27FC236}">
              <a16:creationId xmlns:a16="http://schemas.microsoft.com/office/drawing/2014/main" id="{7BB13D1C-33A4-42C7-BD18-51EEA350491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5" name="AutoShape 33">
          <a:extLst>
            <a:ext uri="{FF2B5EF4-FFF2-40B4-BE49-F238E27FC236}">
              <a16:creationId xmlns:a16="http://schemas.microsoft.com/office/drawing/2014/main" id="{42E5A6E0-E69C-4394-BE55-01281CBCFFE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6" name="AutoShape 33">
          <a:extLst>
            <a:ext uri="{FF2B5EF4-FFF2-40B4-BE49-F238E27FC236}">
              <a16:creationId xmlns:a16="http://schemas.microsoft.com/office/drawing/2014/main" id="{CC5F9D55-5AE6-422B-917C-0CB763022A4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97" name="AutoShape 33">
          <a:extLst>
            <a:ext uri="{FF2B5EF4-FFF2-40B4-BE49-F238E27FC236}">
              <a16:creationId xmlns:a16="http://schemas.microsoft.com/office/drawing/2014/main" id="{1B79B618-3A8F-4063-A3E1-74425E474DC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98" name="AutoShape 33">
          <a:extLst>
            <a:ext uri="{FF2B5EF4-FFF2-40B4-BE49-F238E27FC236}">
              <a16:creationId xmlns:a16="http://schemas.microsoft.com/office/drawing/2014/main" id="{5B8D6CDA-C98F-4C98-BBFF-774CDA00835D}"/>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0EEC449F-68DF-4E77-96AC-B2E66BCA25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00" name="AutoShape 33">
          <a:extLst>
            <a:ext uri="{FF2B5EF4-FFF2-40B4-BE49-F238E27FC236}">
              <a16:creationId xmlns:a16="http://schemas.microsoft.com/office/drawing/2014/main" id="{58B18307-F0BA-429E-AE14-3FAA2A0CDFB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1" name="AutoShape 33">
          <a:extLst>
            <a:ext uri="{FF2B5EF4-FFF2-40B4-BE49-F238E27FC236}">
              <a16:creationId xmlns:a16="http://schemas.microsoft.com/office/drawing/2014/main" id="{485B81F2-AEB4-4338-9FAC-AC54DD09DF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2" name="AutoShape 33">
          <a:extLst>
            <a:ext uri="{FF2B5EF4-FFF2-40B4-BE49-F238E27FC236}">
              <a16:creationId xmlns:a16="http://schemas.microsoft.com/office/drawing/2014/main" id="{C875ADE7-3482-4EA7-B540-E909F1638AA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3" name="AutoShape 33">
          <a:extLst>
            <a:ext uri="{FF2B5EF4-FFF2-40B4-BE49-F238E27FC236}">
              <a16:creationId xmlns:a16="http://schemas.microsoft.com/office/drawing/2014/main" id="{B7FD23E0-CFA1-4E42-AD80-B6DC286049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04" name="AutoShape 33">
          <a:extLst>
            <a:ext uri="{FF2B5EF4-FFF2-40B4-BE49-F238E27FC236}">
              <a16:creationId xmlns:a16="http://schemas.microsoft.com/office/drawing/2014/main" id="{73EB8398-ACD4-48E3-A31D-79A2A764F8F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05" name="AutoShape 33">
          <a:extLst>
            <a:ext uri="{FF2B5EF4-FFF2-40B4-BE49-F238E27FC236}">
              <a16:creationId xmlns:a16="http://schemas.microsoft.com/office/drawing/2014/main" id="{63E37BED-9DB3-4525-90E1-1A7BE05741B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263A532A-BD1A-4EC1-90FA-BEBBB77EA26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07" name="AutoShape 33">
          <a:extLst>
            <a:ext uri="{FF2B5EF4-FFF2-40B4-BE49-F238E27FC236}">
              <a16:creationId xmlns:a16="http://schemas.microsoft.com/office/drawing/2014/main" id="{2EA15916-0DBE-4E06-9493-354F1D82CE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8" name="AutoShape 33">
          <a:extLst>
            <a:ext uri="{FF2B5EF4-FFF2-40B4-BE49-F238E27FC236}">
              <a16:creationId xmlns:a16="http://schemas.microsoft.com/office/drawing/2014/main" id="{854ED0B8-5FA0-4208-AAC9-45D0BD0DA5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9" name="AutoShape 33">
          <a:extLst>
            <a:ext uri="{FF2B5EF4-FFF2-40B4-BE49-F238E27FC236}">
              <a16:creationId xmlns:a16="http://schemas.microsoft.com/office/drawing/2014/main" id="{ACB18B42-930E-487D-A1BF-3B43995218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0" name="AutoShape 33">
          <a:extLst>
            <a:ext uri="{FF2B5EF4-FFF2-40B4-BE49-F238E27FC236}">
              <a16:creationId xmlns:a16="http://schemas.microsoft.com/office/drawing/2014/main" id="{909AA5AD-C859-43C2-8E9D-21F52635A7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11" name="AutoShape 33">
          <a:extLst>
            <a:ext uri="{FF2B5EF4-FFF2-40B4-BE49-F238E27FC236}">
              <a16:creationId xmlns:a16="http://schemas.microsoft.com/office/drawing/2014/main" id="{D6978B5F-5B11-4C05-BB98-2C17FA94129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35FD00EC-9C1A-45C4-BEB6-16075E021A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13" name="AutoShape 33">
          <a:extLst>
            <a:ext uri="{FF2B5EF4-FFF2-40B4-BE49-F238E27FC236}">
              <a16:creationId xmlns:a16="http://schemas.microsoft.com/office/drawing/2014/main" id="{C63BFA94-EE04-4793-A0D3-DE922348F4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4" name="AutoShape 33">
          <a:extLst>
            <a:ext uri="{FF2B5EF4-FFF2-40B4-BE49-F238E27FC236}">
              <a16:creationId xmlns:a16="http://schemas.microsoft.com/office/drawing/2014/main" id="{9B6269DA-D6F8-4F77-90E8-0457321A56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5" name="AutoShape 33">
          <a:extLst>
            <a:ext uri="{FF2B5EF4-FFF2-40B4-BE49-F238E27FC236}">
              <a16:creationId xmlns:a16="http://schemas.microsoft.com/office/drawing/2014/main" id="{0EFD35A8-FDDE-469A-9BEC-472F98CC33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6" name="AutoShape 33">
          <a:extLst>
            <a:ext uri="{FF2B5EF4-FFF2-40B4-BE49-F238E27FC236}">
              <a16:creationId xmlns:a16="http://schemas.microsoft.com/office/drawing/2014/main" id="{421E8B04-A979-45B5-9089-AFDDD12EE4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17" name="AutoShape 33">
          <a:extLst>
            <a:ext uri="{FF2B5EF4-FFF2-40B4-BE49-F238E27FC236}">
              <a16:creationId xmlns:a16="http://schemas.microsoft.com/office/drawing/2014/main" id="{E0B0E707-AD77-43AB-91A7-218D35B43AE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18" name="AutoShape 33">
          <a:extLst>
            <a:ext uri="{FF2B5EF4-FFF2-40B4-BE49-F238E27FC236}">
              <a16:creationId xmlns:a16="http://schemas.microsoft.com/office/drawing/2014/main" id="{014EEB48-8E81-49D0-B0D9-C273958FC11A}"/>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4DB4DFF1-F29F-48CA-8508-9F41C6CA05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20" name="AutoShape 33">
          <a:extLst>
            <a:ext uri="{FF2B5EF4-FFF2-40B4-BE49-F238E27FC236}">
              <a16:creationId xmlns:a16="http://schemas.microsoft.com/office/drawing/2014/main" id="{DAA2B3BD-B190-4A06-A1EA-69B3AB9BF46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1" name="AutoShape 33">
          <a:extLst>
            <a:ext uri="{FF2B5EF4-FFF2-40B4-BE49-F238E27FC236}">
              <a16:creationId xmlns:a16="http://schemas.microsoft.com/office/drawing/2014/main" id="{929DDCD4-883A-40A1-BFCE-69D8DD7841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2" name="AutoShape 33">
          <a:extLst>
            <a:ext uri="{FF2B5EF4-FFF2-40B4-BE49-F238E27FC236}">
              <a16:creationId xmlns:a16="http://schemas.microsoft.com/office/drawing/2014/main" id="{1A25DAB8-C03A-452D-B55C-9819583044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3" name="AutoShape 33">
          <a:extLst>
            <a:ext uri="{FF2B5EF4-FFF2-40B4-BE49-F238E27FC236}">
              <a16:creationId xmlns:a16="http://schemas.microsoft.com/office/drawing/2014/main" id="{E64A9CD7-024F-4430-A7C9-F8A9CACACC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24" name="AutoShape 33">
          <a:extLst>
            <a:ext uri="{FF2B5EF4-FFF2-40B4-BE49-F238E27FC236}">
              <a16:creationId xmlns:a16="http://schemas.microsoft.com/office/drawing/2014/main" id="{5FE43BA9-3ED8-4CC9-B84B-33706715A26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25" name="AutoShape 33">
          <a:extLst>
            <a:ext uri="{FF2B5EF4-FFF2-40B4-BE49-F238E27FC236}">
              <a16:creationId xmlns:a16="http://schemas.microsoft.com/office/drawing/2014/main" id="{1517770C-2812-4EAF-9E0E-9FCE6E209FC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6AC9A0BF-707B-43E3-ACE6-DD174B268E8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27" name="AutoShape 33">
          <a:extLst>
            <a:ext uri="{FF2B5EF4-FFF2-40B4-BE49-F238E27FC236}">
              <a16:creationId xmlns:a16="http://schemas.microsoft.com/office/drawing/2014/main" id="{C39C3F05-ECBE-479C-A9B1-4CD4223A1BE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8" name="AutoShape 33">
          <a:extLst>
            <a:ext uri="{FF2B5EF4-FFF2-40B4-BE49-F238E27FC236}">
              <a16:creationId xmlns:a16="http://schemas.microsoft.com/office/drawing/2014/main" id="{834EEDE1-6AC0-42C5-827D-8963C611F92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9" name="AutoShape 33">
          <a:extLst>
            <a:ext uri="{FF2B5EF4-FFF2-40B4-BE49-F238E27FC236}">
              <a16:creationId xmlns:a16="http://schemas.microsoft.com/office/drawing/2014/main" id="{5E7882E5-D106-41D7-B799-7F4DBC3620C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30" name="AutoShape 33">
          <a:extLst>
            <a:ext uri="{FF2B5EF4-FFF2-40B4-BE49-F238E27FC236}">
              <a16:creationId xmlns:a16="http://schemas.microsoft.com/office/drawing/2014/main" id="{5690ACF0-8E7A-45F7-816F-8F3CB4C16BC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231" name="AutoShape 33">
          <a:extLst>
            <a:ext uri="{FF2B5EF4-FFF2-40B4-BE49-F238E27FC236}">
              <a16:creationId xmlns:a16="http://schemas.microsoft.com/office/drawing/2014/main" id="{7765803F-38C8-4465-B01F-10F580F2BBE9}"/>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232" name="AutoShape 33">
          <a:extLst>
            <a:ext uri="{FF2B5EF4-FFF2-40B4-BE49-F238E27FC236}">
              <a16:creationId xmlns:a16="http://schemas.microsoft.com/office/drawing/2014/main" id="{6A38CA37-98CD-47FF-927C-511E096814A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D2D99C59-F085-4250-A2BE-53B11270B6E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34" name="AutoShape 33">
          <a:extLst>
            <a:ext uri="{FF2B5EF4-FFF2-40B4-BE49-F238E27FC236}">
              <a16:creationId xmlns:a16="http://schemas.microsoft.com/office/drawing/2014/main" id="{ED984533-6E2C-40D8-AFA0-798296915B2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5" name="AutoShape 33">
          <a:extLst>
            <a:ext uri="{FF2B5EF4-FFF2-40B4-BE49-F238E27FC236}">
              <a16:creationId xmlns:a16="http://schemas.microsoft.com/office/drawing/2014/main" id="{9158DC9E-D24B-49D8-BACC-FCAEC88E31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6" name="AutoShape 33">
          <a:extLst>
            <a:ext uri="{FF2B5EF4-FFF2-40B4-BE49-F238E27FC236}">
              <a16:creationId xmlns:a16="http://schemas.microsoft.com/office/drawing/2014/main" id="{63EBF828-F632-4DD4-89FD-BC51F61DD7C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7" name="AutoShape 33">
          <a:extLst>
            <a:ext uri="{FF2B5EF4-FFF2-40B4-BE49-F238E27FC236}">
              <a16:creationId xmlns:a16="http://schemas.microsoft.com/office/drawing/2014/main" id="{AB5A1322-2D08-47A9-A9AC-4DE273E9A0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38" name="AutoShape 33">
          <a:extLst>
            <a:ext uri="{FF2B5EF4-FFF2-40B4-BE49-F238E27FC236}">
              <a16:creationId xmlns:a16="http://schemas.microsoft.com/office/drawing/2014/main" id="{BC1A66D5-F049-43C5-A6E4-9CDED2115AC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39" name="AutoShape 33">
          <a:extLst>
            <a:ext uri="{FF2B5EF4-FFF2-40B4-BE49-F238E27FC236}">
              <a16:creationId xmlns:a16="http://schemas.microsoft.com/office/drawing/2014/main" id="{E32649A2-7904-4157-A8E9-444AB0E5883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215DF32C-A7D4-4AD9-BDE7-5780AD00276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41" name="AutoShape 33">
          <a:extLst>
            <a:ext uri="{FF2B5EF4-FFF2-40B4-BE49-F238E27FC236}">
              <a16:creationId xmlns:a16="http://schemas.microsoft.com/office/drawing/2014/main" id="{92DECB6A-E058-4825-B479-7AFB10BBC8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2" name="AutoShape 33">
          <a:extLst>
            <a:ext uri="{FF2B5EF4-FFF2-40B4-BE49-F238E27FC236}">
              <a16:creationId xmlns:a16="http://schemas.microsoft.com/office/drawing/2014/main" id="{A85544B9-0881-4C9F-9D96-28553ECA8A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3" name="AutoShape 33">
          <a:extLst>
            <a:ext uri="{FF2B5EF4-FFF2-40B4-BE49-F238E27FC236}">
              <a16:creationId xmlns:a16="http://schemas.microsoft.com/office/drawing/2014/main" id="{F0339E77-0373-49D6-BC73-4BF5AAC2A9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4" name="AutoShape 33">
          <a:extLst>
            <a:ext uri="{FF2B5EF4-FFF2-40B4-BE49-F238E27FC236}">
              <a16:creationId xmlns:a16="http://schemas.microsoft.com/office/drawing/2014/main" id="{FCDD9D14-221C-4E79-8FD2-88E0BD8D43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45" name="AutoShape 33">
          <a:extLst>
            <a:ext uri="{FF2B5EF4-FFF2-40B4-BE49-F238E27FC236}">
              <a16:creationId xmlns:a16="http://schemas.microsoft.com/office/drawing/2014/main" id="{8ECF08DD-8B5D-4EB2-AC6E-3574F1005543}"/>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21CAE87D-E036-433D-806A-8F7AFC7D84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47" name="AutoShape 33">
          <a:extLst>
            <a:ext uri="{FF2B5EF4-FFF2-40B4-BE49-F238E27FC236}">
              <a16:creationId xmlns:a16="http://schemas.microsoft.com/office/drawing/2014/main" id="{77B12604-3239-4D5C-97AA-5AC41C19AD4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8" name="AutoShape 33">
          <a:extLst>
            <a:ext uri="{FF2B5EF4-FFF2-40B4-BE49-F238E27FC236}">
              <a16:creationId xmlns:a16="http://schemas.microsoft.com/office/drawing/2014/main" id="{C5277DD1-B727-45FE-B081-2E9960C109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9" name="AutoShape 33">
          <a:extLst>
            <a:ext uri="{FF2B5EF4-FFF2-40B4-BE49-F238E27FC236}">
              <a16:creationId xmlns:a16="http://schemas.microsoft.com/office/drawing/2014/main" id="{537A4109-F273-421F-AEBB-847A47899D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0" name="AutoShape 33">
          <a:extLst>
            <a:ext uri="{FF2B5EF4-FFF2-40B4-BE49-F238E27FC236}">
              <a16:creationId xmlns:a16="http://schemas.microsoft.com/office/drawing/2014/main" id="{17B8E778-9EFE-4B3D-93C0-F4A273DD273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51" name="AutoShape 33">
          <a:extLst>
            <a:ext uri="{FF2B5EF4-FFF2-40B4-BE49-F238E27FC236}">
              <a16:creationId xmlns:a16="http://schemas.microsoft.com/office/drawing/2014/main" id="{3FE1F540-A487-4315-A348-205C828DCEE2}"/>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52" name="AutoShape 33">
          <a:extLst>
            <a:ext uri="{FF2B5EF4-FFF2-40B4-BE49-F238E27FC236}">
              <a16:creationId xmlns:a16="http://schemas.microsoft.com/office/drawing/2014/main" id="{6AB0ABFF-1DFE-496A-9328-CD84EA1D5D7E}"/>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2C557341-5BC1-4E4D-9B43-AE3B8E868D4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54" name="AutoShape 33">
          <a:extLst>
            <a:ext uri="{FF2B5EF4-FFF2-40B4-BE49-F238E27FC236}">
              <a16:creationId xmlns:a16="http://schemas.microsoft.com/office/drawing/2014/main" id="{DA9A77F3-4BC7-437D-9A4F-FEDDB6A374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5" name="AutoShape 33">
          <a:extLst>
            <a:ext uri="{FF2B5EF4-FFF2-40B4-BE49-F238E27FC236}">
              <a16:creationId xmlns:a16="http://schemas.microsoft.com/office/drawing/2014/main" id="{2F1DD255-D690-4839-9E87-15F5469AD1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6" name="AutoShape 33">
          <a:extLst>
            <a:ext uri="{FF2B5EF4-FFF2-40B4-BE49-F238E27FC236}">
              <a16:creationId xmlns:a16="http://schemas.microsoft.com/office/drawing/2014/main" id="{B15B3D97-E3A4-422E-8629-A8F8DE8430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7" name="AutoShape 33">
          <a:extLst>
            <a:ext uri="{FF2B5EF4-FFF2-40B4-BE49-F238E27FC236}">
              <a16:creationId xmlns:a16="http://schemas.microsoft.com/office/drawing/2014/main" id="{118FFB6B-C835-4305-AC30-8DF333BAC6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58" name="AutoShape 33">
          <a:extLst>
            <a:ext uri="{FF2B5EF4-FFF2-40B4-BE49-F238E27FC236}">
              <a16:creationId xmlns:a16="http://schemas.microsoft.com/office/drawing/2014/main" id="{737EA155-187C-49C2-BBC0-55A1F8E17C5F}"/>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59" name="AutoShape 33">
          <a:extLst>
            <a:ext uri="{FF2B5EF4-FFF2-40B4-BE49-F238E27FC236}">
              <a16:creationId xmlns:a16="http://schemas.microsoft.com/office/drawing/2014/main" id="{FA76EA12-A85C-4A34-A41D-0979E6910B8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5EE56C3B-4FC3-42A7-9647-00ADFC90C2B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61" name="AutoShape 33">
          <a:extLst>
            <a:ext uri="{FF2B5EF4-FFF2-40B4-BE49-F238E27FC236}">
              <a16:creationId xmlns:a16="http://schemas.microsoft.com/office/drawing/2014/main" id="{AB1C67D9-E092-469F-B633-CAF3B2FF5C1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2" name="AutoShape 33">
          <a:extLst>
            <a:ext uri="{FF2B5EF4-FFF2-40B4-BE49-F238E27FC236}">
              <a16:creationId xmlns:a16="http://schemas.microsoft.com/office/drawing/2014/main" id="{36384E1D-5D9C-4C8A-BCCE-D0FC4D10C3A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3" name="AutoShape 33">
          <a:extLst>
            <a:ext uri="{FF2B5EF4-FFF2-40B4-BE49-F238E27FC236}">
              <a16:creationId xmlns:a16="http://schemas.microsoft.com/office/drawing/2014/main" id="{70871BB6-3318-44D6-B95D-A085132B2A8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4" name="AutoShape 33">
          <a:extLst>
            <a:ext uri="{FF2B5EF4-FFF2-40B4-BE49-F238E27FC236}">
              <a16:creationId xmlns:a16="http://schemas.microsoft.com/office/drawing/2014/main" id="{FFAA5ABF-6387-4032-B633-7A2C4FE5AF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265" name="AutoShape 33">
          <a:extLst>
            <a:ext uri="{FF2B5EF4-FFF2-40B4-BE49-F238E27FC236}">
              <a16:creationId xmlns:a16="http://schemas.microsoft.com/office/drawing/2014/main" id="{409FE155-6CA9-4678-B94E-8F00C450973E}"/>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266" name="AutoShape 33">
          <a:extLst>
            <a:ext uri="{FF2B5EF4-FFF2-40B4-BE49-F238E27FC236}">
              <a16:creationId xmlns:a16="http://schemas.microsoft.com/office/drawing/2014/main" id="{63B21C87-8D48-4604-8B85-CA507BC30FC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86CA33C2-EB3F-48F4-BB3D-E3DF3B4DC18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68" name="AutoShape 33">
          <a:extLst>
            <a:ext uri="{FF2B5EF4-FFF2-40B4-BE49-F238E27FC236}">
              <a16:creationId xmlns:a16="http://schemas.microsoft.com/office/drawing/2014/main" id="{8D500E2A-5312-4668-A4A0-013562F73E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69" name="AutoShape 33">
          <a:extLst>
            <a:ext uri="{FF2B5EF4-FFF2-40B4-BE49-F238E27FC236}">
              <a16:creationId xmlns:a16="http://schemas.microsoft.com/office/drawing/2014/main" id="{86B8856D-5F68-4211-B16B-CC377BF577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0" name="AutoShape 33">
          <a:extLst>
            <a:ext uri="{FF2B5EF4-FFF2-40B4-BE49-F238E27FC236}">
              <a16:creationId xmlns:a16="http://schemas.microsoft.com/office/drawing/2014/main" id="{7740E261-C955-4B93-9F1F-65E070139C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1" name="AutoShape 33">
          <a:extLst>
            <a:ext uri="{FF2B5EF4-FFF2-40B4-BE49-F238E27FC236}">
              <a16:creationId xmlns:a16="http://schemas.microsoft.com/office/drawing/2014/main" id="{2034B5E0-0AFC-410A-A189-0B538E8F4C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72" name="AutoShape 33">
          <a:extLst>
            <a:ext uri="{FF2B5EF4-FFF2-40B4-BE49-F238E27FC236}">
              <a16:creationId xmlns:a16="http://schemas.microsoft.com/office/drawing/2014/main" id="{B4C9472A-A190-49EB-9770-9EA37F398466}"/>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73" name="AutoShape 33">
          <a:extLst>
            <a:ext uri="{FF2B5EF4-FFF2-40B4-BE49-F238E27FC236}">
              <a16:creationId xmlns:a16="http://schemas.microsoft.com/office/drawing/2014/main" id="{E2092B4D-39C9-432B-A322-AF00248D1D4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DD9CDD33-6DCE-40CC-AF85-75695F9CAB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75" name="AutoShape 33">
          <a:extLst>
            <a:ext uri="{FF2B5EF4-FFF2-40B4-BE49-F238E27FC236}">
              <a16:creationId xmlns:a16="http://schemas.microsoft.com/office/drawing/2014/main" id="{9F776341-8FE9-4B95-ABB0-0839FA1D47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6" name="AutoShape 33">
          <a:extLst>
            <a:ext uri="{FF2B5EF4-FFF2-40B4-BE49-F238E27FC236}">
              <a16:creationId xmlns:a16="http://schemas.microsoft.com/office/drawing/2014/main" id="{54B98F70-51D8-4463-95B5-28D1528D2B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7" name="AutoShape 33">
          <a:extLst>
            <a:ext uri="{FF2B5EF4-FFF2-40B4-BE49-F238E27FC236}">
              <a16:creationId xmlns:a16="http://schemas.microsoft.com/office/drawing/2014/main" id="{A9106D23-9A65-4E7C-A607-B0C1DF0D08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8" name="AutoShape 33">
          <a:extLst>
            <a:ext uri="{FF2B5EF4-FFF2-40B4-BE49-F238E27FC236}">
              <a16:creationId xmlns:a16="http://schemas.microsoft.com/office/drawing/2014/main" id="{ADA5650D-56C6-4EA5-A1F8-37FB05C0A4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79" name="AutoShape 33">
          <a:extLst>
            <a:ext uri="{FF2B5EF4-FFF2-40B4-BE49-F238E27FC236}">
              <a16:creationId xmlns:a16="http://schemas.microsoft.com/office/drawing/2014/main" id="{52813799-C058-450B-9A0B-15793B75F3D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D08B4743-E59C-4CB5-A19E-5162B5359E9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81" name="AutoShape 33">
          <a:extLst>
            <a:ext uri="{FF2B5EF4-FFF2-40B4-BE49-F238E27FC236}">
              <a16:creationId xmlns:a16="http://schemas.microsoft.com/office/drawing/2014/main" id="{498715EA-F733-42D0-BD2D-B6037295DD8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2" name="AutoShape 33">
          <a:extLst>
            <a:ext uri="{FF2B5EF4-FFF2-40B4-BE49-F238E27FC236}">
              <a16:creationId xmlns:a16="http://schemas.microsoft.com/office/drawing/2014/main" id="{0F155119-C079-4448-B41C-4E92C3713D5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3" name="AutoShape 33">
          <a:extLst>
            <a:ext uri="{FF2B5EF4-FFF2-40B4-BE49-F238E27FC236}">
              <a16:creationId xmlns:a16="http://schemas.microsoft.com/office/drawing/2014/main" id="{BF548638-2487-42A3-9CB4-9B3C61502A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4" name="AutoShape 33">
          <a:extLst>
            <a:ext uri="{FF2B5EF4-FFF2-40B4-BE49-F238E27FC236}">
              <a16:creationId xmlns:a16="http://schemas.microsoft.com/office/drawing/2014/main" id="{6098E3D2-4EE6-4683-AECC-25FD130479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85" name="AutoShape 33">
          <a:extLst>
            <a:ext uri="{FF2B5EF4-FFF2-40B4-BE49-F238E27FC236}">
              <a16:creationId xmlns:a16="http://schemas.microsoft.com/office/drawing/2014/main" id="{9E2AA3B5-C174-4AEE-B948-EA5B17BD93D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286" name="AutoShape 33">
          <a:extLst>
            <a:ext uri="{FF2B5EF4-FFF2-40B4-BE49-F238E27FC236}">
              <a16:creationId xmlns:a16="http://schemas.microsoft.com/office/drawing/2014/main" id="{ADDA7147-0849-47E5-ABDE-3EA5D83D6B6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948F87A2-B5DF-4F20-9A70-F28959FECBF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88" name="AutoShape 33">
          <a:extLst>
            <a:ext uri="{FF2B5EF4-FFF2-40B4-BE49-F238E27FC236}">
              <a16:creationId xmlns:a16="http://schemas.microsoft.com/office/drawing/2014/main" id="{6C267B89-984B-489D-92A9-125CF08274E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9" name="AutoShape 33">
          <a:extLst>
            <a:ext uri="{FF2B5EF4-FFF2-40B4-BE49-F238E27FC236}">
              <a16:creationId xmlns:a16="http://schemas.microsoft.com/office/drawing/2014/main" id="{D28F1B39-B415-4DA1-9C58-7A3437E3FA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90" name="AutoShape 33">
          <a:extLst>
            <a:ext uri="{FF2B5EF4-FFF2-40B4-BE49-F238E27FC236}">
              <a16:creationId xmlns:a16="http://schemas.microsoft.com/office/drawing/2014/main" id="{68B6C5A6-4795-4DA1-8D37-41CD9E8BF6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91" name="AutoShape 33">
          <a:extLst>
            <a:ext uri="{FF2B5EF4-FFF2-40B4-BE49-F238E27FC236}">
              <a16:creationId xmlns:a16="http://schemas.microsoft.com/office/drawing/2014/main" id="{6CD3B3D4-614F-42C3-A2F5-FD027AA8D6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92" name="AutoShape 33">
          <a:extLst>
            <a:ext uri="{FF2B5EF4-FFF2-40B4-BE49-F238E27FC236}">
              <a16:creationId xmlns:a16="http://schemas.microsoft.com/office/drawing/2014/main" id="{A43FD076-1C37-4F75-84FE-45A009D263C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293" name="AutoShape 33">
          <a:extLst>
            <a:ext uri="{FF2B5EF4-FFF2-40B4-BE49-F238E27FC236}">
              <a16:creationId xmlns:a16="http://schemas.microsoft.com/office/drawing/2014/main" id="{1AF04060-1A9A-42B5-83CE-AE5EC1AC387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5723719D-04FD-4435-A450-C40C872E709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95" name="AutoShape 33">
          <a:extLst>
            <a:ext uri="{FF2B5EF4-FFF2-40B4-BE49-F238E27FC236}">
              <a16:creationId xmlns:a16="http://schemas.microsoft.com/office/drawing/2014/main" id="{71F504F2-6126-440E-8244-6600274239E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6" name="AutoShape 33">
          <a:extLst>
            <a:ext uri="{FF2B5EF4-FFF2-40B4-BE49-F238E27FC236}">
              <a16:creationId xmlns:a16="http://schemas.microsoft.com/office/drawing/2014/main" id="{0BD6D187-B7DC-4380-B3C8-492882CE751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7" name="AutoShape 33">
          <a:extLst>
            <a:ext uri="{FF2B5EF4-FFF2-40B4-BE49-F238E27FC236}">
              <a16:creationId xmlns:a16="http://schemas.microsoft.com/office/drawing/2014/main" id="{526E29F1-391C-49BD-BC30-4DEC0A44337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8" name="AutoShape 33">
          <a:extLst>
            <a:ext uri="{FF2B5EF4-FFF2-40B4-BE49-F238E27FC236}">
              <a16:creationId xmlns:a16="http://schemas.microsoft.com/office/drawing/2014/main" id="{EA361A0B-EC4B-4FF1-8217-F31CD822C4D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299" name="AutoShape 33">
          <a:extLst>
            <a:ext uri="{FF2B5EF4-FFF2-40B4-BE49-F238E27FC236}">
              <a16:creationId xmlns:a16="http://schemas.microsoft.com/office/drawing/2014/main" id="{3B6838F9-1063-48F7-80E4-60E21F62A45F}"/>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00" name="AutoShape 33">
          <a:extLst>
            <a:ext uri="{FF2B5EF4-FFF2-40B4-BE49-F238E27FC236}">
              <a16:creationId xmlns:a16="http://schemas.microsoft.com/office/drawing/2014/main" id="{559A66B9-4B9F-41B0-AF47-804E1715A3D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EEE7EBFD-667B-45FC-8122-97261B61588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02" name="AutoShape 33">
          <a:extLst>
            <a:ext uri="{FF2B5EF4-FFF2-40B4-BE49-F238E27FC236}">
              <a16:creationId xmlns:a16="http://schemas.microsoft.com/office/drawing/2014/main" id="{DB0B5C57-4FD5-4B27-8B52-11094129A9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3" name="AutoShape 33">
          <a:extLst>
            <a:ext uri="{FF2B5EF4-FFF2-40B4-BE49-F238E27FC236}">
              <a16:creationId xmlns:a16="http://schemas.microsoft.com/office/drawing/2014/main" id="{EFC9165C-3EE8-4421-878E-A65A49A93C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4" name="AutoShape 33">
          <a:extLst>
            <a:ext uri="{FF2B5EF4-FFF2-40B4-BE49-F238E27FC236}">
              <a16:creationId xmlns:a16="http://schemas.microsoft.com/office/drawing/2014/main" id="{6415B9C8-5025-449A-915A-B306967812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5" name="AutoShape 33">
          <a:extLst>
            <a:ext uri="{FF2B5EF4-FFF2-40B4-BE49-F238E27FC236}">
              <a16:creationId xmlns:a16="http://schemas.microsoft.com/office/drawing/2014/main" id="{8A304774-15B5-4D8C-95A6-AD4A82065C1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06" name="AutoShape 33">
          <a:extLst>
            <a:ext uri="{FF2B5EF4-FFF2-40B4-BE49-F238E27FC236}">
              <a16:creationId xmlns:a16="http://schemas.microsoft.com/office/drawing/2014/main" id="{CA97AF50-D641-4931-B4E1-CE8391D3089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07" name="AutoShape 33">
          <a:extLst>
            <a:ext uri="{FF2B5EF4-FFF2-40B4-BE49-F238E27FC236}">
              <a16:creationId xmlns:a16="http://schemas.microsoft.com/office/drawing/2014/main" id="{C4A09B1C-70DA-42D7-8D69-3E97A1A7DB0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308" name="Imagem 307" descr="anac_comp_horz_esp-cor.png">
          <a:extLst>
            <a:ext uri="{FF2B5EF4-FFF2-40B4-BE49-F238E27FC236}">
              <a16:creationId xmlns:a16="http://schemas.microsoft.com/office/drawing/2014/main" id="{3A1D2EE1-D178-4F77-9013-AEDA0C88A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0C930CEF-55B7-4E99-9C22-DD4C3401AD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10" name="AutoShape 33">
          <a:extLst>
            <a:ext uri="{FF2B5EF4-FFF2-40B4-BE49-F238E27FC236}">
              <a16:creationId xmlns:a16="http://schemas.microsoft.com/office/drawing/2014/main" id="{5714DA8A-4CFC-4F05-A932-94523419A69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1" name="AutoShape 33">
          <a:extLst>
            <a:ext uri="{FF2B5EF4-FFF2-40B4-BE49-F238E27FC236}">
              <a16:creationId xmlns:a16="http://schemas.microsoft.com/office/drawing/2014/main" id="{7A678A11-AABB-4F1F-AA11-466D370CA4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2" name="AutoShape 33">
          <a:extLst>
            <a:ext uri="{FF2B5EF4-FFF2-40B4-BE49-F238E27FC236}">
              <a16:creationId xmlns:a16="http://schemas.microsoft.com/office/drawing/2014/main" id="{5DE91397-8CAE-4094-993E-CAF95B322C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3" name="AutoShape 33">
          <a:extLst>
            <a:ext uri="{FF2B5EF4-FFF2-40B4-BE49-F238E27FC236}">
              <a16:creationId xmlns:a16="http://schemas.microsoft.com/office/drawing/2014/main" id="{B87A3103-048D-4375-8D04-98EB047D2A1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14" name="AutoShape 33">
          <a:extLst>
            <a:ext uri="{FF2B5EF4-FFF2-40B4-BE49-F238E27FC236}">
              <a16:creationId xmlns:a16="http://schemas.microsoft.com/office/drawing/2014/main" id="{171C97C8-2CA8-4F3C-BEDD-1539782710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63B187DC-408C-487A-ACF4-BB032FE05DD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16" name="AutoShape 33">
          <a:extLst>
            <a:ext uri="{FF2B5EF4-FFF2-40B4-BE49-F238E27FC236}">
              <a16:creationId xmlns:a16="http://schemas.microsoft.com/office/drawing/2014/main" id="{1BD9E674-BAFC-44C2-8931-A877B364C3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7" name="AutoShape 33">
          <a:extLst>
            <a:ext uri="{FF2B5EF4-FFF2-40B4-BE49-F238E27FC236}">
              <a16:creationId xmlns:a16="http://schemas.microsoft.com/office/drawing/2014/main" id="{FF36FF65-11E6-4953-8D16-238323DB25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8" name="AutoShape 33">
          <a:extLst>
            <a:ext uri="{FF2B5EF4-FFF2-40B4-BE49-F238E27FC236}">
              <a16:creationId xmlns:a16="http://schemas.microsoft.com/office/drawing/2014/main" id="{FF2D7205-3E96-492E-A7E5-5CEE1C2FC4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9" name="AutoShape 33">
          <a:extLst>
            <a:ext uri="{FF2B5EF4-FFF2-40B4-BE49-F238E27FC236}">
              <a16:creationId xmlns:a16="http://schemas.microsoft.com/office/drawing/2014/main" id="{4163273B-3B9F-460C-963F-3A3AABBC5D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20" name="AutoShape 33">
          <a:extLst>
            <a:ext uri="{FF2B5EF4-FFF2-40B4-BE49-F238E27FC236}">
              <a16:creationId xmlns:a16="http://schemas.microsoft.com/office/drawing/2014/main" id="{83238E35-AEEE-4BDB-9B7E-D87B6E5F647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21" name="AutoShape 33">
          <a:extLst>
            <a:ext uri="{FF2B5EF4-FFF2-40B4-BE49-F238E27FC236}">
              <a16:creationId xmlns:a16="http://schemas.microsoft.com/office/drawing/2014/main" id="{C099FB8D-6467-449F-80B8-DAC124326E9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876E5303-3356-417E-9A79-C2CC9C5E78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23" name="AutoShape 33">
          <a:extLst>
            <a:ext uri="{FF2B5EF4-FFF2-40B4-BE49-F238E27FC236}">
              <a16:creationId xmlns:a16="http://schemas.microsoft.com/office/drawing/2014/main" id="{14A3C419-1774-4BAC-8C20-3A55C7DCDD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4" name="AutoShape 33">
          <a:extLst>
            <a:ext uri="{FF2B5EF4-FFF2-40B4-BE49-F238E27FC236}">
              <a16:creationId xmlns:a16="http://schemas.microsoft.com/office/drawing/2014/main" id="{6B0D47CB-7640-42BF-8E82-BBD6B05DDA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5" name="AutoShape 33">
          <a:extLst>
            <a:ext uri="{FF2B5EF4-FFF2-40B4-BE49-F238E27FC236}">
              <a16:creationId xmlns:a16="http://schemas.microsoft.com/office/drawing/2014/main" id="{727459B1-B3B9-4BCB-A457-3FC0EC91A8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6" name="AutoShape 33">
          <a:extLst>
            <a:ext uri="{FF2B5EF4-FFF2-40B4-BE49-F238E27FC236}">
              <a16:creationId xmlns:a16="http://schemas.microsoft.com/office/drawing/2014/main" id="{7EF3D506-F7DB-4E08-BBE4-7EBF851A68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27" name="AutoShape 33">
          <a:extLst>
            <a:ext uri="{FF2B5EF4-FFF2-40B4-BE49-F238E27FC236}">
              <a16:creationId xmlns:a16="http://schemas.microsoft.com/office/drawing/2014/main" id="{340D236D-6848-4D8D-AF7E-CF81554EE18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28" name="AutoShape 33">
          <a:extLst>
            <a:ext uri="{FF2B5EF4-FFF2-40B4-BE49-F238E27FC236}">
              <a16:creationId xmlns:a16="http://schemas.microsoft.com/office/drawing/2014/main" id="{261CEEF2-BFBB-4EAC-B744-47D7B8B4DD3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53D05A8E-63A2-46C3-AC1F-E9771845EA5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30" name="AutoShape 33">
          <a:extLst>
            <a:ext uri="{FF2B5EF4-FFF2-40B4-BE49-F238E27FC236}">
              <a16:creationId xmlns:a16="http://schemas.microsoft.com/office/drawing/2014/main" id="{6C1DDABD-DFDF-4BEC-B309-AEBF363872A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1" name="AutoShape 33">
          <a:extLst>
            <a:ext uri="{FF2B5EF4-FFF2-40B4-BE49-F238E27FC236}">
              <a16:creationId xmlns:a16="http://schemas.microsoft.com/office/drawing/2014/main" id="{A25C1634-1435-438B-934A-474DDA380C9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2" name="AutoShape 33">
          <a:extLst>
            <a:ext uri="{FF2B5EF4-FFF2-40B4-BE49-F238E27FC236}">
              <a16:creationId xmlns:a16="http://schemas.microsoft.com/office/drawing/2014/main" id="{75792DD1-E5CA-4DED-BA28-A845895EBC3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3" name="AutoShape 33">
          <a:extLst>
            <a:ext uri="{FF2B5EF4-FFF2-40B4-BE49-F238E27FC236}">
              <a16:creationId xmlns:a16="http://schemas.microsoft.com/office/drawing/2014/main" id="{4376ED2A-443D-44BD-80AC-6D4BB5FDDB6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334" name="AutoShape 33">
          <a:extLst>
            <a:ext uri="{FF2B5EF4-FFF2-40B4-BE49-F238E27FC236}">
              <a16:creationId xmlns:a16="http://schemas.microsoft.com/office/drawing/2014/main" id="{54E37441-2DFF-4FD6-B33F-F1A5355E343B}"/>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35" name="AutoShape 33">
          <a:extLst>
            <a:ext uri="{FF2B5EF4-FFF2-40B4-BE49-F238E27FC236}">
              <a16:creationId xmlns:a16="http://schemas.microsoft.com/office/drawing/2014/main" id="{159073B8-7A7F-423C-B3E7-66037D35644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2C7619EE-5428-48BB-870B-6E3F2432849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37" name="AutoShape 33">
          <a:extLst>
            <a:ext uri="{FF2B5EF4-FFF2-40B4-BE49-F238E27FC236}">
              <a16:creationId xmlns:a16="http://schemas.microsoft.com/office/drawing/2014/main" id="{774AFEB4-E67C-4371-B6AE-FBABB2A36EB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8" name="AutoShape 33">
          <a:extLst>
            <a:ext uri="{FF2B5EF4-FFF2-40B4-BE49-F238E27FC236}">
              <a16:creationId xmlns:a16="http://schemas.microsoft.com/office/drawing/2014/main" id="{CB1B2FA9-3A97-4732-802F-0A16D25D50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9" name="AutoShape 33">
          <a:extLst>
            <a:ext uri="{FF2B5EF4-FFF2-40B4-BE49-F238E27FC236}">
              <a16:creationId xmlns:a16="http://schemas.microsoft.com/office/drawing/2014/main" id="{6D62E6C5-BDA4-4E50-95D4-66799F1B5E3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0" name="AutoShape 33">
          <a:extLst>
            <a:ext uri="{FF2B5EF4-FFF2-40B4-BE49-F238E27FC236}">
              <a16:creationId xmlns:a16="http://schemas.microsoft.com/office/drawing/2014/main" id="{E3ACD6EE-16BE-4BC3-914C-41688A377B7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41" name="AutoShape 33">
          <a:extLst>
            <a:ext uri="{FF2B5EF4-FFF2-40B4-BE49-F238E27FC236}">
              <a16:creationId xmlns:a16="http://schemas.microsoft.com/office/drawing/2014/main" id="{AE37F9B0-3D59-4705-9399-43ADADA2ABC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42" name="AutoShape 33">
          <a:extLst>
            <a:ext uri="{FF2B5EF4-FFF2-40B4-BE49-F238E27FC236}">
              <a16:creationId xmlns:a16="http://schemas.microsoft.com/office/drawing/2014/main" id="{7AC9D202-117D-40AD-BDD1-695002473EA2}"/>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E26460B2-4272-4344-A47E-59E19F031CE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44" name="AutoShape 33">
          <a:extLst>
            <a:ext uri="{FF2B5EF4-FFF2-40B4-BE49-F238E27FC236}">
              <a16:creationId xmlns:a16="http://schemas.microsoft.com/office/drawing/2014/main" id="{4660E9E0-0E9F-4A55-B07A-4446C92CB57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5" name="AutoShape 33">
          <a:extLst>
            <a:ext uri="{FF2B5EF4-FFF2-40B4-BE49-F238E27FC236}">
              <a16:creationId xmlns:a16="http://schemas.microsoft.com/office/drawing/2014/main" id="{29DF7A48-AE24-4BE9-85DD-04D2D2A36C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6" name="AutoShape 33">
          <a:extLst>
            <a:ext uri="{FF2B5EF4-FFF2-40B4-BE49-F238E27FC236}">
              <a16:creationId xmlns:a16="http://schemas.microsoft.com/office/drawing/2014/main" id="{64AAB169-B3A1-426C-852D-023ADFE3AC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7" name="AutoShape 33">
          <a:extLst>
            <a:ext uri="{FF2B5EF4-FFF2-40B4-BE49-F238E27FC236}">
              <a16:creationId xmlns:a16="http://schemas.microsoft.com/office/drawing/2014/main" id="{EEDFECDF-8550-4029-8017-DC56F587EB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48" name="AutoShape 33">
          <a:extLst>
            <a:ext uri="{FF2B5EF4-FFF2-40B4-BE49-F238E27FC236}">
              <a16:creationId xmlns:a16="http://schemas.microsoft.com/office/drawing/2014/main" id="{120E36C9-D0E2-4783-8DA1-71A8F124578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45047B9D-DCBE-417F-87E6-51717E51BA4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50" name="AutoShape 33">
          <a:extLst>
            <a:ext uri="{FF2B5EF4-FFF2-40B4-BE49-F238E27FC236}">
              <a16:creationId xmlns:a16="http://schemas.microsoft.com/office/drawing/2014/main" id="{F7C88783-AB34-47D6-B7A1-84AA3D3CD93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1" name="AutoShape 33">
          <a:extLst>
            <a:ext uri="{FF2B5EF4-FFF2-40B4-BE49-F238E27FC236}">
              <a16:creationId xmlns:a16="http://schemas.microsoft.com/office/drawing/2014/main" id="{9303BA5C-70AE-4658-8A70-D9956EED423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2" name="AutoShape 33">
          <a:extLst>
            <a:ext uri="{FF2B5EF4-FFF2-40B4-BE49-F238E27FC236}">
              <a16:creationId xmlns:a16="http://schemas.microsoft.com/office/drawing/2014/main" id="{29B6AF2C-7DED-4E71-AEE8-E2BA9A72318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3" name="AutoShape 33">
          <a:extLst>
            <a:ext uri="{FF2B5EF4-FFF2-40B4-BE49-F238E27FC236}">
              <a16:creationId xmlns:a16="http://schemas.microsoft.com/office/drawing/2014/main" id="{9D479BE6-8E56-49EB-9D55-82D5C87E844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54" name="AutoShape 33">
          <a:extLst>
            <a:ext uri="{FF2B5EF4-FFF2-40B4-BE49-F238E27FC236}">
              <a16:creationId xmlns:a16="http://schemas.microsoft.com/office/drawing/2014/main" id="{7FCD3538-E8EB-4376-80ED-EF89ADD072A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55" name="AutoShape 33">
          <a:extLst>
            <a:ext uri="{FF2B5EF4-FFF2-40B4-BE49-F238E27FC236}">
              <a16:creationId xmlns:a16="http://schemas.microsoft.com/office/drawing/2014/main" id="{084FC800-D602-482A-99FE-AFE943D4A76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E6C2393D-6CBA-4903-90E0-2DE659216DD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57" name="AutoShape 33">
          <a:extLst>
            <a:ext uri="{FF2B5EF4-FFF2-40B4-BE49-F238E27FC236}">
              <a16:creationId xmlns:a16="http://schemas.microsoft.com/office/drawing/2014/main" id="{45FF3093-9EC9-4997-85AB-960107582EF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8" name="AutoShape 33">
          <a:extLst>
            <a:ext uri="{FF2B5EF4-FFF2-40B4-BE49-F238E27FC236}">
              <a16:creationId xmlns:a16="http://schemas.microsoft.com/office/drawing/2014/main" id="{3F95FB50-076B-48D4-B750-7FA783AD23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9" name="AutoShape 33">
          <a:extLst>
            <a:ext uri="{FF2B5EF4-FFF2-40B4-BE49-F238E27FC236}">
              <a16:creationId xmlns:a16="http://schemas.microsoft.com/office/drawing/2014/main" id="{954F53A6-89BD-4F05-9C9D-EEF0516722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60" name="AutoShape 33">
          <a:extLst>
            <a:ext uri="{FF2B5EF4-FFF2-40B4-BE49-F238E27FC236}">
              <a16:creationId xmlns:a16="http://schemas.microsoft.com/office/drawing/2014/main" id="{FA87EF2B-8273-47CA-ACA6-202130CDAF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61" name="AutoShape 33">
          <a:extLst>
            <a:ext uri="{FF2B5EF4-FFF2-40B4-BE49-F238E27FC236}">
              <a16:creationId xmlns:a16="http://schemas.microsoft.com/office/drawing/2014/main" id="{9B17FED3-A2B0-46D6-9622-05C1C9C4FB5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62" name="AutoShape 33">
          <a:extLst>
            <a:ext uri="{FF2B5EF4-FFF2-40B4-BE49-F238E27FC236}">
              <a16:creationId xmlns:a16="http://schemas.microsoft.com/office/drawing/2014/main" id="{5D366AA0-698A-4D0B-A7AB-EB97D6CA921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897E6A59-3552-4201-BC75-EDECA6C81E0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64" name="AutoShape 33">
          <a:extLst>
            <a:ext uri="{FF2B5EF4-FFF2-40B4-BE49-F238E27FC236}">
              <a16:creationId xmlns:a16="http://schemas.microsoft.com/office/drawing/2014/main" id="{25B1E809-780B-43A8-BAB1-B310F2A2CED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5" name="AutoShape 33">
          <a:extLst>
            <a:ext uri="{FF2B5EF4-FFF2-40B4-BE49-F238E27FC236}">
              <a16:creationId xmlns:a16="http://schemas.microsoft.com/office/drawing/2014/main" id="{A4DD8CD8-E201-43F9-934B-4FF84C75B99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6" name="AutoShape 33">
          <a:extLst>
            <a:ext uri="{FF2B5EF4-FFF2-40B4-BE49-F238E27FC236}">
              <a16:creationId xmlns:a16="http://schemas.microsoft.com/office/drawing/2014/main" id="{01E9DD61-1CEA-4F17-A0A6-3D6A4103637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7" name="AutoShape 33">
          <a:extLst>
            <a:ext uri="{FF2B5EF4-FFF2-40B4-BE49-F238E27FC236}">
              <a16:creationId xmlns:a16="http://schemas.microsoft.com/office/drawing/2014/main" id="{984185D7-06F3-4F73-B641-235FC9A306D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368" name="AutoShape 33">
          <a:extLst>
            <a:ext uri="{FF2B5EF4-FFF2-40B4-BE49-F238E27FC236}">
              <a16:creationId xmlns:a16="http://schemas.microsoft.com/office/drawing/2014/main" id="{074F8D57-1382-495B-A4E3-B50744F7E72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69" name="AutoShape 33">
          <a:extLst>
            <a:ext uri="{FF2B5EF4-FFF2-40B4-BE49-F238E27FC236}">
              <a16:creationId xmlns:a16="http://schemas.microsoft.com/office/drawing/2014/main" id="{41935438-A368-45E1-8756-A93733E58EE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BFAFBE14-59F4-4B73-ACD6-4229B6DF814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1" name="AutoShape 33">
          <a:extLst>
            <a:ext uri="{FF2B5EF4-FFF2-40B4-BE49-F238E27FC236}">
              <a16:creationId xmlns:a16="http://schemas.microsoft.com/office/drawing/2014/main" id="{6E6874DB-D530-4340-B776-04FA6682E95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2" name="AutoShape 33">
          <a:extLst>
            <a:ext uri="{FF2B5EF4-FFF2-40B4-BE49-F238E27FC236}">
              <a16:creationId xmlns:a16="http://schemas.microsoft.com/office/drawing/2014/main" id="{16778630-330F-43CB-B4BB-700062BDFC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3" name="AutoShape 33">
          <a:extLst>
            <a:ext uri="{FF2B5EF4-FFF2-40B4-BE49-F238E27FC236}">
              <a16:creationId xmlns:a16="http://schemas.microsoft.com/office/drawing/2014/main" id="{155EA3C3-656A-4454-994E-04F94AE494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4" name="AutoShape 33">
          <a:extLst>
            <a:ext uri="{FF2B5EF4-FFF2-40B4-BE49-F238E27FC236}">
              <a16:creationId xmlns:a16="http://schemas.microsoft.com/office/drawing/2014/main" id="{25FA8280-6BA0-414A-A4EE-08903884FD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75" name="AutoShape 33">
          <a:extLst>
            <a:ext uri="{FF2B5EF4-FFF2-40B4-BE49-F238E27FC236}">
              <a16:creationId xmlns:a16="http://schemas.microsoft.com/office/drawing/2014/main" id="{5B90294E-6019-4BAB-82B3-CE46CC8CC8B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76" name="AutoShape 33">
          <a:extLst>
            <a:ext uri="{FF2B5EF4-FFF2-40B4-BE49-F238E27FC236}">
              <a16:creationId xmlns:a16="http://schemas.microsoft.com/office/drawing/2014/main" id="{5AE7B1A2-9A24-4FDF-A303-6EB3636B3F7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12FA42AE-86D1-4AB8-8BB7-DD19DFB776B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8" name="AutoShape 33">
          <a:extLst>
            <a:ext uri="{FF2B5EF4-FFF2-40B4-BE49-F238E27FC236}">
              <a16:creationId xmlns:a16="http://schemas.microsoft.com/office/drawing/2014/main" id="{41739F73-FD3E-466B-B214-D13BA8D614D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9" name="AutoShape 33">
          <a:extLst>
            <a:ext uri="{FF2B5EF4-FFF2-40B4-BE49-F238E27FC236}">
              <a16:creationId xmlns:a16="http://schemas.microsoft.com/office/drawing/2014/main" id="{E9E8348B-1DAF-48A3-A1BF-07A426C568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0" name="AutoShape 33">
          <a:extLst>
            <a:ext uri="{FF2B5EF4-FFF2-40B4-BE49-F238E27FC236}">
              <a16:creationId xmlns:a16="http://schemas.microsoft.com/office/drawing/2014/main" id="{F25C4624-2A3D-4349-8620-225745AF68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1" name="AutoShape 33">
          <a:extLst>
            <a:ext uri="{FF2B5EF4-FFF2-40B4-BE49-F238E27FC236}">
              <a16:creationId xmlns:a16="http://schemas.microsoft.com/office/drawing/2014/main" id="{38499202-497A-4AA3-879D-48E7BB626A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82" name="AutoShape 33">
          <a:extLst>
            <a:ext uri="{FF2B5EF4-FFF2-40B4-BE49-F238E27FC236}">
              <a16:creationId xmlns:a16="http://schemas.microsoft.com/office/drawing/2014/main" id="{8F7CBA18-F421-4F4A-B608-166688D9D9C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BAD0903B-BE0D-4A2E-8E31-91E38643F9F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84" name="AutoShape 33">
          <a:extLst>
            <a:ext uri="{FF2B5EF4-FFF2-40B4-BE49-F238E27FC236}">
              <a16:creationId xmlns:a16="http://schemas.microsoft.com/office/drawing/2014/main" id="{415690EF-9B2A-4C14-B154-A90337DAC13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5" name="AutoShape 33">
          <a:extLst>
            <a:ext uri="{FF2B5EF4-FFF2-40B4-BE49-F238E27FC236}">
              <a16:creationId xmlns:a16="http://schemas.microsoft.com/office/drawing/2014/main" id="{CF89CF24-F7FD-4DCC-8C05-0F66E4B23CF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6" name="AutoShape 33">
          <a:extLst>
            <a:ext uri="{FF2B5EF4-FFF2-40B4-BE49-F238E27FC236}">
              <a16:creationId xmlns:a16="http://schemas.microsoft.com/office/drawing/2014/main" id="{F12D294C-B349-4BCA-89B2-EDA282535B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7" name="AutoShape 33">
          <a:extLst>
            <a:ext uri="{FF2B5EF4-FFF2-40B4-BE49-F238E27FC236}">
              <a16:creationId xmlns:a16="http://schemas.microsoft.com/office/drawing/2014/main" id="{3905C41C-C3E9-461F-A172-B472B78F3B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88" name="AutoShape 33">
          <a:extLst>
            <a:ext uri="{FF2B5EF4-FFF2-40B4-BE49-F238E27FC236}">
              <a16:creationId xmlns:a16="http://schemas.microsoft.com/office/drawing/2014/main" id="{0AA2A2B3-E162-41F2-B50C-9E0F1157986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89" name="AutoShape 33">
          <a:extLst>
            <a:ext uri="{FF2B5EF4-FFF2-40B4-BE49-F238E27FC236}">
              <a16:creationId xmlns:a16="http://schemas.microsoft.com/office/drawing/2014/main" id="{D2A7E128-B279-485E-AB00-52A733B7F71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D58966FE-8D7A-4BF6-A1A2-DEE0B9D967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91" name="AutoShape 33">
          <a:extLst>
            <a:ext uri="{FF2B5EF4-FFF2-40B4-BE49-F238E27FC236}">
              <a16:creationId xmlns:a16="http://schemas.microsoft.com/office/drawing/2014/main" id="{BF7B3F07-E9A3-46BC-9241-E5086E0D7B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2" name="AutoShape 33">
          <a:extLst>
            <a:ext uri="{FF2B5EF4-FFF2-40B4-BE49-F238E27FC236}">
              <a16:creationId xmlns:a16="http://schemas.microsoft.com/office/drawing/2014/main" id="{4B7B1254-C135-4C5C-9922-8E0F325F52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3" name="AutoShape 33">
          <a:extLst>
            <a:ext uri="{FF2B5EF4-FFF2-40B4-BE49-F238E27FC236}">
              <a16:creationId xmlns:a16="http://schemas.microsoft.com/office/drawing/2014/main" id="{BC8827AE-2737-436D-8749-65FA576FB4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4" name="AutoShape 33">
          <a:extLst>
            <a:ext uri="{FF2B5EF4-FFF2-40B4-BE49-F238E27FC236}">
              <a16:creationId xmlns:a16="http://schemas.microsoft.com/office/drawing/2014/main" id="{85576C39-4588-4DCE-8654-0A5A939B6F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95" name="AutoShape 33">
          <a:extLst>
            <a:ext uri="{FF2B5EF4-FFF2-40B4-BE49-F238E27FC236}">
              <a16:creationId xmlns:a16="http://schemas.microsoft.com/office/drawing/2014/main" id="{0172887F-82AA-4D82-AAA8-11BC66E99AB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96" name="AutoShape 33">
          <a:extLst>
            <a:ext uri="{FF2B5EF4-FFF2-40B4-BE49-F238E27FC236}">
              <a16:creationId xmlns:a16="http://schemas.microsoft.com/office/drawing/2014/main" id="{9D5808E6-E877-4AE9-ACA1-0C9922044DE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4A9A4946-8FBE-4A14-8453-33760AEC54B8}"/>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98" name="AutoShape 33">
          <a:extLst>
            <a:ext uri="{FF2B5EF4-FFF2-40B4-BE49-F238E27FC236}">
              <a16:creationId xmlns:a16="http://schemas.microsoft.com/office/drawing/2014/main" id="{F3F6E8F6-C66C-410B-A72B-2843C97D994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99" name="AutoShape 33">
          <a:extLst>
            <a:ext uri="{FF2B5EF4-FFF2-40B4-BE49-F238E27FC236}">
              <a16:creationId xmlns:a16="http://schemas.microsoft.com/office/drawing/2014/main" id="{5431AFC9-A722-424B-B5FD-46E76AAC791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0" name="AutoShape 33">
          <a:extLst>
            <a:ext uri="{FF2B5EF4-FFF2-40B4-BE49-F238E27FC236}">
              <a16:creationId xmlns:a16="http://schemas.microsoft.com/office/drawing/2014/main" id="{568BEE30-F95D-4735-9DC7-F66027A290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1" name="AutoShape 33">
          <a:extLst>
            <a:ext uri="{FF2B5EF4-FFF2-40B4-BE49-F238E27FC236}">
              <a16:creationId xmlns:a16="http://schemas.microsoft.com/office/drawing/2014/main" id="{B2B2DFCF-9D8A-42CA-B2E6-3A28811338F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02" name="AutoShape 33">
          <a:extLst>
            <a:ext uri="{FF2B5EF4-FFF2-40B4-BE49-F238E27FC236}">
              <a16:creationId xmlns:a16="http://schemas.microsoft.com/office/drawing/2014/main" id="{58D932E4-7234-4982-B3FE-63898DBF1A7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03" name="AutoShape 33">
          <a:extLst>
            <a:ext uri="{FF2B5EF4-FFF2-40B4-BE49-F238E27FC236}">
              <a16:creationId xmlns:a16="http://schemas.microsoft.com/office/drawing/2014/main" id="{64A400C5-7B7E-4E0C-B5C2-49E4FFEC4165}"/>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83302CF2-F6CF-4240-8A0D-0D52E21291B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05" name="AutoShape 33">
          <a:extLst>
            <a:ext uri="{FF2B5EF4-FFF2-40B4-BE49-F238E27FC236}">
              <a16:creationId xmlns:a16="http://schemas.microsoft.com/office/drawing/2014/main" id="{ED3E7063-EDB2-4D80-90B0-463C5B8816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6" name="AutoShape 33">
          <a:extLst>
            <a:ext uri="{FF2B5EF4-FFF2-40B4-BE49-F238E27FC236}">
              <a16:creationId xmlns:a16="http://schemas.microsoft.com/office/drawing/2014/main" id="{EB06265F-F882-49FE-B1D6-4F801B46E3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7" name="AutoShape 33">
          <a:extLst>
            <a:ext uri="{FF2B5EF4-FFF2-40B4-BE49-F238E27FC236}">
              <a16:creationId xmlns:a16="http://schemas.microsoft.com/office/drawing/2014/main" id="{F3B2B634-0047-403E-A8D0-FEFEC9D04E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8" name="AutoShape 33">
          <a:extLst>
            <a:ext uri="{FF2B5EF4-FFF2-40B4-BE49-F238E27FC236}">
              <a16:creationId xmlns:a16="http://schemas.microsoft.com/office/drawing/2014/main" id="{2D95CCA4-814A-4256-8F98-85AD48BBD96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09" name="AutoShape 33">
          <a:extLst>
            <a:ext uri="{FF2B5EF4-FFF2-40B4-BE49-F238E27FC236}">
              <a16:creationId xmlns:a16="http://schemas.microsoft.com/office/drawing/2014/main" id="{76C43E84-15AA-44BC-85F9-0DE02053928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10" name="AutoShape 33">
          <a:extLst>
            <a:ext uri="{FF2B5EF4-FFF2-40B4-BE49-F238E27FC236}">
              <a16:creationId xmlns:a16="http://schemas.microsoft.com/office/drawing/2014/main" id="{8D477B05-AE63-416E-9D41-71D7B2F4C14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C12E824D-06F1-4EFB-B1BC-EF8DC6E2F88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12" name="AutoShape 33">
          <a:extLst>
            <a:ext uri="{FF2B5EF4-FFF2-40B4-BE49-F238E27FC236}">
              <a16:creationId xmlns:a16="http://schemas.microsoft.com/office/drawing/2014/main" id="{B9145141-DA2C-4484-B718-F9AFC326FE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3" name="AutoShape 33">
          <a:extLst>
            <a:ext uri="{FF2B5EF4-FFF2-40B4-BE49-F238E27FC236}">
              <a16:creationId xmlns:a16="http://schemas.microsoft.com/office/drawing/2014/main" id="{674D3A0D-FE11-4EA6-B20C-897E47C6D5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4" name="AutoShape 33">
          <a:extLst>
            <a:ext uri="{FF2B5EF4-FFF2-40B4-BE49-F238E27FC236}">
              <a16:creationId xmlns:a16="http://schemas.microsoft.com/office/drawing/2014/main" id="{8555B03A-5702-44B4-A5A1-590FA41274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5" name="AutoShape 33">
          <a:extLst>
            <a:ext uri="{FF2B5EF4-FFF2-40B4-BE49-F238E27FC236}">
              <a16:creationId xmlns:a16="http://schemas.microsoft.com/office/drawing/2014/main" id="{09DCED6A-4217-41F7-9D93-60F9D94A54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16" name="AutoShape 33">
          <a:extLst>
            <a:ext uri="{FF2B5EF4-FFF2-40B4-BE49-F238E27FC236}">
              <a16:creationId xmlns:a16="http://schemas.microsoft.com/office/drawing/2014/main" id="{F4272005-DA84-4A32-9D0D-34251540697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7AE099BA-C1F7-480F-80BF-AE48292D58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18" name="AutoShape 33">
          <a:extLst>
            <a:ext uri="{FF2B5EF4-FFF2-40B4-BE49-F238E27FC236}">
              <a16:creationId xmlns:a16="http://schemas.microsoft.com/office/drawing/2014/main" id="{34820B96-2C23-42B7-970B-8FD070025C3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9" name="AutoShape 33">
          <a:extLst>
            <a:ext uri="{FF2B5EF4-FFF2-40B4-BE49-F238E27FC236}">
              <a16:creationId xmlns:a16="http://schemas.microsoft.com/office/drawing/2014/main" id="{F5F11284-D4B4-4C57-9095-83854CBCBE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0" name="AutoShape 33">
          <a:extLst>
            <a:ext uri="{FF2B5EF4-FFF2-40B4-BE49-F238E27FC236}">
              <a16:creationId xmlns:a16="http://schemas.microsoft.com/office/drawing/2014/main" id="{949EDC0A-D885-4B03-8F97-ED80A287E1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1" name="AutoShape 33">
          <a:extLst>
            <a:ext uri="{FF2B5EF4-FFF2-40B4-BE49-F238E27FC236}">
              <a16:creationId xmlns:a16="http://schemas.microsoft.com/office/drawing/2014/main" id="{2D853CB5-E640-4978-BFD4-947BEC7D99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22" name="AutoShape 33">
          <a:extLst>
            <a:ext uri="{FF2B5EF4-FFF2-40B4-BE49-F238E27FC236}">
              <a16:creationId xmlns:a16="http://schemas.microsoft.com/office/drawing/2014/main" id="{14B9B4AC-CF06-435C-8168-95452AE6465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23" name="AutoShape 33">
          <a:extLst>
            <a:ext uri="{FF2B5EF4-FFF2-40B4-BE49-F238E27FC236}">
              <a16:creationId xmlns:a16="http://schemas.microsoft.com/office/drawing/2014/main" id="{375C3301-2464-4295-9CCE-3184182FC9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9F5CC904-094D-408C-B31E-BE8B10223C5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25" name="AutoShape 33">
          <a:extLst>
            <a:ext uri="{FF2B5EF4-FFF2-40B4-BE49-F238E27FC236}">
              <a16:creationId xmlns:a16="http://schemas.microsoft.com/office/drawing/2014/main" id="{AAF8A399-229A-4E0F-A62D-A640B61EB2F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6" name="AutoShape 33">
          <a:extLst>
            <a:ext uri="{FF2B5EF4-FFF2-40B4-BE49-F238E27FC236}">
              <a16:creationId xmlns:a16="http://schemas.microsoft.com/office/drawing/2014/main" id="{FEE85CC3-BC1A-454B-BC78-BF21A1AE79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7" name="AutoShape 33">
          <a:extLst>
            <a:ext uri="{FF2B5EF4-FFF2-40B4-BE49-F238E27FC236}">
              <a16:creationId xmlns:a16="http://schemas.microsoft.com/office/drawing/2014/main" id="{880D254B-5C9E-4108-BE74-467ED1B938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8" name="AutoShape 33">
          <a:extLst>
            <a:ext uri="{FF2B5EF4-FFF2-40B4-BE49-F238E27FC236}">
              <a16:creationId xmlns:a16="http://schemas.microsoft.com/office/drawing/2014/main" id="{808CF5A0-DDAB-4B02-A681-001649A073E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29" name="AutoShape 33">
          <a:extLst>
            <a:ext uri="{FF2B5EF4-FFF2-40B4-BE49-F238E27FC236}">
              <a16:creationId xmlns:a16="http://schemas.microsoft.com/office/drawing/2014/main" id="{B7B3A782-F3B0-4728-8E98-D91135A8AB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30" name="AutoShape 33">
          <a:extLst>
            <a:ext uri="{FF2B5EF4-FFF2-40B4-BE49-F238E27FC236}">
              <a16:creationId xmlns:a16="http://schemas.microsoft.com/office/drawing/2014/main" id="{F867383C-E741-45B3-AE19-3B0D3217B6D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B5519160-811E-47BE-A703-A425A028F59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32" name="AutoShape 33">
          <a:extLst>
            <a:ext uri="{FF2B5EF4-FFF2-40B4-BE49-F238E27FC236}">
              <a16:creationId xmlns:a16="http://schemas.microsoft.com/office/drawing/2014/main" id="{FBB464B7-DC8D-4920-98B7-7CA351AB8B7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3" name="AutoShape 33">
          <a:extLst>
            <a:ext uri="{FF2B5EF4-FFF2-40B4-BE49-F238E27FC236}">
              <a16:creationId xmlns:a16="http://schemas.microsoft.com/office/drawing/2014/main" id="{3E12F95D-7B55-4AF3-9219-D27EC9FBF83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4" name="AutoShape 33">
          <a:extLst>
            <a:ext uri="{FF2B5EF4-FFF2-40B4-BE49-F238E27FC236}">
              <a16:creationId xmlns:a16="http://schemas.microsoft.com/office/drawing/2014/main" id="{72AF1E7E-7CD1-436E-87EE-AEE52AFF37E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5" name="AutoShape 33">
          <a:extLst>
            <a:ext uri="{FF2B5EF4-FFF2-40B4-BE49-F238E27FC236}">
              <a16:creationId xmlns:a16="http://schemas.microsoft.com/office/drawing/2014/main" id="{69802DDB-F9F8-4FF9-9EBA-36B514C7C87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36" name="AutoShape 33">
          <a:extLst>
            <a:ext uri="{FF2B5EF4-FFF2-40B4-BE49-F238E27FC236}">
              <a16:creationId xmlns:a16="http://schemas.microsoft.com/office/drawing/2014/main" id="{43C848DF-F39E-4BF6-80A0-008CC276E829}"/>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37" name="AutoShape 33">
          <a:extLst>
            <a:ext uri="{FF2B5EF4-FFF2-40B4-BE49-F238E27FC236}">
              <a16:creationId xmlns:a16="http://schemas.microsoft.com/office/drawing/2014/main" id="{215C0D64-EBA3-4637-8CA2-9FE1C177DE5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F22E297E-9972-4B05-8C1E-24E8DF07FB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39" name="AutoShape 33">
          <a:extLst>
            <a:ext uri="{FF2B5EF4-FFF2-40B4-BE49-F238E27FC236}">
              <a16:creationId xmlns:a16="http://schemas.microsoft.com/office/drawing/2014/main" id="{EEAF68E4-15E8-4157-AA0E-B50745E939A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0" name="AutoShape 33">
          <a:extLst>
            <a:ext uri="{FF2B5EF4-FFF2-40B4-BE49-F238E27FC236}">
              <a16:creationId xmlns:a16="http://schemas.microsoft.com/office/drawing/2014/main" id="{9E909206-6220-45D4-9937-0E683A9ADCB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1" name="AutoShape 33">
          <a:extLst>
            <a:ext uri="{FF2B5EF4-FFF2-40B4-BE49-F238E27FC236}">
              <a16:creationId xmlns:a16="http://schemas.microsoft.com/office/drawing/2014/main" id="{7E9E1204-B37F-47C4-9742-103C32ADCA6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2" name="AutoShape 33">
          <a:extLst>
            <a:ext uri="{FF2B5EF4-FFF2-40B4-BE49-F238E27FC236}">
              <a16:creationId xmlns:a16="http://schemas.microsoft.com/office/drawing/2014/main" id="{08FDB369-D874-48CF-A1A9-53893373CA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43" name="AutoShape 33">
          <a:extLst>
            <a:ext uri="{FF2B5EF4-FFF2-40B4-BE49-F238E27FC236}">
              <a16:creationId xmlns:a16="http://schemas.microsoft.com/office/drawing/2014/main" id="{BCBCEDA8-E44D-4BAF-9FDA-68C54364DC92}"/>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44" name="AutoShape 33">
          <a:extLst>
            <a:ext uri="{FF2B5EF4-FFF2-40B4-BE49-F238E27FC236}">
              <a16:creationId xmlns:a16="http://schemas.microsoft.com/office/drawing/2014/main" id="{F53D91D5-8060-45BE-B680-EEDE471F9CD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AAB2F971-9DB2-4FDE-B01A-6A50FD95209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46" name="AutoShape 33">
          <a:extLst>
            <a:ext uri="{FF2B5EF4-FFF2-40B4-BE49-F238E27FC236}">
              <a16:creationId xmlns:a16="http://schemas.microsoft.com/office/drawing/2014/main" id="{C3ADF072-9D7B-4FCD-9C4E-BFDAF8DF896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7" name="AutoShape 33">
          <a:extLst>
            <a:ext uri="{FF2B5EF4-FFF2-40B4-BE49-F238E27FC236}">
              <a16:creationId xmlns:a16="http://schemas.microsoft.com/office/drawing/2014/main" id="{D8A5DF35-EB94-4897-A139-FC4CD5CC750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8" name="AutoShape 33">
          <a:extLst>
            <a:ext uri="{FF2B5EF4-FFF2-40B4-BE49-F238E27FC236}">
              <a16:creationId xmlns:a16="http://schemas.microsoft.com/office/drawing/2014/main" id="{F778F7C8-5F04-4B8C-B876-1F5DDD3D71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9" name="AutoShape 33">
          <a:extLst>
            <a:ext uri="{FF2B5EF4-FFF2-40B4-BE49-F238E27FC236}">
              <a16:creationId xmlns:a16="http://schemas.microsoft.com/office/drawing/2014/main" id="{AFA70C04-78FB-4C61-944F-B1486D3F59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50" name="AutoShape 33">
          <a:extLst>
            <a:ext uri="{FF2B5EF4-FFF2-40B4-BE49-F238E27FC236}">
              <a16:creationId xmlns:a16="http://schemas.microsoft.com/office/drawing/2014/main" id="{1FD58E7D-EC59-49F9-B256-D89062684640}"/>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47AF63D2-3267-411B-A5B5-ACBC9846888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52" name="AutoShape 33">
          <a:extLst>
            <a:ext uri="{FF2B5EF4-FFF2-40B4-BE49-F238E27FC236}">
              <a16:creationId xmlns:a16="http://schemas.microsoft.com/office/drawing/2014/main" id="{808E122A-7B7F-4C5F-9CC2-2052CBB250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3" name="AutoShape 33">
          <a:extLst>
            <a:ext uri="{FF2B5EF4-FFF2-40B4-BE49-F238E27FC236}">
              <a16:creationId xmlns:a16="http://schemas.microsoft.com/office/drawing/2014/main" id="{274AC9D2-4137-4AF8-8C9E-9902F909F5C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4" name="AutoShape 33">
          <a:extLst>
            <a:ext uri="{FF2B5EF4-FFF2-40B4-BE49-F238E27FC236}">
              <a16:creationId xmlns:a16="http://schemas.microsoft.com/office/drawing/2014/main" id="{FE818495-C164-4F5E-8FFB-4AE58A6433B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5" name="AutoShape 33">
          <a:extLst>
            <a:ext uri="{FF2B5EF4-FFF2-40B4-BE49-F238E27FC236}">
              <a16:creationId xmlns:a16="http://schemas.microsoft.com/office/drawing/2014/main" id="{E3EC3F78-ABA9-46FE-B865-76103861AE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56" name="AutoShape 33">
          <a:extLst>
            <a:ext uri="{FF2B5EF4-FFF2-40B4-BE49-F238E27FC236}">
              <a16:creationId xmlns:a16="http://schemas.microsoft.com/office/drawing/2014/main" id="{DFC3F3B0-1C6F-4A4F-B47B-5ACC492FAAC2}"/>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57" name="AutoShape 33">
          <a:extLst>
            <a:ext uri="{FF2B5EF4-FFF2-40B4-BE49-F238E27FC236}">
              <a16:creationId xmlns:a16="http://schemas.microsoft.com/office/drawing/2014/main" id="{A53EC3F3-513B-495D-B8DC-6285774D12E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5E9C4328-5E07-4698-9F90-C14FF7195A8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59" name="AutoShape 33">
          <a:extLst>
            <a:ext uri="{FF2B5EF4-FFF2-40B4-BE49-F238E27FC236}">
              <a16:creationId xmlns:a16="http://schemas.microsoft.com/office/drawing/2014/main" id="{8837C5FA-1A09-4902-B246-F585098F2E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0" name="AutoShape 33">
          <a:extLst>
            <a:ext uri="{FF2B5EF4-FFF2-40B4-BE49-F238E27FC236}">
              <a16:creationId xmlns:a16="http://schemas.microsoft.com/office/drawing/2014/main" id="{47E65F75-9EA0-4630-B5BE-F60E8B9B13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1" name="AutoShape 33">
          <a:extLst>
            <a:ext uri="{FF2B5EF4-FFF2-40B4-BE49-F238E27FC236}">
              <a16:creationId xmlns:a16="http://schemas.microsoft.com/office/drawing/2014/main" id="{AFA83404-9D76-4F6B-9872-7FF43B61B8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2" name="AutoShape 33">
          <a:extLst>
            <a:ext uri="{FF2B5EF4-FFF2-40B4-BE49-F238E27FC236}">
              <a16:creationId xmlns:a16="http://schemas.microsoft.com/office/drawing/2014/main" id="{066A2A0B-65A8-4A31-8279-AA6BFC16384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63" name="AutoShape 33">
          <a:extLst>
            <a:ext uri="{FF2B5EF4-FFF2-40B4-BE49-F238E27FC236}">
              <a16:creationId xmlns:a16="http://schemas.microsoft.com/office/drawing/2014/main" id="{AA2A44EB-702E-4157-BF0A-FA8FC7A87A8C}"/>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64" name="AutoShape 33">
          <a:extLst>
            <a:ext uri="{FF2B5EF4-FFF2-40B4-BE49-F238E27FC236}">
              <a16:creationId xmlns:a16="http://schemas.microsoft.com/office/drawing/2014/main" id="{9087549E-917D-4AAD-B290-0F5B01A601FA}"/>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1D2AB613-C553-4DB6-9606-3957F4A6D5F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66" name="AutoShape 33">
          <a:extLst>
            <a:ext uri="{FF2B5EF4-FFF2-40B4-BE49-F238E27FC236}">
              <a16:creationId xmlns:a16="http://schemas.microsoft.com/office/drawing/2014/main" id="{F0B197E6-5386-40E1-A31E-A180AFFF4B2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7" name="AutoShape 33">
          <a:extLst>
            <a:ext uri="{FF2B5EF4-FFF2-40B4-BE49-F238E27FC236}">
              <a16:creationId xmlns:a16="http://schemas.microsoft.com/office/drawing/2014/main" id="{C81943D1-C032-4247-A2D2-F5F21A860E8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8" name="AutoShape 33">
          <a:extLst>
            <a:ext uri="{FF2B5EF4-FFF2-40B4-BE49-F238E27FC236}">
              <a16:creationId xmlns:a16="http://schemas.microsoft.com/office/drawing/2014/main" id="{C8527BFA-6ED9-4CB1-AD88-E4E0D183E34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9" name="AutoShape 33">
          <a:extLst>
            <a:ext uri="{FF2B5EF4-FFF2-40B4-BE49-F238E27FC236}">
              <a16:creationId xmlns:a16="http://schemas.microsoft.com/office/drawing/2014/main" id="{7D24B3C8-AE69-4F1A-AA24-7E4DCCB7D1F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70" name="AutoShape 33">
          <a:extLst>
            <a:ext uri="{FF2B5EF4-FFF2-40B4-BE49-F238E27FC236}">
              <a16:creationId xmlns:a16="http://schemas.microsoft.com/office/drawing/2014/main" id="{0A962F40-BB14-4A30-A114-243C0679F3D0}"/>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71" name="AutoShape 33">
          <a:extLst>
            <a:ext uri="{FF2B5EF4-FFF2-40B4-BE49-F238E27FC236}">
              <a16:creationId xmlns:a16="http://schemas.microsoft.com/office/drawing/2014/main" id="{3CDD1522-8717-4AC5-AD72-DBB30EF8C613}"/>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0EADDDDB-1977-42A7-B4B9-2E7CCDB7BE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73" name="AutoShape 33">
          <a:extLst>
            <a:ext uri="{FF2B5EF4-FFF2-40B4-BE49-F238E27FC236}">
              <a16:creationId xmlns:a16="http://schemas.microsoft.com/office/drawing/2014/main" id="{D98EC477-5A5D-4796-A342-ACD717F9B8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4" name="AutoShape 33">
          <a:extLst>
            <a:ext uri="{FF2B5EF4-FFF2-40B4-BE49-F238E27FC236}">
              <a16:creationId xmlns:a16="http://schemas.microsoft.com/office/drawing/2014/main" id="{9F5AC918-8F18-4846-BA0B-9C551778E8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5" name="AutoShape 33">
          <a:extLst>
            <a:ext uri="{FF2B5EF4-FFF2-40B4-BE49-F238E27FC236}">
              <a16:creationId xmlns:a16="http://schemas.microsoft.com/office/drawing/2014/main" id="{89245D6B-5437-4EAF-8473-EC8B66DD65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6" name="AutoShape 33">
          <a:extLst>
            <a:ext uri="{FF2B5EF4-FFF2-40B4-BE49-F238E27FC236}">
              <a16:creationId xmlns:a16="http://schemas.microsoft.com/office/drawing/2014/main" id="{716D94DC-0C28-47FD-A84A-3B2EA66DF6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77" name="AutoShape 33">
          <a:extLst>
            <a:ext uri="{FF2B5EF4-FFF2-40B4-BE49-F238E27FC236}">
              <a16:creationId xmlns:a16="http://schemas.microsoft.com/office/drawing/2014/main" id="{9BDFF0BE-864E-452D-9AB8-CEEF3546D4CD}"/>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78" name="AutoShape 33">
          <a:extLst>
            <a:ext uri="{FF2B5EF4-FFF2-40B4-BE49-F238E27FC236}">
              <a16:creationId xmlns:a16="http://schemas.microsoft.com/office/drawing/2014/main" id="{0AF65F08-4EBE-4432-A01A-17DBF0B347A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479" name="Imagem 478" descr="anac_comp_horz_esp-cor.png">
          <a:extLst>
            <a:ext uri="{FF2B5EF4-FFF2-40B4-BE49-F238E27FC236}">
              <a16:creationId xmlns:a16="http://schemas.microsoft.com/office/drawing/2014/main" id="{B25E1174-3FD7-4BB4-979F-CA937629E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F2953891-4C8C-40EC-9C99-B355AD0CBD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81" name="AutoShape 33">
          <a:extLst>
            <a:ext uri="{FF2B5EF4-FFF2-40B4-BE49-F238E27FC236}">
              <a16:creationId xmlns:a16="http://schemas.microsoft.com/office/drawing/2014/main" id="{0BFC0A56-8E7D-42D6-98E0-731EA331B9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2" name="AutoShape 33">
          <a:extLst>
            <a:ext uri="{FF2B5EF4-FFF2-40B4-BE49-F238E27FC236}">
              <a16:creationId xmlns:a16="http://schemas.microsoft.com/office/drawing/2014/main" id="{50385879-9421-4D4A-95EE-85F59613322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3" name="AutoShape 33">
          <a:extLst>
            <a:ext uri="{FF2B5EF4-FFF2-40B4-BE49-F238E27FC236}">
              <a16:creationId xmlns:a16="http://schemas.microsoft.com/office/drawing/2014/main" id="{F056532D-8C47-42DA-BFD1-B21C5A6C21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4" name="AutoShape 33">
          <a:extLst>
            <a:ext uri="{FF2B5EF4-FFF2-40B4-BE49-F238E27FC236}">
              <a16:creationId xmlns:a16="http://schemas.microsoft.com/office/drawing/2014/main" id="{4A715186-C411-43BC-A07D-A53BB34D9E1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85" name="AutoShape 33">
          <a:extLst>
            <a:ext uri="{FF2B5EF4-FFF2-40B4-BE49-F238E27FC236}">
              <a16:creationId xmlns:a16="http://schemas.microsoft.com/office/drawing/2014/main" id="{2C83BF7D-0A53-46BB-9702-8BF55BBC08C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430F5A50-AB0E-42D5-846A-14B8C2991E7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87" name="AutoShape 33">
          <a:extLst>
            <a:ext uri="{FF2B5EF4-FFF2-40B4-BE49-F238E27FC236}">
              <a16:creationId xmlns:a16="http://schemas.microsoft.com/office/drawing/2014/main" id="{F11E54F8-072E-4585-968B-BAA375C7729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8" name="AutoShape 33">
          <a:extLst>
            <a:ext uri="{FF2B5EF4-FFF2-40B4-BE49-F238E27FC236}">
              <a16:creationId xmlns:a16="http://schemas.microsoft.com/office/drawing/2014/main" id="{E44EC46B-EFCA-4C15-BEA5-77E7CE21E0B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9" name="AutoShape 33">
          <a:extLst>
            <a:ext uri="{FF2B5EF4-FFF2-40B4-BE49-F238E27FC236}">
              <a16:creationId xmlns:a16="http://schemas.microsoft.com/office/drawing/2014/main" id="{4D96CEA0-DA71-4525-BCF2-0D071C0FFB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0" name="AutoShape 33">
          <a:extLst>
            <a:ext uri="{FF2B5EF4-FFF2-40B4-BE49-F238E27FC236}">
              <a16:creationId xmlns:a16="http://schemas.microsoft.com/office/drawing/2014/main" id="{C9D1FCDC-75CE-48F7-86E0-30368DC22A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91" name="AutoShape 33">
          <a:extLst>
            <a:ext uri="{FF2B5EF4-FFF2-40B4-BE49-F238E27FC236}">
              <a16:creationId xmlns:a16="http://schemas.microsoft.com/office/drawing/2014/main" id="{1620CACD-332D-4B4E-926F-BFAE073A36FF}"/>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92" name="AutoShape 33">
          <a:extLst>
            <a:ext uri="{FF2B5EF4-FFF2-40B4-BE49-F238E27FC236}">
              <a16:creationId xmlns:a16="http://schemas.microsoft.com/office/drawing/2014/main" id="{0BFE7A73-4136-42EF-8D64-99F6EF5770D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CB4752D7-53A6-4937-8656-B94CA22EEF8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94" name="AutoShape 33">
          <a:extLst>
            <a:ext uri="{FF2B5EF4-FFF2-40B4-BE49-F238E27FC236}">
              <a16:creationId xmlns:a16="http://schemas.microsoft.com/office/drawing/2014/main" id="{575236BB-803D-4A92-92B8-5A6259D610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5" name="AutoShape 33">
          <a:extLst>
            <a:ext uri="{FF2B5EF4-FFF2-40B4-BE49-F238E27FC236}">
              <a16:creationId xmlns:a16="http://schemas.microsoft.com/office/drawing/2014/main" id="{986D8A24-85FA-4520-B781-5F7551E0C2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6" name="AutoShape 33">
          <a:extLst>
            <a:ext uri="{FF2B5EF4-FFF2-40B4-BE49-F238E27FC236}">
              <a16:creationId xmlns:a16="http://schemas.microsoft.com/office/drawing/2014/main" id="{B494FC6C-3E42-4136-952D-ECDE95D61C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7" name="AutoShape 33">
          <a:extLst>
            <a:ext uri="{FF2B5EF4-FFF2-40B4-BE49-F238E27FC236}">
              <a16:creationId xmlns:a16="http://schemas.microsoft.com/office/drawing/2014/main" id="{757F80A7-FFDA-4A80-89E0-373D86DA3C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98" name="AutoShape 33">
          <a:extLst>
            <a:ext uri="{FF2B5EF4-FFF2-40B4-BE49-F238E27FC236}">
              <a16:creationId xmlns:a16="http://schemas.microsoft.com/office/drawing/2014/main" id="{1CC0D91E-A0B4-4A90-9CDF-68906AB004D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99" name="AutoShape 33">
          <a:extLst>
            <a:ext uri="{FF2B5EF4-FFF2-40B4-BE49-F238E27FC236}">
              <a16:creationId xmlns:a16="http://schemas.microsoft.com/office/drawing/2014/main" id="{ED66CFE6-C8EC-447B-9787-1CFBEA432A26}"/>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51314DBF-CE14-42FD-BC61-D34E1298151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01" name="AutoShape 33">
          <a:extLst>
            <a:ext uri="{FF2B5EF4-FFF2-40B4-BE49-F238E27FC236}">
              <a16:creationId xmlns:a16="http://schemas.microsoft.com/office/drawing/2014/main" id="{AF0A25CA-20A5-4C19-B911-56BC02B55AB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2" name="AutoShape 33">
          <a:extLst>
            <a:ext uri="{FF2B5EF4-FFF2-40B4-BE49-F238E27FC236}">
              <a16:creationId xmlns:a16="http://schemas.microsoft.com/office/drawing/2014/main" id="{B493FE8F-B3A4-4463-AC2D-B480C73638D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3" name="AutoShape 33">
          <a:extLst>
            <a:ext uri="{FF2B5EF4-FFF2-40B4-BE49-F238E27FC236}">
              <a16:creationId xmlns:a16="http://schemas.microsoft.com/office/drawing/2014/main" id="{B2C901A7-E8E7-483A-9EA8-CE7BB419A52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4" name="AutoShape 33">
          <a:extLst>
            <a:ext uri="{FF2B5EF4-FFF2-40B4-BE49-F238E27FC236}">
              <a16:creationId xmlns:a16="http://schemas.microsoft.com/office/drawing/2014/main" id="{F46D1908-71D4-482C-995C-5662F62BD8A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73</xdr:row>
      <xdr:rowOff>138545</xdr:rowOff>
    </xdr:from>
    <xdr:ext cx="304800" cy="301690"/>
    <xdr:sp macro="" textlink="">
      <xdr:nvSpPr>
        <xdr:cNvPr id="505" name="AutoShape 33">
          <a:extLst>
            <a:ext uri="{FF2B5EF4-FFF2-40B4-BE49-F238E27FC236}">
              <a16:creationId xmlns:a16="http://schemas.microsoft.com/office/drawing/2014/main" id="{458A3CE9-90DE-4CA4-8464-33046E950060}"/>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71</xdr:row>
      <xdr:rowOff>161636</xdr:rowOff>
    </xdr:from>
    <xdr:ext cx="304800" cy="302079"/>
    <xdr:sp macro="" textlink="">
      <xdr:nvSpPr>
        <xdr:cNvPr id="506" name="AutoShape 33">
          <a:extLst>
            <a:ext uri="{FF2B5EF4-FFF2-40B4-BE49-F238E27FC236}">
              <a16:creationId xmlns:a16="http://schemas.microsoft.com/office/drawing/2014/main" id="{3D2BD9B4-2F6F-4204-9F05-C4083150D8B3}"/>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6E21042D-0143-40DA-9C2D-67DC181C16A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08" name="AutoShape 33">
          <a:extLst>
            <a:ext uri="{FF2B5EF4-FFF2-40B4-BE49-F238E27FC236}">
              <a16:creationId xmlns:a16="http://schemas.microsoft.com/office/drawing/2014/main" id="{623419CC-B9C2-4FA7-89EF-95F4F775C96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09" name="AutoShape 33">
          <a:extLst>
            <a:ext uri="{FF2B5EF4-FFF2-40B4-BE49-F238E27FC236}">
              <a16:creationId xmlns:a16="http://schemas.microsoft.com/office/drawing/2014/main" id="{3768814E-7696-4A4D-828A-FE3DC8F854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0" name="AutoShape 33">
          <a:extLst>
            <a:ext uri="{FF2B5EF4-FFF2-40B4-BE49-F238E27FC236}">
              <a16:creationId xmlns:a16="http://schemas.microsoft.com/office/drawing/2014/main" id="{5A5976F9-649C-4E05-BADF-37A7A56D5A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1" name="AutoShape 33">
          <a:extLst>
            <a:ext uri="{FF2B5EF4-FFF2-40B4-BE49-F238E27FC236}">
              <a16:creationId xmlns:a16="http://schemas.microsoft.com/office/drawing/2014/main" id="{465E1D4F-54F9-419E-824E-6173F0422B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38485</xdr:colOff>
      <xdr:row>73</xdr:row>
      <xdr:rowOff>53879</xdr:rowOff>
    </xdr:from>
    <xdr:to>
      <xdr:col>23</xdr:col>
      <xdr:colOff>343285</xdr:colOff>
      <xdr:row>74</xdr:row>
      <xdr:rowOff>661</xdr:rowOff>
    </xdr:to>
    <xdr:sp macro="" textlink="">
      <xdr:nvSpPr>
        <xdr:cNvPr id="512" name="AutoShape 33">
          <a:extLst>
            <a:ext uri="{FF2B5EF4-FFF2-40B4-BE49-F238E27FC236}">
              <a16:creationId xmlns:a16="http://schemas.microsoft.com/office/drawing/2014/main" id="{E981E187-5D55-49CB-AB71-D0F9FE1F9FDC}"/>
            </a:ext>
          </a:extLst>
        </xdr:cNvPr>
        <xdr:cNvSpPr>
          <a:spLocks noChangeAspect="1" noChangeArrowheads="1"/>
        </xdr:cNvSpPr>
      </xdr:nvSpPr>
      <xdr:spPr bwMode="auto">
        <a:xfrm>
          <a:off x="10430260" y="18259964"/>
          <a:ext cx="304800" cy="1239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161636</xdr:colOff>
      <xdr:row>73</xdr:row>
      <xdr:rowOff>0</xdr:rowOff>
    </xdr:from>
    <xdr:to>
      <xdr:col>23</xdr:col>
      <xdr:colOff>264408</xdr:colOff>
      <xdr:row>73</xdr:row>
      <xdr:rowOff>135054</xdr:rowOff>
    </xdr:to>
    <xdr:sp macro="" textlink="">
      <xdr:nvSpPr>
        <xdr:cNvPr id="513" name="AutoShape 33">
          <a:extLst>
            <a:ext uri="{FF2B5EF4-FFF2-40B4-BE49-F238E27FC236}">
              <a16:creationId xmlns:a16="http://schemas.microsoft.com/office/drawing/2014/main" id="{5136D7D8-B9E3-4A5D-AC21-4405B0F6A782}"/>
            </a:ext>
          </a:extLst>
        </xdr:cNvPr>
        <xdr:cNvSpPr>
          <a:spLocks noChangeAspect="1" noChangeArrowheads="1"/>
        </xdr:cNvSpPr>
      </xdr:nvSpPr>
      <xdr:spPr bwMode="auto">
        <a:xfrm>
          <a:off x="10364816" y="18202275"/>
          <a:ext cx="293273"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14" name="Imagem 513" descr="anac_comp_horz_esp-cor.png">
          <a:extLst>
            <a:ext uri="{FF2B5EF4-FFF2-40B4-BE49-F238E27FC236}">
              <a16:creationId xmlns:a16="http://schemas.microsoft.com/office/drawing/2014/main" id="{F1DFC6EB-A8A9-436B-9A06-3F5235D29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5C737151-AA14-4D9C-8EBE-D8644B22949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16" name="AutoShape 33">
          <a:extLst>
            <a:ext uri="{FF2B5EF4-FFF2-40B4-BE49-F238E27FC236}">
              <a16:creationId xmlns:a16="http://schemas.microsoft.com/office/drawing/2014/main" id="{A24F1288-2579-4B6D-B8C2-13A1AE24F63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7" name="AutoShape 33">
          <a:extLst>
            <a:ext uri="{FF2B5EF4-FFF2-40B4-BE49-F238E27FC236}">
              <a16:creationId xmlns:a16="http://schemas.microsoft.com/office/drawing/2014/main" id="{F00A59D5-5729-4A04-BC0C-DB25541780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8" name="AutoShape 33">
          <a:extLst>
            <a:ext uri="{FF2B5EF4-FFF2-40B4-BE49-F238E27FC236}">
              <a16:creationId xmlns:a16="http://schemas.microsoft.com/office/drawing/2014/main" id="{D0618638-28D0-4DD2-BA96-EEAE3762E5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9" name="AutoShape 33">
          <a:extLst>
            <a:ext uri="{FF2B5EF4-FFF2-40B4-BE49-F238E27FC236}">
              <a16:creationId xmlns:a16="http://schemas.microsoft.com/office/drawing/2014/main" id="{8DAEDD18-698B-42D4-B0AF-DA2EA3B9A9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20" name="AutoShape 33">
          <a:extLst>
            <a:ext uri="{FF2B5EF4-FFF2-40B4-BE49-F238E27FC236}">
              <a16:creationId xmlns:a16="http://schemas.microsoft.com/office/drawing/2014/main" id="{B7EB19A6-C697-45EB-9BE0-02EE224B0E8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069BFBA4-085D-46EE-9377-4402CD1695D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22" name="AutoShape 33">
          <a:extLst>
            <a:ext uri="{FF2B5EF4-FFF2-40B4-BE49-F238E27FC236}">
              <a16:creationId xmlns:a16="http://schemas.microsoft.com/office/drawing/2014/main" id="{7E57BDA3-0753-4368-AEB8-EEB1193AF4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3" name="AutoShape 33">
          <a:extLst>
            <a:ext uri="{FF2B5EF4-FFF2-40B4-BE49-F238E27FC236}">
              <a16:creationId xmlns:a16="http://schemas.microsoft.com/office/drawing/2014/main" id="{DDDDE713-1D3B-4E5E-92CD-30977CFD82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4" name="AutoShape 33">
          <a:extLst>
            <a:ext uri="{FF2B5EF4-FFF2-40B4-BE49-F238E27FC236}">
              <a16:creationId xmlns:a16="http://schemas.microsoft.com/office/drawing/2014/main" id="{75355BC5-1242-461D-B8AC-FACF0D8D5D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5" name="AutoShape 33">
          <a:extLst>
            <a:ext uri="{FF2B5EF4-FFF2-40B4-BE49-F238E27FC236}">
              <a16:creationId xmlns:a16="http://schemas.microsoft.com/office/drawing/2014/main" id="{027B4611-5FEC-432F-BB1A-056FB1CD0F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26" name="AutoShape 33">
          <a:extLst>
            <a:ext uri="{FF2B5EF4-FFF2-40B4-BE49-F238E27FC236}">
              <a16:creationId xmlns:a16="http://schemas.microsoft.com/office/drawing/2014/main" id="{97EC6861-FD3C-48BB-A674-CBC129D32141}"/>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27" name="AutoShape 33">
          <a:extLst>
            <a:ext uri="{FF2B5EF4-FFF2-40B4-BE49-F238E27FC236}">
              <a16:creationId xmlns:a16="http://schemas.microsoft.com/office/drawing/2014/main" id="{9E875D1B-0BB4-40C9-AED3-8071BCC76018}"/>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CFF33ADF-F6AE-47AD-8277-A9A57921123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29" name="AutoShape 33">
          <a:extLst>
            <a:ext uri="{FF2B5EF4-FFF2-40B4-BE49-F238E27FC236}">
              <a16:creationId xmlns:a16="http://schemas.microsoft.com/office/drawing/2014/main" id="{40969F7C-7ED5-4AB8-8191-1B6A1D244E5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0" name="AutoShape 33">
          <a:extLst>
            <a:ext uri="{FF2B5EF4-FFF2-40B4-BE49-F238E27FC236}">
              <a16:creationId xmlns:a16="http://schemas.microsoft.com/office/drawing/2014/main" id="{9EFD97C0-D4D5-419B-9CEE-7AAF3FB9BC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1" name="AutoShape 33">
          <a:extLst>
            <a:ext uri="{FF2B5EF4-FFF2-40B4-BE49-F238E27FC236}">
              <a16:creationId xmlns:a16="http://schemas.microsoft.com/office/drawing/2014/main" id="{6EEB174F-6519-4FF7-A17C-9E6F819443E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2" name="AutoShape 33">
          <a:extLst>
            <a:ext uri="{FF2B5EF4-FFF2-40B4-BE49-F238E27FC236}">
              <a16:creationId xmlns:a16="http://schemas.microsoft.com/office/drawing/2014/main" id="{3D0F6C7D-EC56-464F-99BC-F89F66FCBD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33" name="AutoShape 33">
          <a:extLst>
            <a:ext uri="{FF2B5EF4-FFF2-40B4-BE49-F238E27FC236}">
              <a16:creationId xmlns:a16="http://schemas.microsoft.com/office/drawing/2014/main" id="{43B15CBB-DBBC-41D3-8C73-9E5B03DF28FB}"/>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34" name="AutoShape 33">
          <a:extLst>
            <a:ext uri="{FF2B5EF4-FFF2-40B4-BE49-F238E27FC236}">
              <a16:creationId xmlns:a16="http://schemas.microsoft.com/office/drawing/2014/main" id="{646C2191-441E-4AB5-9E79-5430B2BDE679}"/>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762CB408-E8D8-4B8E-8884-5D6253E2114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36" name="AutoShape 33">
          <a:extLst>
            <a:ext uri="{FF2B5EF4-FFF2-40B4-BE49-F238E27FC236}">
              <a16:creationId xmlns:a16="http://schemas.microsoft.com/office/drawing/2014/main" id="{4D1CFA09-78F0-4D38-B378-291B99603D2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7" name="AutoShape 33">
          <a:extLst>
            <a:ext uri="{FF2B5EF4-FFF2-40B4-BE49-F238E27FC236}">
              <a16:creationId xmlns:a16="http://schemas.microsoft.com/office/drawing/2014/main" id="{EDF0AAC5-397F-4B1A-ABE9-A628BACE0AC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8" name="AutoShape 33">
          <a:extLst>
            <a:ext uri="{FF2B5EF4-FFF2-40B4-BE49-F238E27FC236}">
              <a16:creationId xmlns:a16="http://schemas.microsoft.com/office/drawing/2014/main" id="{FF9F790E-E94F-4D66-B016-D897377CA55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9" name="AutoShape 33">
          <a:extLst>
            <a:ext uri="{FF2B5EF4-FFF2-40B4-BE49-F238E27FC236}">
              <a16:creationId xmlns:a16="http://schemas.microsoft.com/office/drawing/2014/main" id="{1442B5E1-87CA-4F41-BDC3-5F272A98A04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1690"/>
    <xdr:sp macro="" textlink="">
      <xdr:nvSpPr>
        <xdr:cNvPr id="540" name="AutoShape 33">
          <a:extLst>
            <a:ext uri="{FF2B5EF4-FFF2-40B4-BE49-F238E27FC236}">
              <a16:creationId xmlns:a16="http://schemas.microsoft.com/office/drawing/2014/main" id="{AD6D59E8-5FFD-40BF-AFF1-290955AC270E}"/>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2079"/>
    <xdr:sp macro="" textlink="">
      <xdr:nvSpPr>
        <xdr:cNvPr id="541" name="AutoShape 33">
          <a:extLst>
            <a:ext uri="{FF2B5EF4-FFF2-40B4-BE49-F238E27FC236}">
              <a16:creationId xmlns:a16="http://schemas.microsoft.com/office/drawing/2014/main" id="{8734C14D-F5F7-48EC-A33D-E8D3687A6622}"/>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2E953FB3-2526-4971-B031-D47761AFF09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43" name="AutoShape 33">
          <a:extLst>
            <a:ext uri="{FF2B5EF4-FFF2-40B4-BE49-F238E27FC236}">
              <a16:creationId xmlns:a16="http://schemas.microsoft.com/office/drawing/2014/main" id="{A2844918-F13E-47B9-BA04-0FCE66A91A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4" name="AutoShape 33">
          <a:extLst>
            <a:ext uri="{FF2B5EF4-FFF2-40B4-BE49-F238E27FC236}">
              <a16:creationId xmlns:a16="http://schemas.microsoft.com/office/drawing/2014/main" id="{A18BA87B-8601-444A-8A12-2BD3AE4523C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5" name="AutoShape 33">
          <a:extLst>
            <a:ext uri="{FF2B5EF4-FFF2-40B4-BE49-F238E27FC236}">
              <a16:creationId xmlns:a16="http://schemas.microsoft.com/office/drawing/2014/main" id="{BC973506-EE2C-491A-95CA-E2CC753FE5C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6" name="AutoShape 33">
          <a:extLst>
            <a:ext uri="{FF2B5EF4-FFF2-40B4-BE49-F238E27FC236}">
              <a16:creationId xmlns:a16="http://schemas.microsoft.com/office/drawing/2014/main" id="{B83FB85E-E2BC-445E-A720-3D44E2B8937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47" name="AutoShape 33">
          <a:extLst>
            <a:ext uri="{FF2B5EF4-FFF2-40B4-BE49-F238E27FC236}">
              <a16:creationId xmlns:a16="http://schemas.microsoft.com/office/drawing/2014/main" id="{62B0B80D-1972-425F-934E-95932AAFFC10}"/>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48" name="AutoShape 33">
          <a:extLst>
            <a:ext uri="{FF2B5EF4-FFF2-40B4-BE49-F238E27FC236}">
              <a16:creationId xmlns:a16="http://schemas.microsoft.com/office/drawing/2014/main" id="{15B6C7EB-2633-433C-AD60-80B3BE663420}"/>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49" name="Imagem 548" descr="anac_comp_horz_esp-cor.png">
          <a:extLst>
            <a:ext uri="{FF2B5EF4-FFF2-40B4-BE49-F238E27FC236}">
              <a16:creationId xmlns:a16="http://schemas.microsoft.com/office/drawing/2014/main" id="{AC997937-E102-4432-8014-ED7ED52882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F327E1DB-0159-470D-A760-1BB162CB87C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51" name="AutoShape 33">
          <a:extLst>
            <a:ext uri="{FF2B5EF4-FFF2-40B4-BE49-F238E27FC236}">
              <a16:creationId xmlns:a16="http://schemas.microsoft.com/office/drawing/2014/main" id="{B2C63F8D-C0C4-4B78-80E4-D36D727212F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2" name="AutoShape 33">
          <a:extLst>
            <a:ext uri="{FF2B5EF4-FFF2-40B4-BE49-F238E27FC236}">
              <a16:creationId xmlns:a16="http://schemas.microsoft.com/office/drawing/2014/main" id="{3E80CD57-381B-4CF6-BB6B-A302FABC13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3" name="AutoShape 33">
          <a:extLst>
            <a:ext uri="{FF2B5EF4-FFF2-40B4-BE49-F238E27FC236}">
              <a16:creationId xmlns:a16="http://schemas.microsoft.com/office/drawing/2014/main" id="{7000502C-9A97-4672-A392-415767B6CC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4" name="AutoShape 33">
          <a:extLst>
            <a:ext uri="{FF2B5EF4-FFF2-40B4-BE49-F238E27FC236}">
              <a16:creationId xmlns:a16="http://schemas.microsoft.com/office/drawing/2014/main" id="{CDFD95A6-63CA-4EF3-A136-610E2A34B6B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55" name="AutoShape 33">
          <a:extLst>
            <a:ext uri="{FF2B5EF4-FFF2-40B4-BE49-F238E27FC236}">
              <a16:creationId xmlns:a16="http://schemas.microsoft.com/office/drawing/2014/main" id="{057C732D-58DC-4A48-A45C-396BBC317587}"/>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88A2239A-94FD-44AF-A27F-420065CAE6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57" name="AutoShape 33">
          <a:extLst>
            <a:ext uri="{FF2B5EF4-FFF2-40B4-BE49-F238E27FC236}">
              <a16:creationId xmlns:a16="http://schemas.microsoft.com/office/drawing/2014/main" id="{5FB05962-6577-4782-BD22-28CDFA6DA11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8" name="AutoShape 33">
          <a:extLst>
            <a:ext uri="{FF2B5EF4-FFF2-40B4-BE49-F238E27FC236}">
              <a16:creationId xmlns:a16="http://schemas.microsoft.com/office/drawing/2014/main" id="{6401BDFC-3448-40F2-ACCF-83DF05C916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9" name="AutoShape 33">
          <a:extLst>
            <a:ext uri="{FF2B5EF4-FFF2-40B4-BE49-F238E27FC236}">
              <a16:creationId xmlns:a16="http://schemas.microsoft.com/office/drawing/2014/main" id="{87CA07EB-F3CB-4677-B3DD-3735F4D9FD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0" name="AutoShape 33">
          <a:extLst>
            <a:ext uri="{FF2B5EF4-FFF2-40B4-BE49-F238E27FC236}">
              <a16:creationId xmlns:a16="http://schemas.microsoft.com/office/drawing/2014/main" id="{1A5DD052-9D1C-498B-A503-C4CD445588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61" name="AutoShape 33">
          <a:extLst>
            <a:ext uri="{FF2B5EF4-FFF2-40B4-BE49-F238E27FC236}">
              <a16:creationId xmlns:a16="http://schemas.microsoft.com/office/drawing/2014/main" id="{0BB3DAC4-1525-4378-8266-19F2FDE2ED83}"/>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62" name="AutoShape 33">
          <a:extLst>
            <a:ext uri="{FF2B5EF4-FFF2-40B4-BE49-F238E27FC236}">
              <a16:creationId xmlns:a16="http://schemas.microsoft.com/office/drawing/2014/main" id="{F61DE742-5291-49DA-9D1E-3F3ABB32F3C5}"/>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C51F59B6-178A-402F-9E72-E790FD4AC7D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64" name="AutoShape 33">
          <a:extLst>
            <a:ext uri="{FF2B5EF4-FFF2-40B4-BE49-F238E27FC236}">
              <a16:creationId xmlns:a16="http://schemas.microsoft.com/office/drawing/2014/main" id="{59536028-B48F-4693-9708-55CB90EEB4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5" name="AutoShape 33">
          <a:extLst>
            <a:ext uri="{FF2B5EF4-FFF2-40B4-BE49-F238E27FC236}">
              <a16:creationId xmlns:a16="http://schemas.microsoft.com/office/drawing/2014/main" id="{CD01A76D-F6EB-42E2-9613-2A198038F0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6" name="AutoShape 33">
          <a:extLst>
            <a:ext uri="{FF2B5EF4-FFF2-40B4-BE49-F238E27FC236}">
              <a16:creationId xmlns:a16="http://schemas.microsoft.com/office/drawing/2014/main" id="{3488896C-7338-4E45-8D2B-36E8862121C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7" name="AutoShape 33">
          <a:extLst>
            <a:ext uri="{FF2B5EF4-FFF2-40B4-BE49-F238E27FC236}">
              <a16:creationId xmlns:a16="http://schemas.microsoft.com/office/drawing/2014/main" id="{FCC04B73-B32E-434A-A83F-2657A8C11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68" name="AutoShape 33">
          <a:extLst>
            <a:ext uri="{FF2B5EF4-FFF2-40B4-BE49-F238E27FC236}">
              <a16:creationId xmlns:a16="http://schemas.microsoft.com/office/drawing/2014/main" id="{206D348C-6674-4209-BCA6-6DB356644E32}"/>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69" name="AutoShape 33">
          <a:extLst>
            <a:ext uri="{FF2B5EF4-FFF2-40B4-BE49-F238E27FC236}">
              <a16:creationId xmlns:a16="http://schemas.microsoft.com/office/drawing/2014/main" id="{9604D269-C507-432E-B468-F6716D4F0174}"/>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981ABDF3-CF55-4719-B384-4B399406733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1" name="AutoShape 33">
          <a:extLst>
            <a:ext uri="{FF2B5EF4-FFF2-40B4-BE49-F238E27FC236}">
              <a16:creationId xmlns:a16="http://schemas.microsoft.com/office/drawing/2014/main" id="{E1D02991-D1E8-47B0-8278-79E9A22A544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2" name="AutoShape 33">
          <a:extLst>
            <a:ext uri="{FF2B5EF4-FFF2-40B4-BE49-F238E27FC236}">
              <a16:creationId xmlns:a16="http://schemas.microsoft.com/office/drawing/2014/main" id="{B9979556-F0D2-4A24-BE62-D6EBE8CD5EB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3" name="AutoShape 33">
          <a:extLst>
            <a:ext uri="{FF2B5EF4-FFF2-40B4-BE49-F238E27FC236}">
              <a16:creationId xmlns:a16="http://schemas.microsoft.com/office/drawing/2014/main" id="{288ADE40-65E0-4FE8-946F-C25E588D854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4" name="AutoShape 33">
          <a:extLst>
            <a:ext uri="{FF2B5EF4-FFF2-40B4-BE49-F238E27FC236}">
              <a16:creationId xmlns:a16="http://schemas.microsoft.com/office/drawing/2014/main" id="{987D2A32-01FF-438E-92EA-2D75BD99F2E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1690"/>
    <xdr:sp macro="" textlink="">
      <xdr:nvSpPr>
        <xdr:cNvPr id="575" name="AutoShape 33">
          <a:extLst>
            <a:ext uri="{FF2B5EF4-FFF2-40B4-BE49-F238E27FC236}">
              <a16:creationId xmlns:a16="http://schemas.microsoft.com/office/drawing/2014/main" id="{67182481-6241-48BC-AC63-5952849B2A7F}"/>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2079"/>
    <xdr:sp macro="" textlink="">
      <xdr:nvSpPr>
        <xdr:cNvPr id="576" name="AutoShape 33">
          <a:extLst>
            <a:ext uri="{FF2B5EF4-FFF2-40B4-BE49-F238E27FC236}">
              <a16:creationId xmlns:a16="http://schemas.microsoft.com/office/drawing/2014/main" id="{C313303E-C599-4DF3-981F-152266A60418}"/>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B03B42F5-96FB-4A88-8D64-0FFE411880E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78" name="AutoShape 33">
          <a:extLst>
            <a:ext uri="{FF2B5EF4-FFF2-40B4-BE49-F238E27FC236}">
              <a16:creationId xmlns:a16="http://schemas.microsoft.com/office/drawing/2014/main" id="{6557475D-7849-4D65-9162-5BA47B2D967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79" name="AutoShape 33">
          <a:extLst>
            <a:ext uri="{FF2B5EF4-FFF2-40B4-BE49-F238E27FC236}">
              <a16:creationId xmlns:a16="http://schemas.microsoft.com/office/drawing/2014/main" id="{FBF38139-5760-49D7-BFF4-6C1FCDA502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80" name="AutoShape 33">
          <a:extLst>
            <a:ext uri="{FF2B5EF4-FFF2-40B4-BE49-F238E27FC236}">
              <a16:creationId xmlns:a16="http://schemas.microsoft.com/office/drawing/2014/main" id="{049E4959-F27D-49A7-86EB-2DBA3ED2C4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81" name="AutoShape 33">
          <a:extLst>
            <a:ext uri="{FF2B5EF4-FFF2-40B4-BE49-F238E27FC236}">
              <a16:creationId xmlns:a16="http://schemas.microsoft.com/office/drawing/2014/main" id="{65F12FA4-3F25-4CF6-86D9-27EE6CBFA7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82" name="AutoShape 33">
          <a:extLst>
            <a:ext uri="{FF2B5EF4-FFF2-40B4-BE49-F238E27FC236}">
              <a16:creationId xmlns:a16="http://schemas.microsoft.com/office/drawing/2014/main" id="{1E3D6BD4-173C-499E-9206-0CCEF0DEF184}"/>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83" name="AutoShape 33">
          <a:extLst>
            <a:ext uri="{FF2B5EF4-FFF2-40B4-BE49-F238E27FC236}">
              <a16:creationId xmlns:a16="http://schemas.microsoft.com/office/drawing/2014/main" id="{5E2F7E04-F1B1-42A2-8F44-22F2770557D2}"/>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84" name="Imagem 583" descr="anac_comp_horz_esp-cor.png">
          <a:extLst>
            <a:ext uri="{FF2B5EF4-FFF2-40B4-BE49-F238E27FC236}">
              <a16:creationId xmlns:a16="http://schemas.microsoft.com/office/drawing/2014/main" id="{721F8D89-2DAB-4C0D-ACC4-9A5C34EDBF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107757</xdr:colOff>
      <xdr:row>75</xdr:row>
      <xdr:rowOff>38485</xdr:rowOff>
    </xdr:from>
    <xdr:to>
      <xdr:col>45</xdr:col>
      <xdr:colOff>593641</xdr:colOff>
      <xdr:row>96</xdr:row>
      <xdr:rowOff>59422</xdr:rowOff>
    </xdr:to>
    <xdr:pic>
      <xdr:nvPicPr>
        <xdr:cNvPr id="585" name="Imagem 584">
          <a:extLst>
            <a:ext uri="{FF2B5EF4-FFF2-40B4-BE49-F238E27FC236}">
              <a16:creationId xmlns:a16="http://schemas.microsoft.com/office/drawing/2014/main" id="{86FCF415-24B9-4306-B430-AE19CAA6CB28}"/>
            </a:ext>
          </a:extLst>
        </xdr:cNvPr>
        <xdr:cNvPicPr>
          <a:picLocks noChangeAspect="1"/>
        </xdr:cNvPicPr>
      </xdr:nvPicPr>
      <xdr:blipFill>
        <a:blip xmlns:r="http://schemas.openxmlformats.org/officeDocument/2006/relationships" r:embed="rId2"/>
        <a:stretch>
          <a:fillRect/>
        </a:stretch>
      </xdr:blipFill>
      <xdr:spPr>
        <a:xfrm>
          <a:off x="10307127" y="18440785"/>
          <a:ext cx="4177353" cy="3646151"/>
        </a:xfrm>
        <a:prstGeom prst="rect">
          <a:avLst/>
        </a:prstGeom>
      </xdr:spPr>
    </xdr:pic>
    <xdr:clientData/>
  </xdr:twoCellAnchor>
  <xdr:twoCellAnchor>
    <xdr:from>
      <xdr:col>17</xdr:col>
      <xdr:colOff>76970</xdr:colOff>
      <xdr:row>80</xdr:row>
      <xdr:rowOff>69272</xdr:rowOff>
    </xdr:from>
    <xdr:to>
      <xdr:col>22</xdr:col>
      <xdr:colOff>130848</xdr:colOff>
      <xdr:row>80</xdr:row>
      <xdr:rowOff>76969</xdr:rowOff>
    </xdr:to>
    <xdr:cxnSp macro="">
      <xdr:nvCxnSpPr>
        <xdr:cNvPr id="586" name="Conector de Seta Reta 585">
          <a:extLst>
            <a:ext uri="{FF2B5EF4-FFF2-40B4-BE49-F238E27FC236}">
              <a16:creationId xmlns:a16="http://schemas.microsoft.com/office/drawing/2014/main" id="{935401ED-8E73-46A6-94C9-0277ACF234F6}"/>
            </a:ext>
          </a:extLst>
        </xdr:cNvPr>
        <xdr:cNvCxnSpPr/>
      </xdr:nvCxnSpPr>
      <xdr:spPr>
        <a:xfrm>
          <a:off x="8611370" y="19088792"/>
          <a:ext cx="1724563" cy="96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ac.sharepoint.com/Users/danuz/OneDrive%20-%20ANAC/&#193;rea%20de%20Trabalho/SIA/Cadastro%20Aer&#243;dromos/Autoriza&#231;&#227;o%20Pr&#233;via%20Revis&#227;o/Artefatos/Artefato%20Autoriza&#231;&#227;o%20Pr&#233;via%20Padr&#227;o_1806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Requerimento"/>
      <sheetName val="TFAC"/>
      <sheetName val="SEIDoc"/>
      <sheetName val="SEI Autorização"/>
      <sheetName val="SEI Pendências"/>
      <sheetName val="ListaSuspensa"/>
      <sheetName val="Tabela_Autorizaçã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Requisitos"/>
      <sheetName val="Intermediários"/>
      <sheetName val="Validação"/>
      <sheetName val="Dados"/>
      <sheetName val="requerimento"/>
      <sheetName val="TFAC"/>
    </sheetNames>
    <sheetDataSet>
      <sheetData sheetId="0" refreshError="1"/>
      <sheetData sheetId="1" refreshError="1"/>
      <sheetData sheetId="2" refreshError="1"/>
      <sheetData sheetId="3">
        <row r="2">
          <cell r="A2" t="str">
            <v>AC</v>
          </cell>
          <cell r="C2" t="str">
            <v>Masculino</v>
          </cell>
        </row>
        <row r="3">
          <cell r="C3" t="str">
            <v>Feminino</v>
          </cell>
        </row>
      </sheetData>
      <sheetData sheetId="4" refreshError="1"/>
      <sheetData sheetId="5" refreshError="1"/>
      <sheetData sheetId="6" refreshError="1"/>
    </sheetDataSet>
  </externalBook>
</externalLink>
</file>

<file path=xl/tables/table1.xml><?xml version="1.0" encoding="utf-8"?>
<table xmlns="http://schemas.openxmlformats.org/spreadsheetml/2006/main" id="1" name="Table13" displayName="Table13" ref="B1:E4576" headerRowDxfId="18" dataDxfId="17" totalsRowDxfId="16">
  <autoFilter ref="B1:E4576"/>
  <sortState ref="B2:E4576">
    <sortCondition ref="C1:C4576"/>
  </sortState>
  <tableColumns count="4">
    <tableColumn id="2" name="CPF ou CNPJ" dataDxfId="15"/>
    <tableColumn id="3" name="Nome Responsável" dataDxfId="14"/>
    <tableColumn id="1" name="E-mail Principal" dataDxfId="13"/>
    <tableColumn id="4" name="Papel" dataDxfId="12"/>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dastro.aeroportuario@anac.gov.b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ov.br/anac/pt-br/assuntos/regulados/aeroportos-e-aerodromos/cadastro-de-aerodromos/arquivos/nova-representaca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tinyurl.com/2cbzzd93" TargetMode="External"/><Relationship Id="rId2" Type="http://schemas.openxmlformats.org/officeDocument/2006/relationships/hyperlink" Target="https://tinyurl.com/2p8nmb4v" TargetMode="External"/><Relationship Id="rId1" Type="http://schemas.openxmlformats.org/officeDocument/2006/relationships/hyperlink" Target="https://tinyurl.com/5n85ame4" TargetMode="External"/><Relationship Id="rId5" Type="http://schemas.openxmlformats.org/officeDocument/2006/relationships/hyperlink" Target="https://www.gov.br/anac/pt-br/assuntos/regulados/aerodromos/downloads/escopo-de-verificacao-rbac-155-2013-helipontos-elevados/view" TargetMode="External"/><Relationship Id="rId4" Type="http://schemas.openxmlformats.org/officeDocument/2006/relationships/hyperlink" Target="https://tinyurl.com/t7kk4uf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51"/>
  <sheetViews>
    <sheetView showGridLines="0" tabSelected="1" zoomScaleNormal="100" workbookViewId="0">
      <selection activeCell="D33" sqref="D33"/>
    </sheetView>
  </sheetViews>
  <sheetFormatPr defaultColWidth="9.28515625" defaultRowHeight="12.75"/>
  <cols>
    <col min="1" max="1" width="1.5703125" style="1" customWidth="1"/>
    <col min="2" max="2" width="2.42578125" style="1" customWidth="1"/>
    <col min="3" max="3" width="28.7109375" style="1" customWidth="1"/>
    <col min="4" max="4" width="5.28515625" style="1" customWidth="1"/>
    <col min="5" max="5" width="6.85546875" style="1" customWidth="1"/>
    <col min="6" max="6" width="8.28515625" style="1" customWidth="1"/>
    <col min="7" max="7" width="8.140625" style="1" customWidth="1"/>
    <col min="8" max="9" width="4.5703125" style="1" customWidth="1"/>
    <col min="10" max="10" width="5.5703125" style="1" customWidth="1"/>
    <col min="11" max="13" width="6.28515625" style="1" customWidth="1"/>
    <col min="14" max="14" width="6.85546875" style="1" customWidth="1"/>
    <col min="15" max="15" width="8.28515625" style="1" customWidth="1"/>
    <col min="16" max="16" width="8.140625" style="1" customWidth="1"/>
    <col min="17" max="17" width="5.7109375" style="1" customWidth="1"/>
    <col min="18" max="20" width="4.5703125" style="1" customWidth="1"/>
    <col min="21" max="21" width="8.140625" style="1" customWidth="1"/>
    <col min="22" max="22" width="2.42578125" style="1" customWidth="1"/>
    <col min="23" max="23" width="2.7109375" style="1" customWidth="1"/>
    <col min="24" max="24" width="3.85546875" style="1" customWidth="1"/>
    <col min="25" max="25" width="5.85546875" style="2" customWidth="1"/>
    <col min="26" max="26" width="13.42578125" style="2" customWidth="1"/>
    <col min="27" max="27" width="10.5703125" style="2" customWidth="1"/>
    <col min="28" max="28" width="55.7109375" style="2" customWidth="1"/>
    <col min="29" max="29" width="18.5703125" style="2" customWidth="1"/>
    <col min="30" max="31" width="9.28515625" style="2" customWidth="1"/>
    <col min="32" max="16384" width="9.28515625" style="2"/>
  </cols>
  <sheetData>
    <row r="1" spans="1:28" ht="13.5" thickBot="1">
      <c r="B1" s="348" t="s">
        <v>12949</v>
      </c>
      <c r="C1" s="348"/>
      <c r="D1" s="348"/>
      <c r="E1" s="348"/>
      <c r="F1" s="348"/>
      <c r="G1" s="348"/>
      <c r="H1" s="348"/>
      <c r="I1" s="348"/>
      <c r="J1" s="348"/>
      <c r="K1" s="348"/>
      <c r="L1" s="348"/>
      <c r="M1" s="348"/>
      <c r="N1" s="348"/>
      <c r="O1" s="348"/>
      <c r="P1" s="348"/>
      <c r="Q1" s="348"/>
      <c r="R1" s="348"/>
      <c r="S1" s="348"/>
      <c r="T1" s="348"/>
      <c r="U1" s="348"/>
      <c r="V1" s="348"/>
      <c r="AB1" s="6"/>
    </row>
    <row r="2" spans="1:28" ht="72.599999999999994" customHeight="1" thickTop="1" thickBot="1">
      <c r="B2" s="349"/>
      <c r="C2" s="350"/>
      <c r="D2" s="351"/>
      <c r="E2" s="352" t="s">
        <v>237</v>
      </c>
      <c r="F2" s="353"/>
      <c r="G2" s="353"/>
      <c r="H2" s="353"/>
      <c r="I2" s="353"/>
      <c r="J2" s="353"/>
      <c r="K2" s="353"/>
      <c r="L2" s="353"/>
      <c r="M2" s="353"/>
      <c r="N2" s="353"/>
      <c r="O2" s="353"/>
      <c r="P2" s="353"/>
      <c r="Q2" s="353"/>
      <c r="R2" s="353"/>
      <c r="S2" s="353"/>
      <c r="T2" s="353"/>
      <c r="U2" s="353"/>
      <c r="V2" s="353"/>
    </row>
    <row r="3" spans="1:28" ht="15.75" customHeight="1" thickTop="1">
      <c r="B3" s="10"/>
      <c r="C3" s="11" t="s">
        <v>1</v>
      </c>
      <c r="D3" s="11"/>
      <c r="E3" s="11"/>
      <c r="F3" s="11"/>
      <c r="G3" s="11"/>
      <c r="H3" s="11"/>
      <c r="I3" s="11"/>
      <c r="J3" s="11"/>
      <c r="K3" s="11"/>
      <c r="L3" s="11"/>
      <c r="M3" s="11"/>
      <c r="N3" s="11"/>
      <c r="O3" s="11"/>
      <c r="P3" s="11"/>
      <c r="Q3" s="11"/>
      <c r="R3" s="11"/>
      <c r="S3" s="11"/>
      <c r="T3" s="11"/>
      <c r="U3" s="11"/>
      <c r="V3" s="12"/>
    </row>
    <row r="4" spans="1:28" ht="15.75" customHeight="1">
      <c r="B4" s="13"/>
      <c r="C4" s="55" t="s">
        <v>2</v>
      </c>
      <c r="D4" s="55"/>
      <c r="E4" s="55"/>
      <c r="F4" s="55"/>
      <c r="G4" s="55"/>
      <c r="H4" s="55"/>
      <c r="I4" s="55"/>
      <c r="J4" s="55"/>
      <c r="K4" s="55"/>
      <c r="L4" s="55"/>
      <c r="M4" s="55"/>
      <c r="N4" s="55"/>
      <c r="O4" s="55"/>
      <c r="P4" s="55"/>
      <c r="Q4" s="55"/>
      <c r="R4" s="55"/>
      <c r="S4" s="55"/>
      <c r="T4" s="55"/>
      <c r="U4" s="55"/>
      <c r="V4" s="12"/>
    </row>
    <row r="5" spans="1:28" ht="15.75" customHeight="1">
      <c r="B5" s="13"/>
      <c r="C5" s="61" t="s">
        <v>234</v>
      </c>
      <c r="D5" s="61"/>
      <c r="E5" s="61"/>
      <c r="F5" s="61"/>
      <c r="G5" s="61"/>
      <c r="H5" s="61"/>
      <c r="I5" s="61"/>
      <c r="J5" s="61"/>
      <c r="K5" s="61"/>
      <c r="L5" s="61"/>
      <c r="M5" s="61"/>
      <c r="N5" s="61"/>
      <c r="O5" s="61"/>
      <c r="P5" s="61"/>
      <c r="Q5" s="61"/>
      <c r="R5" s="61"/>
      <c r="S5" s="61"/>
      <c r="T5" s="61"/>
      <c r="U5" s="61"/>
      <c r="V5" s="15"/>
    </row>
    <row r="6" spans="1:28" ht="15.75" customHeight="1">
      <c r="B6" s="13"/>
      <c r="C6" s="354" t="s">
        <v>420</v>
      </c>
      <c r="D6" s="354"/>
      <c r="E6" s="354"/>
      <c r="F6" s="354"/>
      <c r="G6" s="354"/>
      <c r="H6" s="354"/>
      <c r="I6" s="354"/>
      <c r="J6" s="354"/>
      <c r="K6" s="354"/>
      <c r="L6" s="354"/>
      <c r="M6" s="354"/>
      <c r="N6" s="354"/>
      <c r="O6" s="354"/>
      <c r="P6" s="354"/>
      <c r="Q6" s="354"/>
      <c r="R6" s="354"/>
      <c r="S6" s="354"/>
      <c r="T6" s="354"/>
      <c r="U6" s="354"/>
      <c r="V6" s="16"/>
    </row>
    <row r="7" spans="1:28" ht="15.75" customHeight="1">
      <c r="B7" s="13"/>
      <c r="C7" s="354" t="s">
        <v>4</v>
      </c>
      <c r="D7" s="354"/>
      <c r="E7" s="354"/>
      <c r="F7" s="354"/>
      <c r="G7" s="354"/>
      <c r="H7" s="354"/>
      <c r="I7" s="354"/>
      <c r="J7" s="354"/>
      <c r="K7" s="354"/>
      <c r="L7" s="354"/>
      <c r="M7" s="354"/>
      <c r="N7" s="354"/>
      <c r="O7" s="354"/>
      <c r="P7" s="354"/>
      <c r="Q7" s="354"/>
      <c r="R7" s="354"/>
      <c r="S7" s="354"/>
      <c r="T7" s="354"/>
      <c r="U7" s="354"/>
      <c r="V7" s="16"/>
    </row>
    <row r="8" spans="1:28" ht="15.75" customHeight="1">
      <c r="B8" s="54"/>
      <c r="C8" s="354" t="s">
        <v>419</v>
      </c>
      <c r="D8" s="354"/>
      <c r="E8" s="354"/>
      <c r="F8" s="354"/>
      <c r="G8" s="354"/>
      <c r="H8" s="354"/>
      <c r="I8" s="354"/>
      <c r="J8" s="354"/>
      <c r="K8" s="354"/>
      <c r="L8" s="354"/>
      <c r="M8" s="354"/>
      <c r="N8" s="354"/>
      <c r="O8" s="354"/>
      <c r="P8" s="55"/>
      <c r="Q8" s="55"/>
      <c r="R8" s="55"/>
      <c r="S8" s="55"/>
      <c r="T8" s="55"/>
      <c r="U8" s="55"/>
      <c r="V8" s="16"/>
    </row>
    <row r="9" spans="1:28" ht="7.15" customHeight="1">
      <c r="B9" s="13"/>
      <c r="C9" s="14"/>
      <c r="D9" s="14"/>
      <c r="E9" s="14"/>
      <c r="F9" s="14"/>
      <c r="G9" s="14"/>
      <c r="H9" s="14"/>
      <c r="I9" s="14"/>
      <c r="J9" s="14"/>
      <c r="K9" s="14"/>
      <c r="L9" s="14"/>
      <c r="M9" s="14"/>
      <c r="N9" s="14"/>
      <c r="O9" s="14"/>
      <c r="P9" s="14"/>
      <c r="Q9" s="14"/>
      <c r="R9" s="14"/>
      <c r="S9" s="14"/>
      <c r="T9" s="14"/>
      <c r="U9" s="14"/>
      <c r="V9" s="16"/>
    </row>
    <row r="10" spans="1:28" ht="15.75" customHeight="1">
      <c r="B10" s="340" t="s">
        <v>427</v>
      </c>
      <c r="C10" s="341"/>
      <c r="D10" s="341"/>
      <c r="E10" s="341"/>
      <c r="F10" s="341"/>
      <c r="G10" s="341"/>
      <c r="H10" s="341"/>
      <c r="I10" s="341"/>
      <c r="J10" s="341"/>
      <c r="K10" s="341"/>
      <c r="L10" s="341"/>
      <c r="M10" s="341"/>
      <c r="N10" s="341"/>
      <c r="O10" s="341"/>
      <c r="P10" s="341"/>
      <c r="Q10" s="341"/>
      <c r="R10" s="341"/>
      <c r="S10" s="341"/>
      <c r="T10" s="341"/>
      <c r="U10" s="341"/>
      <c r="V10" s="342"/>
    </row>
    <row r="11" spans="1:28" ht="6" customHeight="1">
      <c r="B11" s="54"/>
      <c r="C11" s="11"/>
      <c r="D11" s="11"/>
      <c r="E11" s="11"/>
      <c r="F11" s="11"/>
      <c r="G11" s="11"/>
      <c r="H11" s="11"/>
      <c r="I11" s="11"/>
      <c r="J11" s="11"/>
      <c r="K11" s="11"/>
      <c r="L11" s="11"/>
      <c r="M11" s="11"/>
      <c r="N11" s="11"/>
      <c r="O11" s="11"/>
      <c r="P11" s="11"/>
      <c r="Q11" s="11"/>
      <c r="R11" s="14"/>
      <c r="S11" s="14"/>
      <c r="T11" s="14"/>
      <c r="U11" s="14"/>
      <c r="V11" s="16"/>
    </row>
    <row r="12" spans="1:28" ht="20.45" customHeight="1">
      <c r="B12" s="54"/>
      <c r="C12" s="359" t="s">
        <v>433</v>
      </c>
      <c r="D12" s="359"/>
      <c r="E12" s="359"/>
      <c r="F12" s="359"/>
      <c r="G12" s="359"/>
      <c r="H12" s="359"/>
      <c r="I12" s="359"/>
      <c r="J12" s="359"/>
      <c r="K12" s="359"/>
      <c r="L12" s="359"/>
      <c r="M12" s="359"/>
      <c r="N12" s="359"/>
      <c r="O12" s="359"/>
      <c r="P12" s="359"/>
      <c r="Q12" s="359"/>
      <c r="R12" s="359"/>
      <c r="S12" s="359"/>
      <c r="T12" s="359"/>
      <c r="U12" s="359"/>
      <c r="V12" s="306"/>
    </row>
    <row r="13" spans="1:28" s="51" customFormat="1" ht="4.9000000000000004" customHeight="1">
      <c r="A13" s="49"/>
      <c r="B13" s="54"/>
      <c r="C13" s="344"/>
      <c r="D13" s="344"/>
      <c r="E13" s="344"/>
      <c r="F13" s="344"/>
      <c r="G13" s="344"/>
      <c r="H13" s="344"/>
      <c r="I13" s="344"/>
      <c r="J13" s="344"/>
      <c r="K13" s="344"/>
      <c r="L13" s="344"/>
      <c r="M13" s="344"/>
      <c r="N13" s="344"/>
      <c r="O13" s="344"/>
      <c r="P13" s="344"/>
      <c r="Q13" s="344"/>
      <c r="R13" s="344"/>
      <c r="S13" s="344"/>
      <c r="T13" s="344"/>
      <c r="U13" s="344"/>
      <c r="V13" s="16"/>
      <c r="W13" s="49"/>
      <c r="X13" s="49"/>
    </row>
    <row r="14" spans="1:28" ht="15">
      <c r="B14" s="54"/>
      <c r="C14" s="345" t="s">
        <v>429</v>
      </c>
      <c r="D14" s="345"/>
      <c r="E14" s="345"/>
      <c r="F14" s="345"/>
      <c r="G14" s="345"/>
      <c r="H14" s="345"/>
      <c r="I14" s="345"/>
      <c r="J14" s="345"/>
      <c r="K14" s="345"/>
      <c r="L14" s="345"/>
      <c r="M14" s="345"/>
      <c r="N14" s="345"/>
      <c r="O14" s="345"/>
      <c r="P14" s="345"/>
      <c r="Q14" s="345"/>
      <c r="R14" s="345"/>
      <c r="S14" s="345"/>
      <c r="T14" s="345"/>
      <c r="U14" s="345"/>
      <c r="V14" s="16"/>
    </row>
    <row r="15" spans="1:28" ht="4.9000000000000004" customHeight="1">
      <c r="B15" s="54"/>
      <c r="C15" s="334"/>
      <c r="D15" s="334"/>
      <c r="E15" s="334"/>
      <c r="F15" s="334"/>
      <c r="G15" s="334"/>
      <c r="H15" s="334"/>
      <c r="I15" s="334"/>
      <c r="J15" s="334"/>
      <c r="K15" s="334"/>
      <c r="L15" s="334"/>
      <c r="M15" s="334"/>
      <c r="N15" s="334"/>
      <c r="O15" s="334"/>
      <c r="P15" s="334"/>
      <c r="Q15" s="334"/>
      <c r="R15" s="334"/>
      <c r="S15" s="334"/>
      <c r="T15" s="334"/>
      <c r="U15" s="334"/>
      <c r="V15" s="16"/>
    </row>
    <row r="16" spans="1:28" ht="15">
      <c r="B16" s="54"/>
      <c r="C16" s="345" t="s">
        <v>12944</v>
      </c>
      <c r="D16" s="345"/>
      <c r="E16" s="345"/>
      <c r="F16" s="345"/>
      <c r="G16" s="345"/>
      <c r="H16" s="345"/>
      <c r="I16" s="345"/>
      <c r="J16" s="345"/>
      <c r="K16" s="345"/>
      <c r="L16" s="345"/>
      <c r="M16" s="345"/>
      <c r="N16" s="345"/>
      <c r="O16" s="345"/>
      <c r="P16" s="345"/>
      <c r="Q16" s="345"/>
      <c r="R16" s="345"/>
      <c r="S16" s="345"/>
      <c r="T16" s="345"/>
      <c r="U16" s="345"/>
      <c r="V16" s="16"/>
    </row>
    <row r="17" spans="1:24" ht="3.6" customHeight="1">
      <c r="B17" s="54"/>
      <c r="C17" s="334"/>
      <c r="D17" s="334"/>
      <c r="E17" s="334"/>
      <c r="F17" s="334"/>
      <c r="G17" s="334"/>
      <c r="H17" s="334"/>
      <c r="I17" s="334"/>
      <c r="J17" s="334"/>
      <c r="K17" s="334"/>
      <c r="L17" s="334"/>
      <c r="M17" s="334"/>
      <c r="N17" s="334"/>
      <c r="O17" s="334"/>
      <c r="P17" s="334"/>
      <c r="Q17" s="334"/>
      <c r="R17" s="334"/>
      <c r="S17" s="334"/>
      <c r="T17" s="334"/>
      <c r="U17" s="334"/>
      <c r="V17" s="16"/>
    </row>
    <row r="18" spans="1:24" ht="15.75" customHeight="1">
      <c r="B18" s="54"/>
      <c r="C18" s="335"/>
      <c r="D18" s="346" t="s">
        <v>430</v>
      </c>
      <c r="E18" s="346"/>
      <c r="F18" s="346"/>
      <c r="G18" s="346"/>
      <c r="H18" s="346"/>
      <c r="I18" s="346"/>
      <c r="J18" s="346"/>
      <c r="K18" s="346"/>
      <c r="L18" s="336" t="s">
        <v>428</v>
      </c>
      <c r="M18" s="337"/>
      <c r="N18" s="337"/>
      <c r="O18" s="337"/>
      <c r="P18" s="337"/>
      <c r="Q18" s="337"/>
      <c r="R18" s="337"/>
      <c r="S18" s="337"/>
      <c r="T18" s="337"/>
      <c r="U18" s="337"/>
      <c r="V18" s="16"/>
    </row>
    <row r="19" spans="1:24" s="51" customFormat="1" ht="4.9000000000000004" customHeight="1">
      <c r="A19" s="49"/>
      <c r="B19" s="54"/>
      <c r="C19" s="150"/>
      <c r="D19" s="150"/>
      <c r="E19" s="49"/>
      <c r="F19" s="150"/>
      <c r="G19" s="49"/>
      <c r="H19" s="49"/>
      <c r="I19" s="150"/>
      <c r="J19" s="150"/>
      <c r="K19" s="150"/>
      <c r="L19" s="150"/>
      <c r="M19" s="150"/>
      <c r="N19" s="150"/>
      <c r="O19" s="150"/>
      <c r="P19" s="150"/>
      <c r="Q19" s="150"/>
      <c r="R19" s="150"/>
      <c r="S19" s="150"/>
      <c r="T19" s="150"/>
      <c r="U19" s="150"/>
      <c r="V19" s="16"/>
      <c r="W19" s="49"/>
      <c r="X19" s="49"/>
    </row>
    <row r="20" spans="1:24" s="8" customFormat="1" ht="20.45" customHeight="1">
      <c r="A20" s="48"/>
      <c r="B20" s="99"/>
      <c r="C20" s="343" t="s">
        <v>434</v>
      </c>
      <c r="D20" s="343"/>
      <c r="E20" s="343"/>
      <c r="F20" s="343"/>
      <c r="G20" s="343"/>
      <c r="H20" s="343"/>
      <c r="I20" s="343"/>
      <c r="J20" s="343"/>
      <c r="K20" s="343"/>
      <c r="L20" s="343"/>
      <c r="M20" s="343"/>
      <c r="N20" s="343"/>
      <c r="O20" s="343"/>
      <c r="P20" s="343"/>
      <c r="Q20" s="343"/>
      <c r="R20" s="343"/>
      <c r="S20" s="343"/>
      <c r="T20" s="343"/>
      <c r="U20" s="343"/>
      <c r="V20" s="309"/>
      <c r="W20" s="48"/>
      <c r="X20" s="48"/>
    </row>
    <row r="21" spans="1:24" ht="6.6" customHeight="1">
      <c r="B21" s="54"/>
      <c r="C21" s="11"/>
      <c r="D21" s="11"/>
      <c r="E21" s="11"/>
      <c r="F21" s="11"/>
      <c r="G21" s="11"/>
      <c r="H21" s="11"/>
      <c r="I21" s="11"/>
      <c r="J21" s="11"/>
      <c r="K21" s="11"/>
      <c r="L21" s="11"/>
      <c r="M21" s="11"/>
      <c r="N21" s="11"/>
      <c r="O21" s="11"/>
      <c r="P21" s="11"/>
      <c r="Q21" s="11"/>
      <c r="R21" s="14"/>
      <c r="S21" s="14"/>
      <c r="T21" s="14"/>
      <c r="U21" s="14"/>
      <c r="V21" s="16"/>
    </row>
    <row r="22" spans="1:24" ht="15">
      <c r="B22" s="340" t="s">
        <v>0</v>
      </c>
      <c r="C22" s="341"/>
      <c r="D22" s="341"/>
      <c r="E22" s="341"/>
      <c r="F22" s="341"/>
      <c r="G22" s="341"/>
      <c r="H22" s="341"/>
      <c r="I22" s="341"/>
      <c r="J22" s="341"/>
      <c r="K22" s="341"/>
      <c r="L22" s="341"/>
      <c r="M22" s="341"/>
      <c r="N22" s="341"/>
      <c r="O22" s="341"/>
      <c r="P22" s="341"/>
      <c r="Q22" s="341"/>
      <c r="R22" s="341"/>
      <c r="S22" s="341"/>
      <c r="T22" s="341"/>
      <c r="U22" s="341"/>
      <c r="V22" s="342"/>
    </row>
    <row r="23" spans="1:24" ht="6.6" customHeight="1">
      <c r="B23" s="54"/>
      <c r="C23" s="11"/>
      <c r="D23" s="11"/>
      <c r="E23" s="11"/>
      <c r="F23" s="11"/>
      <c r="G23" s="11"/>
      <c r="H23" s="11"/>
      <c r="I23" s="11"/>
      <c r="J23" s="11"/>
      <c r="K23" s="11"/>
      <c r="L23" s="11"/>
      <c r="M23" s="11"/>
      <c r="N23" s="11"/>
      <c r="O23" s="11"/>
      <c r="P23" s="11"/>
      <c r="Q23" s="11"/>
      <c r="R23" s="14"/>
      <c r="S23" s="14"/>
      <c r="T23" s="14"/>
      <c r="U23" s="14"/>
      <c r="V23" s="16"/>
    </row>
    <row r="24" spans="1:24" ht="31.15" customHeight="1">
      <c r="B24" s="54"/>
      <c r="C24" s="361" t="s">
        <v>366</v>
      </c>
      <c r="D24" s="361"/>
      <c r="E24" s="361"/>
      <c r="F24" s="361"/>
      <c r="G24" s="361"/>
      <c r="H24" s="361"/>
      <c r="I24" s="361"/>
      <c r="J24" s="361"/>
      <c r="K24" s="361"/>
      <c r="L24" s="361"/>
      <c r="M24" s="361"/>
      <c r="N24" s="361"/>
      <c r="O24" s="361"/>
      <c r="P24" s="361"/>
      <c r="Q24" s="361"/>
      <c r="R24" s="361"/>
      <c r="S24" s="361"/>
      <c r="T24" s="361"/>
      <c r="U24" s="361"/>
      <c r="V24" s="16"/>
    </row>
    <row r="25" spans="1:24" ht="20.45" customHeight="1">
      <c r="B25" s="54"/>
      <c r="C25" s="362" t="str">
        <f>HYPERLINK("https://www.gov.br/anac/pt-br/assuntos/regulados/aerodromos/cadastro-de-aerodromos","Maiores informações sobre Cadastro de Aeródromos de Uso Privativo - Consulte a Página Temática da ANAC e o Quadro de Informativos")</f>
        <v>Maiores informações sobre Cadastro de Aeródromos de Uso Privativo - Consulte a Página Temática da ANAC e o Quadro de Informativos</v>
      </c>
      <c r="D25" s="362"/>
      <c r="E25" s="362"/>
      <c r="F25" s="362"/>
      <c r="G25" s="362"/>
      <c r="H25" s="362"/>
      <c r="I25" s="362"/>
      <c r="J25" s="362"/>
      <c r="K25" s="362"/>
      <c r="L25" s="362"/>
      <c r="M25" s="362"/>
      <c r="N25" s="362"/>
      <c r="O25" s="362"/>
      <c r="P25" s="362"/>
      <c r="Q25" s="362"/>
      <c r="R25" s="362"/>
      <c r="S25" s="362"/>
      <c r="T25" s="362"/>
      <c r="U25" s="362"/>
      <c r="V25" s="16"/>
    </row>
    <row r="26" spans="1:24" ht="33.6" customHeight="1">
      <c r="B26" s="54"/>
      <c r="C26" s="364" t="s">
        <v>401</v>
      </c>
      <c r="D26" s="364"/>
      <c r="E26" s="364"/>
      <c r="F26" s="364"/>
      <c r="G26" s="364"/>
      <c r="H26" s="364"/>
      <c r="I26" s="364"/>
      <c r="J26" s="364"/>
      <c r="K26" s="364"/>
      <c r="L26" s="364"/>
      <c r="M26" s="364"/>
      <c r="N26" s="364"/>
      <c r="O26" s="364"/>
      <c r="P26" s="364"/>
      <c r="Q26" s="364"/>
      <c r="R26" s="364"/>
      <c r="S26" s="364"/>
      <c r="T26" s="364"/>
      <c r="U26" s="364"/>
      <c r="V26" s="16"/>
    </row>
    <row r="27" spans="1:24" ht="45" customHeight="1">
      <c r="B27" s="54"/>
      <c r="C27" s="364" t="s">
        <v>431</v>
      </c>
      <c r="D27" s="364"/>
      <c r="E27" s="364"/>
      <c r="F27" s="364"/>
      <c r="G27" s="364"/>
      <c r="H27" s="364"/>
      <c r="I27" s="364"/>
      <c r="J27" s="364"/>
      <c r="K27" s="364"/>
      <c r="L27" s="364"/>
      <c r="M27" s="364"/>
      <c r="N27" s="364"/>
      <c r="O27" s="364"/>
      <c r="P27" s="364"/>
      <c r="Q27" s="364"/>
      <c r="R27" s="364"/>
      <c r="S27" s="364"/>
      <c r="T27" s="364"/>
      <c r="U27" s="364"/>
      <c r="V27" s="16"/>
    </row>
    <row r="28" spans="1:24" ht="31.15" customHeight="1">
      <c r="B28" s="54"/>
      <c r="C28" s="361" t="s">
        <v>367</v>
      </c>
      <c r="D28" s="361"/>
      <c r="E28" s="361"/>
      <c r="F28" s="361"/>
      <c r="G28" s="361"/>
      <c r="H28" s="361"/>
      <c r="I28" s="361"/>
      <c r="J28" s="361"/>
      <c r="K28" s="361"/>
      <c r="L28" s="361"/>
      <c r="M28" s="361"/>
      <c r="N28" s="361"/>
      <c r="O28" s="361"/>
      <c r="P28" s="361"/>
      <c r="Q28" s="361"/>
      <c r="R28" s="361"/>
      <c r="S28" s="361"/>
      <c r="T28" s="361"/>
      <c r="U28" s="361"/>
      <c r="V28" s="16"/>
    </row>
    <row r="29" spans="1:24" ht="35.450000000000003" customHeight="1">
      <c r="B29" s="54"/>
      <c r="C29" s="360" t="s">
        <v>432</v>
      </c>
      <c r="D29" s="360"/>
      <c r="E29" s="360"/>
      <c r="F29" s="360"/>
      <c r="G29" s="360"/>
      <c r="H29" s="360"/>
      <c r="I29" s="360"/>
      <c r="J29" s="360"/>
      <c r="K29" s="360"/>
      <c r="L29" s="360"/>
      <c r="M29" s="360"/>
      <c r="N29" s="360"/>
      <c r="O29" s="360"/>
      <c r="P29" s="360"/>
      <c r="Q29" s="360"/>
      <c r="R29" s="360"/>
      <c r="S29" s="360"/>
      <c r="T29" s="360"/>
      <c r="U29" s="360"/>
      <c r="V29" s="16"/>
    </row>
    <row r="30" spans="1:24" ht="27" customHeight="1">
      <c r="B30" s="54"/>
      <c r="C30" s="363" t="s">
        <v>368</v>
      </c>
      <c r="D30" s="363"/>
      <c r="E30" s="363"/>
      <c r="F30" s="363"/>
      <c r="G30" s="363"/>
      <c r="H30" s="363"/>
      <c r="I30" s="363"/>
      <c r="J30" s="363"/>
      <c r="K30" s="363"/>
      <c r="L30" s="363"/>
      <c r="M30" s="363"/>
      <c r="N30" s="363"/>
      <c r="O30" s="363"/>
      <c r="P30" s="363"/>
      <c r="Q30" s="363"/>
      <c r="R30" s="363"/>
      <c r="S30" s="363"/>
      <c r="T30" s="363"/>
      <c r="U30" s="363"/>
      <c r="V30" s="16"/>
    </row>
    <row r="31" spans="1:24" ht="22.9" customHeight="1">
      <c r="B31" s="54"/>
      <c r="C31" s="362" t="str">
        <f>HYPERLINK("https://www.gov.br/portos-e-aeroportos/pt-br/assuntos/transporte-aereo/outorgas-aeroportuarias","Maiores informações sobre outorgas no site do Ministério de Portos e Aeroportos - Outorgas Aeroportuárias")</f>
        <v>Maiores informações sobre outorgas no site do Ministério de Portos e Aeroportos - Outorgas Aeroportuárias</v>
      </c>
      <c r="D31" s="362"/>
      <c r="E31" s="362"/>
      <c r="F31" s="362"/>
      <c r="G31" s="362"/>
      <c r="H31" s="362"/>
      <c r="I31" s="362"/>
      <c r="J31" s="362"/>
      <c r="K31" s="362"/>
      <c r="L31" s="362"/>
      <c r="M31" s="362"/>
      <c r="N31" s="362"/>
      <c r="O31" s="362"/>
      <c r="P31" s="362"/>
      <c r="Q31" s="362"/>
      <c r="R31" s="362"/>
      <c r="S31" s="362"/>
      <c r="T31" s="362"/>
      <c r="U31" s="362"/>
      <c r="V31" s="16"/>
    </row>
    <row r="32" spans="1:24" ht="15.75" customHeight="1">
      <c r="B32" s="54"/>
      <c r="C32" s="69"/>
      <c r="D32" s="83"/>
      <c r="E32" s="69"/>
      <c r="F32" s="69"/>
      <c r="G32" s="69"/>
      <c r="H32" s="69"/>
      <c r="I32" s="69"/>
      <c r="J32" s="69"/>
      <c r="K32" s="69"/>
      <c r="L32" s="83"/>
      <c r="M32" s="69"/>
      <c r="N32" s="69"/>
      <c r="O32" s="69"/>
      <c r="P32" s="126"/>
      <c r="Q32" s="14"/>
      <c r="R32" s="14"/>
      <c r="S32" s="14"/>
      <c r="T32" s="14"/>
      <c r="U32" s="14"/>
      <c r="V32" s="16"/>
    </row>
    <row r="33" spans="2:26" ht="15.75" customHeight="1">
      <c r="B33" s="13"/>
      <c r="C33" s="14"/>
      <c r="D33" s="100"/>
      <c r="E33" s="357" t="s">
        <v>396</v>
      </c>
      <c r="F33" s="358"/>
      <c r="G33" s="358"/>
      <c r="H33" s="358"/>
      <c r="I33" s="358"/>
      <c r="J33" s="358"/>
      <c r="K33" s="358"/>
      <c r="L33" s="358"/>
      <c r="M33" s="358"/>
      <c r="N33" s="358"/>
      <c r="O33" s="358"/>
      <c r="P33" s="358"/>
      <c r="Q33" s="358"/>
      <c r="R33" s="358"/>
      <c r="S33" s="358"/>
      <c r="T33" s="358"/>
      <c r="U33" s="358"/>
      <c r="V33" s="16"/>
    </row>
    <row r="34" spans="2:26" ht="15.75" customHeight="1">
      <c r="B34" s="13"/>
      <c r="C34" s="14"/>
      <c r="D34" s="14"/>
      <c r="E34" s="14"/>
      <c r="F34" s="14"/>
      <c r="G34" s="14"/>
      <c r="H34" s="14"/>
      <c r="I34" s="14"/>
      <c r="J34" s="14"/>
      <c r="K34" s="14"/>
      <c r="L34" s="14"/>
      <c r="M34" s="14"/>
      <c r="N34" s="14"/>
      <c r="O34" s="14"/>
      <c r="P34" s="14"/>
      <c r="Q34" s="14"/>
      <c r="R34" s="14"/>
      <c r="S34" s="14"/>
      <c r="T34" s="14"/>
      <c r="U34" s="14"/>
      <c r="V34" s="16"/>
    </row>
    <row r="35" spans="2:26" ht="16.149999999999999" customHeight="1">
      <c r="B35" s="340" t="s">
        <v>370</v>
      </c>
      <c r="C35" s="341"/>
      <c r="D35" s="341"/>
      <c r="E35" s="341"/>
      <c r="F35" s="341"/>
      <c r="G35" s="341"/>
      <c r="H35" s="341"/>
      <c r="I35" s="341"/>
      <c r="J35" s="341"/>
      <c r="K35" s="341"/>
      <c r="L35" s="341"/>
      <c r="M35" s="341"/>
      <c r="N35" s="341"/>
      <c r="O35" s="341"/>
      <c r="P35" s="341"/>
      <c r="Q35" s="341"/>
      <c r="R35" s="341"/>
      <c r="S35" s="341"/>
      <c r="T35" s="341"/>
      <c r="U35" s="341"/>
      <c r="V35" s="342"/>
    </row>
    <row r="36" spans="2:26" ht="14.65" customHeight="1">
      <c r="B36" s="13"/>
      <c r="C36" s="70"/>
      <c r="D36" s="70"/>
      <c r="E36" s="70"/>
      <c r="F36" s="70"/>
      <c r="G36" s="70"/>
      <c r="H36" s="70"/>
      <c r="I36" s="70"/>
      <c r="J36" s="70"/>
      <c r="K36" s="70"/>
      <c r="L36" s="70"/>
      <c r="M36" s="70"/>
      <c r="N36" s="70"/>
      <c r="O36" s="70"/>
      <c r="P36" s="70"/>
      <c r="Q36" s="70"/>
      <c r="R36" s="70"/>
      <c r="S36" s="70"/>
      <c r="T36" s="70"/>
      <c r="U36" s="70"/>
      <c r="V36" s="17"/>
    </row>
    <row r="37" spans="2:26" ht="60" customHeight="1">
      <c r="B37" s="13"/>
      <c r="C37" s="355" t="s">
        <v>369</v>
      </c>
      <c r="D37" s="355"/>
      <c r="E37" s="355"/>
      <c r="F37" s="355"/>
      <c r="G37" s="355"/>
      <c r="H37" s="355"/>
      <c r="I37" s="355"/>
      <c r="J37" s="355"/>
      <c r="K37" s="355"/>
      <c r="L37" s="355"/>
      <c r="M37" s="355"/>
      <c r="N37" s="355"/>
      <c r="O37" s="355"/>
      <c r="P37" s="355"/>
      <c r="Q37" s="355"/>
      <c r="R37" s="355"/>
      <c r="S37" s="355"/>
      <c r="T37" s="355"/>
      <c r="U37" s="355"/>
      <c r="V37" s="17"/>
    </row>
    <row r="38" spans="2:26" ht="77.45" customHeight="1">
      <c r="B38" s="13"/>
      <c r="C38" s="356" t="s">
        <v>246</v>
      </c>
      <c r="D38" s="356"/>
      <c r="E38" s="356"/>
      <c r="F38" s="356"/>
      <c r="G38" s="356"/>
      <c r="H38" s="356"/>
      <c r="I38" s="356"/>
      <c r="J38" s="356"/>
      <c r="K38" s="356"/>
      <c r="L38" s="356"/>
      <c r="M38" s="356"/>
      <c r="N38" s="356"/>
      <c r="O38" s="356"/>
      <c r="P38" s="356"/>
      <c r="Q38" s="356"/>
      <c r="R38" s="356"/>
      <c r="S38" s="356"/>
      <c r="T38" s="356"/>
      <c r="U38" s="356"/>
      <c r="V38" s="17"/>
    </row>
    <row r="39" spans="2:26" ht="61.15" customHeight="1">
      <c r="B39" s="13"/>
      <c r="C39" s="355" t="s">
        <v>55</v>
      </c>
      <c r="D39" s="355"/>
      <c r="E39" s="355"/>
      <c r="F39" s="355"/>
      <c r="G39" s="355"/>
      <c r="H39" s="355"/>
      <c r="I39" s="355"/>
      <c r="J39" s="355"/>
      <c r="K39" s="355"/>
      <c r="L39" s="355"/>
      <c r="M39" s="355"/>
      <c r="N39" s="355"/>
      <c r="O39" s="355"/>
      <c r="P39" s="355"/>
      <c r="Q39" s="355"/>
      <c r="R39" s="355"/>
      <c r="S39" s="355"/>
      <c r="T39" s="355"/>
      <c r="U39" s="355"/>
      <c r="V39" s="17"/>
    </row>
    <row r="40" spans="2:26" ht="42.6" customHeight="1">
      <c r="B40" s="13"/>
      <c r="C40" s="355" t="s">
        <v>247</v>
      </c>
      <c r="D40" s="355"/>
      <c r="E40" s="355"/>
      <c r="F40" s="355"/>
      <c r="G40" s="355"/>
      <c r="H40" s="355"/>
      <c r="I40" s="355"/>
      <c r="J40" s="355"/>
      <c r="K40" s="355"/>
      <c r="L40" s="355"/>
      <c r="M40" s="355"/>
      <c r="N40" s="355"/>
      <c r="O40" s="355"/>
      <c r="P40" s="355"/>
      <c r="Q40" s="355"/>
      <c r="R40" s="355"/>
      <c r="S40" s="355"/>
      <c r="T40" s="355"/>
      <c r="U40" s="355"/>
      <c r="V40" s="17"/>
      <c r="Z40" s="66"/>
    </row>
    <row r="41" spans="2:26" ht="48.6" customHeight="1">
      <c r="B41" s="13"/>
      <c r="C41" s="355" t="s">
        <v>62</v>
      </c>
      <c r="D41" s="355"/>
      <c r="E41" s="355"/>
      <c r="F41" s="355"/>
      <c r="G41" s="355"/>
      <c r="H41" s="355"/>
      <c r="I41" s="355"/>
      <c r="J41" s="355"/>
      <c r="K41" s="355"/>
      <c r="L41" s="355"/>
      <c r="M41" s="355"/>
      <c r="N41" s="355"/>
      <c r="O41" s="355"/>
      <c r="P41" s="355"/>
      <c r="Q41" s="355"/>
      <c r="R41" s="355"/>
      <c r="S41" s="355"/>
      <c r="T41" s="355"/>
      <c r="U41" s="355"/>
      <c r="V41" s="17"/>
    </row>
    <row r="42" spans="2:26" ht="49.9" customHeight="1">
      <c r="B42" s="13"/>
      <c r="C42" s="347" t="s">
        <v>66</v>
      </c>
      <c r="D42" s="347"/>
      <c r="E42" s="347"/>
      <c r="F42" s="347"/>
      <c r="G42" s="347"/>
      <c r="H42" s="347"/>
      <c r="I42" s="347"/>
      <c r="J42" s="347"/>
      <c r="K42" s="347"/>
      <c r="L42" s="347"/>
      <c r="M42" s="347"/>
      <c r="N42" s="347"/>
      <c r="O42" s="347"/>
      <c r="P42" s="347"/>
      <c r="Q42" s="347"/>
      <c r="R42" s="347"/>
      <c r="S42" s="347"/>
      <c r="T42" s="347"/>
      <c r="U42" s="347"/>
      <c r="V42" s="17"/>
    </row>
    <row r="43" spans="2:26" ht="49.15" customHeight="1">
      <c r="B43" s="13"/>
      <c r="C43" s="347" t="s">
        <v>435</v>
      </c>
      <c r="D43" s="347"/>
      <c r="E43" s="347"/>
      <c r="F43" s="347"/>
      <c r="G43" s="347"/>
      <c r="H43" s="347"/>
      <c r="I43" s="347"/>
      <c r="J43" s="347"/>
      <c r="K43" s="347"/>
      <c r="L43" s="347"/>
      <c r="M43" s="347"/>
      <c r="N43" s="347"/>
      <c r="O43" s="347"/>
      <c r="P43" s="347"/>
      <c r="Q43" s="347"/>
      <c r="R43" s="347"/>
      <c r="S43" s="347"/>
      <c r="T43" s="347"/>
      <c r="U43" s="347"/>
      <c r="V43" s="17"/>
    </row>
    <row r="44" spans="2:26" ht="32.450000000000003" customHeight="1">
      <c r="B44" s="13"/>
      <c r="C44" s="360" t="s">
        <v>274</v>
      </c>
      <c r="D44" s="360"/>
      <c r="E44" s="360"/>
      <c r="F44" s="360"/>
      <c r="G44" s="360"/>
      <c r="H44" s="360"/>
      <c r="I44" s="360"/>
      <c r="J44" s="360"/>
      <c r="K44" s="360"/>
      <c r="L44" s="360"/>
      <c r="M44" s="360"/>
      <c r="N44" s="360"/>
      <c r="O44" s="360"/>
      <c r="P44" s="360"/>
      <c r="Q44" s="360"/>
      <c r="R44" s="360"/>
      <c r="S44" s="360"/>
      <c r="T44" s="360"/>
      <c r="U44" s="360"/>
      <c r="V44" s="17"/>
    </row>
    <row r="45" spans="2:26" ht="63.6" customHeight="1">
      <c r="B45" s="13"/>
      <c r="C45" s="360" t="s">
        <v>275</v>
      </c>
      <c r="D45" s="360"/>
      <c r="E45" s="360"/>
      <c r="F45" s="360"/>
      <c r="G45" s="360"/>
      <c r="H45" s="360"/>
      <c r="I45" s="360"/>
      <c r="J45" s="360"/>
      <c r="K45" s="360"/>
      <c r="L45" s="360"/>
      <c r="M45" s="360"/>
      <c r="N45" s="360"/>
      <c r="O45" s="360"/>
      <c r="P45" s="360"/>
      <c r="Q45" s="360"/>
      <c r="R45" s="360"/>
      <c r="S45" s="360"/>
      <c r="T45" s="360"/>
      <c r="U45" s="360"/>
      <c r="V45" s="17"/>
    </row>
    <row r="46" spans="2:26" ht="10.15" customHeight="1">
      <c r="B46" s="13"/>
      <c r="C46" s="18"/>
      <c r="D46" s="18"/>
      <c r="E46" s="18"/>
      <c r="F46" s="18"/>
      <c r="G46" s="18"/>
      <c r="H46" s="18"/>
      <c r="I46" s="18"/>
      <c r="J46" s="18"/>
      <c r="K46" s="18"/>
      <c r="L46" s="18"/>
      <c r="M46" s="18"/>
      <c r="N46" s="18"/>
      <c r="O46" s="18"/>
      <c r="P46" s="18"/>
      <c r="Q46" s="18"/>
      <c r="R46" s="18"/>
      <c r="S46" s="18"/>
      <c r="T46" s="18"/>
      <c r="U46" s="18"/>
      <c r="V46" s="17"/>
    </row>
    <row r="47" spans="2:26" ht="20.100000000000001" customHeight="1">
      <c r="B47" s="13"/>
      <c r="C47" s="18"/>
      <c r="D47" s="100"/>
      <c r="E47" s="357" t="s">
        <v>398</v>
      </c>
      <c r="F47" s="358"/>
      <c r="G47" s="358"/>
      <c r="H47" s="358"/>
      <c r="I47" s="358"/>
      <c r="J47" s="358"/>
      <c r="K47" s="358"/>
      <c r="L47" s="358"/>
      <c r="M47" s="358"/>
      <c r="N47" s="358"/>
      <c r="O47" s="358"/>
      <c r="P47" s="358"/>
      <c r="Q47" s="358"/>
      <c r="R47" s="358"/>
      <c r="S47" s="358"/>
      <c r="T47" s="358"/>
      <c r="U47" s="358"/>
      <c r="V47" s="19"/>
      <c r="W47" s="20"/>
      <c r="X47" s="20"/>
      <c r="Y47" s="20"/>
      <c r="Z47" s="20"/>
    </row>
    <row r="48" spans="2:26" ht="5.0999999999999996" customHeight="1">
      <c r="B48" s="13"/>
      <c r="C48" s="18"/>
      <c r="D48" s="21"/>
      <c r="E48" s="127"/>
      <c r="F48" s="127"/>
      <c r="G48" s="127"/>
      <c r="H48" s="127"/>
      <c r="I48" s="127"/>
      <c r="J48" s="127"/>
      <c r="K48" s="127"/>
      <c r="L48" s="127"/>
      <c r="M48" s="127"/>
      <c r="N48" s="127"/>
      <c r="O48" s="127"/>
      <c r="P48" s="127"/>
      <c r="Q48" s="127"/>
      <c r="R48" s="127"/>
      <c r="S48" s="127"/>
      <c r="T48" s="127"/>
      <c r="U48" s="127"/>
      <c r="V48" s="19"/>
      <c r="W48" s="20"/>
      <c r="X48" s="20"/>
      <c r="Y48" s="20"/>
      <c r="Z48" s="20"/>
    </row>
    <row r="49" spans="2:29" ht="20.100000000000001" customHeight="1">
      <c r="B49" s="13"/>
      <c r="C49" s="18"/>
      <c r="D49" s="100"/>
      <c r="E49" s="357" t="s">
        <v>397</v>
      </c>
      <c r="F49" s="358"/>
      <c r="G49" s="358"/>
      <c r="H49" s="358"/>
      <c r="I49" s="358"/>
      <c r="J49" s="358"/>
      <c r="K49" s="358"/>
      <c r="L49" s="358"/>
      <c r="M49" s="358"/>
      <c r="N49" s="358"/>
      <c r="O49" s="358"/>
      <c r="P49" s="358"/>
      <c r="Q49" s="358"/>
      <c r="R49" s="358"/>
      <c r="S49" s="358"/>
      <c r="T49" s="358"/>
      <c r="U49" s="358"/>
      <c r="V49" s="19"/>
      <c r="W49" s="20"/>
      <c r="X49" s="20"/>
      <c r="Y49" s="20"/>
      <c r="Z49" s="20"/>
    </row>
    <row r="50" spans="2:29" ht="11.45" customHeight="1" thickBot="1">
      <c r="B50" s="44"/>
      <c r="C50" s="86"/>
      <c r="D50" s="87"/>
      <c r="E50" s="88"/>
      <c r="F50" s="88"/>
      <c r="G50" s="88"/>
      <c r="H50" s="88"/>
      <c r="I50" s="88"/>
      <c r="J50" s="88"/>
      <c r="K50" s="88"/>
      <c r="L50" s="88"/>
      <c r="M50" s="88"/>
      <c r="N50" s="88"/>
      <c r="O50" s="88"/>
      <c r="P50" s="88"/>
      <c r="Q50" s="88"/>
      <c r="R50" s="88"/>
      <c r="S50" s="88"/>
      <c r="T50" s="88"/>
      <c r="U50" s="88"/>
      <c r="V50" s="89"/>
      <c r="W50" s="20"/>
      <c r="X50" s="20"/>
      <c r="Y50" s="20"/>
      <c r="Z50" s="20"/>
    </row>
    <row r="51" spans="2:29" s="1" customFormat="1" ht="13.5" thickTop="1">
      <c r="H51" s="48"/>
      <c r="I51" s="48"/>
      <c r="K51" s="48"/>
      <c r="L51" s="48"/>
      <c r="M51" s="48"/>
      <c r="N51" s="48"/>
      <c r="O51" s="48"/>
      <c r="P51" s="48"/>
      <c r="Q51" s="48"/>
      <c r="R51" s="48"/>
      <c r="S51" s="48"/>
      <c r="T51" s="48"/>
      <c r="Y51" s="2"/>
      <c r="Z51" s="2"/>
      <c r="AA51" s="2"/>
      <c r="AB51" s="2"/>
      <c r="AC51" s="2"/>
    </row>
  </sheetData>
  <sheetProtection password="FDCC" sheet="1" selectLockedCells="1"/>
  <mergeCells count="35">
    <mergeCell ref="C24:U24"/>
    <mergeCell ref="C31:U31"/>
    <mergeCell ref="C30:U30"/>
    <mergeCell ref="C29:U29"/>
    <mergeCell ref="C28:U28"/>
    <mergeCell ref="C27:U27"/>
    <mergeCell ref="C26:U26"/>
    <mergeCell ref="C25:U25"/>
    <mergeCell ref="C44:U44"/>
    <mergeCell ref="C45:U45"/>
    <mergeCell ref="C43:U43"/>
    <mergeCell ref="E47:U47"/>
    <mergeCell ref="E49:U49"/>
    <mergeCell ref="C42:U42"/>
    <mergeCell ref="B1:V1"/>
    <mergeCell ref="B2:D2"/>
    <mergeCell ref="E2:V2"/>
    <mergeCell ref="C6:U6"/>
    <mergeCell ref="C7:U7"/>
    <mergeCell ref="B10:V10"/>
    <mergeCell ref="C37:U37"/>
    <mergeCell ref="C38:U38"/>
    <mergeCell ref="C39:U39"/>
    <mergeCell ref="C40:U40"/>
    <mergeCell ref="C41:U41"/>
    <mergeCell ref="E33:U33"/>
    <mergeCell ref="B35:V35"/>
    <mergeCell ref="C8:O8"/>
    <mergeCell ref="C12:U12"/>
    <mergeCell ref="B22:V22"/>
    <mergeCell ref="C20:U20"/>
    <mergeCell ref="C13:U13"/>
    <mergeCell ref="C14:U14"/>
    <mergeCell ref="C16:U16"/>
    <mergeCell ref="D18:K18"/>
  </mergeCells>
  <conditionalFormatting sqref="C37:U49">
    <cfRule type="expression" dxfId="177" priority="1">
      <formula>$D$33&lt;&gt;"X"</formula>
    </cfRule>
  </conditionalFormatting>
  <conditionalFormatting sqref="E33">
    <cfRule type="expression" dxfId="176" priority="2">
      <formula>$D$33&lt;&gt;"X"</formula>
    </cfRule>
  </conditionalFormatting>
  <conditionalFormatting sqref="E47">
    <cfRule type="expression" dxfId="175" priority="3">
      <formula>$D$47&lt;&gt;"X"</formula>
    </cfRule>
  </conditionalFormatting>
  <conditionalFormatting sqref="E49">
    <cfRule type="expression" dxfId="174" priority="16">
      <formula>$D$49&lt;&gt;"X"</formula>
    </cfRule>
  </conditionalFormatting>
  <dataValidations count="1">
    <dataValidation type="list" allowBlank="1" showInputMessage="1" showErrorMessage="1" sqref="D47 D49 D33">
      <formula1>"X"</formula1>
    </dataValidation>
  </dataValidations>
  <hyperlinks>
    <hyperlink ref="L18" r:id="rId1"/>
  </hyperlinks>
  <pageMargins left="0.25" right="0.25" top="0.75" bottom="0.75" header="0.3" footer="0.3"/>
  <pageSetup paperSize="9" scale="93"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54"/>
  <sheetViews>
    <sheetView workbookViewId="0"/>
  </sheetViews>
  <sheetFormatPr defaultColWidth="8.85546875" defaultRowHeight="15"/>
  <cols>
    <col min="1" max="1" width="8.85546875" style="315" customWidth="1"/>
    <col min="2" max="2" width="70.5703125" style="315" hidden="1" customWidth="1"/>
    <col min="3" max="3" width="65.7109375" style="318" hidden="1" customWidth="1"/>
    <col min="4" max="16384" width="8.85546875" style="315"/>
  </cols>
  <sheetData>
    <row r="2" spans="2:3">
      <c r="B2" s="677" t="s">
        <v>498</v>
      </c>
      <c r="C2" s="677"/>
    </row>
    <row r="3" spans="2:3" ht="6" customHeight="1"/>
    <row r="4" spans="2:3" ht="15.75" thickBot="1">
      <c r="B4" s="675" t="s">
        <v>485</v>
      </c>
      <c r="C4" s="675"/>
    </row>
    <row r="5" spans="2:3" ht="15.75" thickTop="1">
      <c r="B5" s="319" t="s">
        <v>452</v>
      </c>
      <c r="C5" s="320">
        <f>'Solicitação e Instruções'!$E$8</f>
        <v>0</v>
      </c>
    </row>
    <row r="6" spans="2:3">
      <c r="B6" s="319" t="s">
        <v>454</v>
      </c>
      <c r="C6" s="320">
        <f>'Dados Gerais e Operador'!$F$26</f>
        <v>0</v>
      </c>
    </row>
    <row r="7" spans="2:3">
      <c r="B7" s="319" t="s">
        <v>453</v>
      </c>
      <c r="C7" s="320">
        <f>'Dados Gerais e Operador'!$F$27</f>
        <v>0</v>
      </c>
    </row>
    <row r="8" spans="2:3">
      <c r="B8" s="319" t="s">
        <v>491</v>
      </c>
      <c r="C8" s="320">
        <f>'Requerimento v.antiga'!$E$99</f>
        <v>0</v>
      </c>
    </row>
    <row r="9" spans="2:3">
      <c r="B9" s="319" t="s">
        <v>141</v>
      </c>
      <c r="C9" s="320" t="str">
        <f>CONCATENATE('Requerimento v.antiga'!$E$90,"° ",'Requerimento v.antiga'!$F$90,"' ",'Requerimento v.antiga'!$G$90,"'' ",'Requerimento v.antiga'!$H$90)</f>
        <v xml:space="preserve">° ' '' </v>
      </c>
    </row>
    <row r="10" spans="2:3">
      <c r="B10" s="319" t="s">
        <v>142</v>
      </c>
      <c r="C10" s="320" t="str">
        <f>CONCATENATE('Requerimento v.antiga'!$N$90,"° ",'Requerimento v.antiga'!$O$90,"' ",'Requerimento v.antiga'!$P$90,"'' ",'Requerimento v.antiga'!$Q$90)</f>
        <v>° ' '' W</v>
      </c>
    </row>
    <row r="11" spans="2:3">
      <c r="B11" s="324" t="s">
        <v>497</v>
      </c>
      <c r="C11" s="318" t="str">
        <f>CONCATENATE('Requerimento v.antiga'!$E$97," ",'Requerimento v.antiga'!$E$98)</f>
        <v xml:space="preserve"> </v>
      </c>
    </row>
    <row r="12" spans="2:3" ht="15.75" thickBot="1">
      <c r="B12" s="675" t="s">
        <v>484</v>
      </c>
      <c r="C12" s="675"/>
    </row>
    <row r="13" spans="2:3" ht="15.75" thickTop="1">
      <c r="B13" s="319" t="s">
        <v>455</v>
      </c>
      <c r="C13" s="320">
        <f>'Dados Gerais e Operador'!$F$14</f>
        <v>0</v>
      </c>
    </row>
    <row r="14" spans="2:3">
      <c r="B14" s="319" t="s">
        <v>456</v>
      </c>
      <c r="C14" s="320" t="e">
        <f>'Dados Gerais e Operador'!#REF!</f>
        <v>#REF!</v>
      </c>
    </row>
    <row r="15" spans="2:3">
      <c r="B15" s="324" t="s">
        <v>457</v>
      </c>
      <c r="C15" s="318">
        <f>'Dados Gerais e Operador'!$G$17</f>
        <v>0</v>
      </c>
    </row>
    <row r="16" spans="2:3" ht="15.75" thickBot="1">
      <c r="B16" s="675" t="s">
        <v>486</v>
      </c>
      <c r="C16" s="675"/>
    </row>
    <row r="17" spans="2:3" ht="15.75" thickTop="1">
      <c r="B17" s="319" t="s">
        <v>482</v>
      </c>
      <c r="C17" s="320" t="str">
        <f>Representação!$E$15</f>
        <v>Não Existente</v>
      </c>
    </row>
    <row r="18" spans="2:3">
      <c r="B18" s="319" t="s">
        <v>483</v>
      </c>
      <c r="C18" s="320" t="e">
        <f>Representação!#REF!</f>
        <v>#REF!</v>
      </c>
    </row>
    <row r="19" spans="2:3">
      <c r="B19" s="324" t="s">
        <v>487</v>
      </c>
      <c r="C19" s="318">
        <f>Representação!$I$19</f>
        <v>0</v>
      </c>
    </row>
    <row r="20" spans="2:3" ht="15.75" thickBot="1">
      <c r="B20" s="675" t="s">
        <v>488</v>
      </c>
      <c r="C20" s="675"/>
    </row>
    <row r="21" spans="2:3" ht="15.75" thickTop="1">
      <c r="B21" s="319" t="s">
        <v>458</v>
      </c>
      <c r="C21" s="320">
        <f>'Solicitação e Instruções'!$E$11</f>
        <v>0</v>
      </c>
    </row>
    <row r="22" spans="2:3" s="323" customFormat="1" ht="46.15" customHeight="1">
      <c r="B22" s="321" t="s">
        <v>489</v>
      </c>
      <c r="C22" s="322" t="str">
        <f>IF($C$21='TABELA DE DADOS'!$B$4,CONCATENATE('Solicitação e Instruções'!$X$13,'Solicitação e Instruções'!$X$15,'Solicitação e Instruções'!$X$17,'Solicitação e Instruções'!$X$19,'Solicitação e Instruções'!$X$21,'Solicitação e Instruções'!$X$23,'Solicitação e Instruções'!$X$25,'Solicitação e Instruções'!$X$27,'Solicitação e Instruções'!$X$30),"-")</f>
        <v>-</v>
      </c>
    </row>
    <row r="23" spans="2:3">
      <c r="B23" s="319" t="s">
        <v>130</v>
      </c>
      <c r="C23" s="320">
        <f>'TFAC e ART'!$J$18</f>
        <v>0</v>
      </c>
    </row>
    <row r="24" spans="2:3">
      <c r="B24" s="324" t="s">
        <v>459</v>
      </c>
      <c r="C24" s="318">
        <f>'TFAC e ART'!$J$40</f>
        <v>0</v>
      </c>
    </row>
    <row r="25" spans="2:3" ht="15.75" thickBot="1">
      <c r="B25" s="675" t="s">
        <v>490</v>
      </c>
      <c r="C25" s="675"/>
    </row>
    <row r="26" spans="2:3" ht="15.75" thickTop="1">
      <c r="B26" s="319" t="s">
        <v>460</v>
      </c>
      <c r="C26" s="320">
        <f>'Requerimento v.antiga'!$E$113</f>
        <v>0</v>
      </c>
    </row>
    <row r="27" spans="2:3">
      <c r="B27" s="319" t="s">
        <v>461</v>
      </c>
      <c r="C27" s="320">
        <f>'Requerimento v.antiga'!$E$114</f>
        <v>0</v>
      </c>
    </row>
    <row r="28" spans="2:3">
      <c r="B28" s="319" t="s">
        <v>462</v>
      </c>
      <c r="C28" s="320">
        <f>'Requerimento v.antiga'!$E$112</f>
        <v>0</v>
      </c>
    </row>
    <row r="29" spans="2:3">
      <c r="B29" s="319" t="s">
        <v>463</v>
      </c>
      <c r="C29" s="320" t="str">
        <f>'Requerimento v.antiga'!$E$115</f>
        <v/>
      </c>
    </row>
    <row r="30" spans="2:3">
      <c r="B30" s="319" t="s">
        <v>464</v>
      </c>
      <c r="C30" s="320" t="str">
        <f>'Requerimento v.antiga'!$E$116</f>
        <v/>
      </c>
    </row>
    <row r="31" spans="2:3">
      <c r="B31" s="676" t="s">
        <v>495</v>
      </c>
      <c r="C31" s="676"/>
    </row>
    <row r="32" spans="2:3">
      <c r="B32" s="319" t="s">
        <v>471</v>
      </c>
      <c r="C32" s="320">
        <f>'Demais Informações'!$J$33</f>
        <v>0</v>
      </c>
    </row>
    <row r="33" spans="2:3">
      <c r="B33" s="319" t="s">
        <v>472</v>
      </c>
      <c r="C33" s="320">
        <f>'Demais Informações'!$J$34</f>
        <v>0</v>
      </c>
    </row>
    <row r="34" spans="2:3">
      <c r="B34" s="319" t="s">
        <v>467</v>
      </c>
      <c r="C34" s="320">
        <f>'Demais Informações'!$J$29</f>
        <v>0</v>
      </c>
    </row>
    <row r="35" spans="2:3">
      <c r="B35" s="319" t="s">
        <v>466</v>
      </c>
      <c r="C35" s="320">
        <f>'Demais Informações'!$J$28</f>
        <v>0</v>
      </c>
    </row>
    <row r="36" spans="2:3">
      <c r="B36" s="319" t="s">
        <v>470</v>
      </c>
      <c r="C36" s="320">
        <f>'Demais Informações'!$J$32</f>
        <v>0</v>
      </c>
    </row>
    <row r="37" spans="2:3">
      <c r="B37" s="319" t="s">
        <v>468</v>
      </c>
      <c r="C37" s="320">
        <f>'Demais Informações'!$J$30</f>
        <v>0</v>
      </c>
    </row>
    <row r="38" spans="2:3">
      <c r="B38" s="319" t="s">
        <v>469</v>
      </c>
      <c r="C38" s="320">
        <f>'Demais Informações'!$J$31</f>
        <v>0</v>
      </c>
    </row>
    <row r="39" spans="2:3">
      <c r="B39" s="324" t="s">
        <v>465</v>
      </c>
      <c r="C39" s="318">
        <f>'Demais Informações'!$J$27</f>
        <v>0</v>
      </c>
    </row>
    <row r="40" spans="2:3" ht="15.75" thickBot="1">
      <c r="B40" s="675" t="s">
        <v>492</v>
      </c>
      <c r="C40" s="675"/>
    </row>
    <row r="41" spans="2:3" ht="15.75" thickTop="1">
      <c r="B41" s="319" t="s">
        <v>493</v>
      </c>
      <c r="C41" s="320">
        <f>'Requerimento v.antiga'!$H$132</f>
        <v>0</v>
      </c>
    </row>
    <row r="42" spans="2:3">
      <c r="B42" s="319" t="s">
        <v>494</v>
      </c>
      <c r="C42" s="320">
        <f>'Requerimento v.antiga'!$H$133</f>
        <v>0</v>
      </c>
    </row>
    <row r="43" spans="2:3">
      <c r="B43" s="319" t="s">
        <v>473</v>
      </c>
      <c r="C43" s="320" t="str">
        <f>CONCATENATE('Requerimento v.antiga'!$H$134," x ",$I$138)</f>
        <v xml:space="preserve"> x </v>
      </c>
    </row>
    <row r="44" spans="2:3">
      <c r="B44" s="319" t="s">
        <v>474</v>
      </c>
      <c r="C44" s="320" t="str">
        <f>CONCATENATE('Requerimento v.antiga'!$H$131," / ",'Requerimento v.antiga'!$J$131)</f>
        <v xml:space="preserve"> / </v>
      </c>
    </row>
    <row r="45" spans="2:3">
      <c r="B45" s="319" t="s">
        <v>463</v>
      </c>
      <c r="C45" s="320" t="str">
        <f>'Requerimento v.antiga'!$E$129</f>
        <v/>
      </c>
    </row>
    <row r="46" spans="2:3">
      <c r="B46" s="324" t="s">
        <v>464</v>
      </c>
      <c r="C46" s="318" t="str">
        <f>'Requerimento v.antiga'!$H$130</f>
        <v/>
      </c>
    </row>
    <row r="47" spans="2:3" ht="15.75" thickBot="1">
      <c r="B47" s="675" t="s">
        <v>496</v>
      </c>
      <c r="C47" s="675"/>
    </row>
    <row r="48" spans="2:3" ht="15.75" thickTop="1">
      <c r="B48" s="319" t="s">
        <v>480</v>
      </c>
      <c r="C48" s="320">
        <f>'Demais Informações'!$J$51</f>
        <v>0</v>
      </c>
    </row>
    <row r="49" spans="2:3">
      <c r="B49" s="319" t="s">
        <v>481</v>
      </c>
      <c r="C49" s="320">
        <f>'Demais Informações'!$J$52</f>
        <v>0</v>
      </c>
    </row>
    <row r="50" spans="2:3">
      <c r="B50" s="319" t="s">
        <v>476</v>
      </c>
      <c r="C50" s="320">
        <f>'Demais Informações'!$J$47</f>
        <v>0</v>
      </c>
    </row>
    <row r="51" spans="2:3">
      <c r="B51" s="319" t="s">
        <v>477</v>
      </c>
      <c r="C51" s="320">
        <f>'Demais Informações'!$J$48</f>
        <v>0</v>
      </c>
    </row>
    <row r="52" spans="2:3">
      <c r="B52" s="319" t="s">
        <v>479</v>
      </c>
      <c r="C52" s="320">
        <f>'Demais Informações'!$J$50</f>
        <v>0</v>
      </c>
    </row>
    <row r="53" spans="2:3">
      <c r="B53" s="319" t="s">
        <v>478</v>
      </c>
      <c r="C53" s="320">
        <f>'Demais Informações'!$J$49</f>
        <v>0</v>
      </c>
    </row>
    <row r="54" spans="2:3">
      <c r="B54" s="319" t="s">
        <v>475</v>
      </c>
      <c r="C54" s="320">
        <f>'Demais Informações'!$J$46</f>
        <v>0</v>
      </c>
    </row>
  </sheetData>
  <sheetProtection algorithmName="SHA-512" hashValue="6kT8ccL83Vs6+WOQ+vhE2gZvwO+i3kHT5yUZ+oOiz7GW0f5Ge6urXCwhfVF5lzpRNZepkpKUz6XQmo10PkZfqA==" saltValue="1MFb8m3WsDnYogqDpL2Ttw==" spinCount="100000" sheet="1" objects="1" scenarios="1"/>
  <mergeCells count="9">
    <mergeCell ref="B40:C40"/>
    <mergeCell ref="B31:C31"/>
    <mergeCell ref="B47:C47"/>
    <mergeCell ref="B2:C2"/>
    <mergeCell ref="B12:C12"/>
    <mergeCell ref="B4:C4"/>
    <mergeCell ref="B16:C16"/>
    <mergeCell ref="B20:C20"/>
    <mergeCell ref="B25:C25"/>
  </mergeCells>
  <pageMargins left="0.511811024" right="0.511811024" top="0.78740157499999996" bottom="0.78740157499999996" header="0.31496062000000002" footer="0.31496062000000002"/>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50"/>
  <sheetViews>
    <sheetView showGridLines="0" workbookViewId="0">
      <selection activeCell="B4" sqref="B4"/>
    </sheetView>
  </sheetViews>
  <sheetFormatPr defaultRowHeight="15"/>
  <cols>
    <col min="1" max="2" width="3" customWidth="1"/>
    <col min="3" max="11" width="10.28515625" customWidth="1"/>
    <col min="12" max="15" width="13.5703125" customWidth="1"/>
    <col min="16" max="17" width="3" customWidth="1"/>
    <col min="19" max="19" width="87.140625" hidden="1" customWidth="1"/>
    <col min="20" max="20" width="10" customWidth="1"/>
    <col min="21" max="27" width="8.85546875" customWidth="1"/>
  </cols>
  <sheetData>
    <row r="1" spans="1:25" s="51" customFormat="1" ht="15" customHeight="1" thickBot="1">
      <c r="A1" s="49"/>
      <c r="B1" s="386" t="s">
        <v>12949</v>
      </c>
      <c r="C1" s="348"/>
      <c r="D1" s="348"/>
      <c r="E1" s="348"/>
      <c r="F1" s="348"/>
      <c r="G1" s="348"/>
      <c r="H1" s="348"/>
      <c r="I1" s="348"/>
      <c r="J1" s="348"/>
      <c r="K1" s="348"/>
      <c r="L1" s="348"/>
      <c r="M1" s="348"/>
      <c r="N1" s="348"/>
      <c r="O1" s="348"/>
      <c r="P1" s="348"/>
      <c r="Q1" s="49"/>
      <c r="R1" s="50"/>
      <c r="S1" s="50"/>
      <c r="T1" s="50"/>
      <c r="U1" s="49"/>
      <c r="V1" s="49"/>
      <c r="W1" s="49"/>
      <c r="X1" s="49"/>
      <c r="Y1" s="49"/>
    </row>
    <row r="2" spans="1:25" s="51" customFormat="1" ht="75" customHeight="1" thickTop="1" thickBot="1">
      <c r="A2" s="49"/>
      <c r="B2" s="387"/>
      <c r="C2" s="388"/>
      <c r="D2" s="388"/>
      <c r="E2" s="389"/>
      <c r="F2" s="352" t="s">
        <v>252</v>
      </c>
      <c r="G2" s="353"/>
      <c r="H2" s="353"/>
      <c r="I2" s="353"/>
      <c r="J2" s="353"/>
      <c r="K2" s="353"/>
      <c r="L2" s="353"/>
      <c r="M2" s="353"/>
      <c r="N2" s="353"/>
      <c r="O2" s="353"/>
      <c r="P2" s="390"/>
      <c r="Q2" s="49"/>
      <c r="R2" s="50"/>
      <c r="S2" s="50"/>
      <c r="T2" s="50"/>
      <c r="U2" s="49"/>
      <c r="V2" s="49"/>
      <c r="W2" s="49"/>
      <c r="X2" s="49"/>
      <c r="Y2" s="49"/>
    </row>
    <row r="3" spans="1:25" s="26" customFormat="1" ht="7.9" customHeight="1" thickTop="1">
      <c r="A3" s="101"/>
      <c r="B3" s="102"/>
      <c r="C3" s="151"/>
      <c r="D3" s="151"/>
      <c r="E3" s="151"/>
      <c r="F3" s="151"/>
      <c r="G3" s="151"/>
      <c r="H3" s="151"/>
      <c r="I3" s="151"/>
      <c r="J3" s="151"/>
      <c r="K3" s="151"/>
      <c r="L3" s="151"/>
      <c r="M3" s="151"/>
      <c r="N3" s="151"/>
      <c r="O3" s="151"/>
      <c r="P3" s="152"/>
      <c r="Q3" s="101"/>
      <c r="R3" s="103"/>
      <c r="S3" s="103"/>
      <c r="T3" s="103"/>
      <c r="U3" s="101"/>
      <c r="V3" s="101"/>
      <c r="W3" s="101"/>
      <c r="X3" s="101"/>
      <c r="Y3" s="101"/>
    </row>
    <row r="4" spans="1:25" s="26" customFormat="1" ht="17.45" customHeight="1">
      <c r="A4" s="101"/>
      <c r="B4" s="168"/>
      <c r="C4" s="392" t="str">
        <f>IF(OR('Instruções Gerais e Termos'!$D$33&lt;&gt;"X",'Instruções Gerais e Termos'!$D$47&lt;&gt;"X",'Instruções Gerais e Termos'!$D$49&lt;&gt;"X"),"Complete o preenchimento da aba 'Intruções Gerais e Termos' para liberar o formulário","")</f>
        <v>Complete o preenchimento da aba 'Intruções Gerais e Termos' para liberar o formulário</v>
      </c>
      <c r="D4" s="392"/>
      <c r="E4" s="392"/>
      <c r="F4" s="392"/>
      <c r="G4" s="392"/>
      <c r="H4" s="392"/>
      <c r="I4" s="392"/>
      <c r="J4" s="392"/>
      <c r="K4" s="392"/>
      <c r="L4" s="392"/>
      <c r="M4" s="392"/>
      <c r="N4" s="392"/>
      <c r="O4" s="392"/>
      <c r="P4" s="97"/>
      <c r="Q4" s="101"/>
      <c r="R4" s="103"/>
      <c r="T4" s="103"/>
      <c r="U4" s="101"/>
      <c r="V4" s="101"/>
      <c r="W4" s="101"/>
      <c r="X4" s="101"/>
      <c r="Y4" s="101"/>
    </row>
    <row r="5" spans="1:25" s="26" customFormat="1" ht="7.9" customHeight="1" thickBot="1">
      <c r="A5" s="101"/>
      <c r="B5" s="153"/>
      <c r="C5" s="154"/>
      <c r="D5" s="154"/>
      <c r="E5" s="154"/>
      <c r="F5" s="154"/>
      <c r="G5" s="154"/>
      <c r="H5" s="154"/>
      <c r="I5" s="154"/>
      <c r="J5" s="154"/>
      <c r="K5" s="154"/>
      <c r="L5" s="154"/>
      <c r="M5" s="154"/>
      <c r="N5" s="154"/>
      <c r="O5" s="154"/>
      <c r="P5" s="155"/>
      <c r="Q5" s="101"/>
      <c r="R5" s="103"/>
      <c r="S5" s="103"/>
      <c r="T5" s="103"/>
      <c r="U5" s="101"/>
      <c r="V5" s="101"/>
      <c r="W5" s="101"/>
      <c r="X5" s="101"/>
      <c r="Y5" s="101"/>
    </row>
    <row r="6" spans="1:25" s="26" customFormat="1" ht="7.9" customHeight="1" thickTop="1">
      <c r="A6" s="101"/>
      <c r="B6" s="95"/>
      <c r="C6" s="96"/>
      <c r="D6" s="96"/>
      <c r="E6" s="96"/>
      <c r="F6" s="96"/>
      <c r="G6" s="96"/>
      <c r="H6" s="96"/>
      <c r="I6" s="96"/>
      <c r="J6" s="96"/>
      <c r="K6" s="96"/>
      <c r="L6" s="96"/>
      <c r="M6" s="96"/>
      <c r="N6" s="96"/>
      <c r="O6" s="96"/>
      <c r="P6" s="97"/>
      <c r="Q6" s="101"/>
      <c r="R6" s="103"/>
      <c r="S6" s="103"/>
      <c r="T6" s="103"/>
      <c r="U6" s="101"/>
      <c r="V6" s="101"/>
      <c r="W6" s="101"/>
      <c r="X6" s="101"/>
      <c r="Y6" s="101"/>
    </row>
    <row r="7" spans="1:25" ht="14.65" customHeight="1">
      <c r="B7" s="54"/>
      <c r="C7" s="391" t="s">
        <v>347</v>
      </c>
      <c r="D7" s="391"/>
      <c r="E7" s="391"/>
      <c r="F7" s="391"/>
      <c r="G7" s="391"/>
      <c r="H7" s="391"/>
      <c r="I7" s="391"/>
      <c r="J7" s="391"/>
      <c r="K7" s="391"/>
      <c r="L7" s="391"/>
      <c r="M7" s="391"/>
      <c r="N7" s="391"/>
      <c r="O7" s="391"/>
      <c r="P7" s="53"/>
      <c r="S7" s="98"/>
    </row>
    <row r="8" spans="1:25" s="128" customFormat="1" ht="37.15" customHeight="1">
      <c r="B8" s="305"/>
      <c r="C8" s="380" t="s">
        <v>426</v>
      </c>
      <c r="D8" s="380"/>
      <c r="E8" s="380"/>
      <c r="F8" s="380"/>
      <c r="G8" s="380"/>
      <c r="H8" s="380"/>
      <c r="I8" s="380"/>
      <c r="J8" s="380"/>
      <c r="K8" s="380"/>
      <c r="L8" s="380"/>
      <c r="M8" s="380"/>
      <c r="N8" s="380"/>
      <c r="O8" s="380"/>
      <c r="P8" s="129"/>
    </row>
    <row r="9" spans="1:25" ht="9" customHeight="1" thickBot="1">
      <c r="B9" s="44"/>
      <c r="C9" s="93"/>
      <c r="D9" s="93"/>
      <c r="E9" s="93"/>
      <c r="F9" s="93"/>
      <c r="G9" s="93"/>
      <c r="H9" s="93"/>
      <c r="I9" s="93"/>
      <c r="J9" s="93"/>
      <c r="K9" s="93"/>
      <c r="L9" s="93"/>
      <c r="M9" s="93"/>
      <c r="N9" s="93"/>
      <c r="O9" s="93"/>
      <c r="P9" s="94"/>
    </row>
    <row r="10" spans="1:25" s="98" customFormat="1" ht="14.45" customHeight="1" thickTop="1">
      <c r="B10" s="340" t="s">
        <v>294</v>
      </c>
      <c r="C10" s="341"/>
      <c r="D10" s="341"/>
      <c r="E10" s="341"/>
      <c r="F10" s="341"/>
      <c r="G10" s="341"/>
      <c r="H10" s="341"/>
      <c r="I10" s="341"/>
      <c r="J10" s="341"/>
      <c r="K10" s="341"/>
      <c r="L10" s="341"/>
      <c r="M10" s="341"/>
      <c r="N10" s="341"/>
      <c r="O10" s="341"/>
      <c r="P10" s="342"/>
    </row>
    <row r="11" spans="1:25" ht="9" customHeight="1">
      <c r="B11" s="99"/>
      <c r="C11" s="385" t="str">
        <f>IF(AND('Instruções Gerais e Termos'!D47&lt;&gt;"X",'Instruções Gerais e Termos'!D49&lt;&gt;"X"),"Preencha a aba 'Termo de Responsbilidade' para liberar o formulário","")</f>
        <v>Preencha a aba 'Termo de Responsbilidade' para liberar o formulário</v>
      </c>
      <c r="D11" s="385"/>
      <c r="E11" s="385"/>
      <c r="F11" s="385"/>
      <c r="G11" s="385"/>
      <c r="H11" s="385"/>
      <c r="I11" s="385"/>
      <c r="J11" s="385"/>
      <c r="K11" s="385"/>
      <c r="L11" s="385"/>
      <c r="M11" s="385"/>
      <c r="N11" s="385"/>
      <c r="O11" s="385"/>
      <c r="P11" s="124"/>
      <c r="S11" s="98"/>
    </row>
    <row r="12" spans="1:25" ht="16.899999999999999" customHeight="1">
      <c r="B12" s="99"/>
      <c r="C12" s="338" t="s">
        <v>374</v>
      </c>
      <c r="D12" s="140"/>
      <c r="E12" s="140"/>
      <c r="F12" s="140"/>
      <c r="G12" s="140"/>
      <c r="H12" s="140"/>
      <c r="I12" s="140"/>
      <c r="J12" s="140"/>
      <c r="K12" s="140"/>
      <c r="L12" s="140"/>
      <c r="M12" s="140"/>
      <c r="N12" s="140"/>
      <c r="O12" s="140"/>
      <c r="P12" s="139"/>
      <c r="S12" t="s">
        <v>448</v>
      </c>
    </row>
    <row r="13" spans="1:25" ht="14.65" customHeight="1">
      <c r="B13" s="54"/>
      <c r="C13" s="381" t="s">
        <v>295</v>
      </c>
      <c r="D13" s="381"/>
      <c r="E13" s="381"/>
      <c r="F13" s="381"/>
      <c r="G13" s="381"/>
      <c r="H13" s="381"/>
      <c r="I13" s="381"/>
      <c r="J13" s="381"/>
      <c r="K13" s="381"/>
      <c r="L13" s="381"/>
      <c r="M13" s="381"/>
      <c r="N13" s="381"/>
      <c r="O13" s="381"/>
      <c r="P13" s="53"/>
      <c r="S13" s="310" t="b">
        <f>AND($S$28="VERDADEIRO",$S$30="VERDADEIRO",$S$34=TRUE,$S$32=TRUE)</f>
        <v>0</v>
      </c>
    </row>
    <row r="14" spans="1:25" ht="14.65" customHeight="1">
      <c r="B14" s="54"/>
      <c r="C14" s="382" t="s">
        <v>375</v>
      </c>
      <c r="D14" s="383"/>
      <c r="E14" s="384"/>
      <c r="F14" s="366"/>
      <c r="G14" s="367"/>
      <c r="H14" s="367"/>
      <c r="I14" s="367"/>
      <c r="J14" s="367"/>
      <c r="K14" s="367"/>
      <c r="L14" s="367"/>
      <c r="M14" s="367"/>
      <c r="N14" s="367"/>
      <c r="O14" s="368"/>
      <c r="P14" s="53"/>
    </row>
    <row r="15" spans="1:25" s="7" customFormat="1" ht="29.45" customHeight="1">
      <c r="B15" s="54"/>
      <c r="C15" s="393" t="str">
        <f>IF(F14="Pessoa Física",'TABELA DE DADOS'!$B$67,IF(F14="Pessoa Jurídica",'TABELA DE DADOS'!$B$68,""))</f>
        <v/>
      </c>
      <c r="D15" s="393"/>
      <c r="E15" s="393"/>
      <c r="F15" s="393"/>
      <c r="G15" s="393"/>
      <c r="H15" s="393"/>
      <c r="I15" s="393"/>
      <c r="J15" s="393"/>
      <c r="K15" s="393"/>
      <c r="L15" s="393"/>
      <c r="M15" s="393"/>
      <c r="N15" s="393"/>
      <c r="O15" s="393"/>
      <c r="P15" s="53"/>
    </row>
    <row r="16" spans="1:25" ht="4.1500000000000004" customHeight="1">
      <c r="B16" s="54"/>
      <c r="D16" s="326"/>
      <c r="E16" s="327"/>
      <c r="F16" s="328"/>
      <c r="G16" s="329"/>
      <c r="H16" s="329"/>
      <c r="I16" s="329"/>
      <c r="J16" s="329"/>
      <c r="K16" s="329"/>
      <c r="L16" s="329"/>
      <c r="M16" s="329"/>
      <c r="N16" s="329"/>
      <c r="O16" s="329"/>
      <c r="P16" s="53"/>
    </row>
    <row r="17" spans="2:19" ht="14.65" customHeight="1">
      <c r="B17" s="54"/>
      <c r="C17" s="395" t="str">
        <f>IF(F14="Pessoa Jurídica","CNPJ do Operador*:",IF(F14="Pessoa Física","CPF do Operador*:","CNPJ ou CPF do operador*:"))</f>
        <v>CNPJ ou CPF do operador*:</v>
      </c>
      <c r="D17" s="395"/>
      <c r="E17" s="395"/>
      <c r="F17" s="395"/>
      <c r="G17" s="366"/>
      <c r="H17" s="367"/>
      <c r="I17" s="367"/>
      <c r="J17" s="367"/>
      <c r="K17" s="368"/>
      <c r="L17" s="394" t="str">
        <f>IF(F14="Pessoa Física",IF(ISNUMBER(MATCH("???.???.???-??",G17,0)) = FALSE, "Preenchimento incorreto do CPF - Ver instruções no Box",""),IF(F14="Pessoa Jurídica",IF(ISNUMBER(MATCH("??.???.???/????-??",G17,0)) = FALSE, "Preenchimento incorreto do CNPJ - Ver instruções no Box",""),""))</f>
        <v/>
      </c>
      <c r="M17" s="394"/>
      <c r="N17" s="394"/>
      <c r="O17" s="394"/>
      <c r="P17" s="53"/>
    </row>
    <row r="18" spans="2:19" ht="6.6" customHeight="1">
      <c r="B18" s="54"/>
      <c r="C18" s="11"/>
      <c r="D18" s="11"/>
      <c r="E18" s="11"/>
      <c r="F18" s="11"/>
      <c r="G18" s="11"/>
      <c r="H18" s="11"/>
      <c r="I18" s="11"/>
      <c r="J18" s="11"/>
      <c r="K18" s="11"/>
      <c r="L18" s="11"/>
      <c r="M18" s="11"/>
      <c r="N18" s="11"/>
      <c r="O18" s="11"/>
      <c r="P18" s="53"/>
    </row>
    <row r="19" spans="2:19" ht="14.65" customHeight="1">
      <c r="B19" s="54"/>
      <c r="C19" s="11" t="s">
        <v>443</v>
      </c>
      <c r="D19" s="11"/>
      <c r="E19" s="11"/>
      <c r="F19" s="11"/>
      <c r="G19" s="11"/>
      <c r="H19" s="11"/>
      <c r="I19" s="11"/>
      <c r="J19" s="11"/>
      <c r="K19" s="11"/>
      <c r="L19" s="11"/>
      <c r="M19" s="11"/>
      <c r="N19" s="11"/>
      <c r="O19" s="11"/>
      <c r="P19" s="53"/>
    </row>
    <row r="20" spans="2:19" ht="14.65" customHeight="1">
      <c r="B20" s="54"/>
      <c r="C20" s="395" t="s">
        <v>501</v>
      </c>
      <c r="D20" s="395"/>
      <c r="E20" s="395"/>
      <c r="F20" s="395"/>
      <c r="G20" s="366"/>
      <c r="H20" s="367"/>
      <c r="I20" s="367"/>
      <c r="J20" s="367"/>
      <c r="K20" s="368"/>
      <c r="L20" s="394" t="str">
        <f>IF($F$14="Pessoa Jurídica",IF(ISNUMBER(MATCH("???.???.???-??",G20,0)) = FALSE, "Preenchimento incorreto do CPF - Ver instruções no Box",""),"")</f>
        <v/>
      </c>
      <c r="M20" s="394"/>
      <c r="N20" s="394"/>
      <c r="O20" s="394"/>
      <c r="P20" s="53"/>
    </row>
    <row r="21" spans="2:19" ht="7.9" customHeight="1">
      <c r="B21" s="54"/>
      <c r="C21" s="331"/>
      <c r="D21" s="331"/>
      <c r="E21" s="331"/>
      <c r="F21" s="331"/>
      <c r="G21" s="130"/>
      <c r="H21" s="130"/>
      <c r="I21" s="130"/>
      <c r="J21" s="130"/>
      <c r="K21" s="130"/>
      <c r="L21" s="330"/>
      <c r="M21" s="330"/>
      <c r="N21" s="330"/>
      <c r="O21" s="330"/>
      <c r="P21" s="53"/>
    </row>
    <row r="22" spans="2:19" ht="14.65" customHeight="1">
      <c r="B22" s="54"/>
      <c r="C22" s="331"/>
      <c r="D22" s="331"/>
      <c r="E22" s="331"/>
      <c r="F22" s="333"/>
      <c r="G22" s="339" t="s">
        <v>502</v>
      </c>
      <c r="H22" s="130"/>
      <c r="I22" s="130"/>
      <c r="J22" s="130"/>
      <c r="K22" s="130"/>
      <c r="L22" s="330"/>
      <c r="M22" s="330"/>
      <c r="N22" s="330"/>
      <c r="O22" s="330"/>
      <c r="P22" s="53"/>
    </row>
    <row r="23" spans="2:19" ht="8.4499999999999993" customHeight="1" thickBot="1">
      <c r="B23" s="58"/>
      <c r="C23" s="92"/>
      <c r="D23" s="92"/>
      <c r="E23" s="92"/>
      <c r="F23" s="92"/>
      <c r="G23" s="92"/>
      <c r="H23" s="92"/>
      <c r="I23" s="92"/>
      <c r="J23" s="92"/>
      <c r="K23" s="92"/>
      <c r="L23" s="92"/>
      <c r="M23" s="92"/>
      <c r="N23" s="92"/>
      <c r="O23" s="92"/>
      <c r="P23" s="60"/>
    </row>
    <row r="24" spans="2:19" s="98" customFormat="1" ht="15" customHeight="1" thickTop="1">
      <c r="B24" s="340" t="s">
        <v>290</v>
      </c>
      <c r="C24" s="341"/>
      <c r="D24" s="341"/>
      <c r="E24" s="341"/>
      <c r="F24" s="341"/>
      <c r="G24" s="341"/>
      <c r="H24" s="341"/>
      <c r="I24" s="341"/>
      <c r="J24" s="341"/>
      <c r="K24" s="341"/>
      <c r="L24" s="341"/>
      <c r="M24" s="341"/>
      <c r="N24" s="341"/>
      <c r="O24" s="341"/>
      <c r="P24" s="342"/>
    </row>
    <row r="25" spans="2:19" ht="10.9" customHeight="1">
      <c r="B25" s="54"/>
      <c r="D25" s="11"/>
      <c r="E25" s="11"/>
      <c r="F25" s="11"/>
      <c r="G25" s="11"/>
      <c r="H25" s="11"/>
      <c r="I25" s="11"/>
      <c r="J25" s="11"/>
      <c r="K25" s="11"/>
      <c r="L25" s="11"/>
      <c r="M25" s="11"/>
      <c r="N25" s="11"/>
      <c r="O25" s="11"/>
      <c r="P25" s="53"/>
    </row>
    <row r="26" spans="2:19" ht="14.65" customHeight="1">
      <c r="B26" s="54"/>
      <c r="C26" s="382" t="s">
        <v>365</v>
      </c>
      <c r="D26" s="383"/>
      <c r="E26" s="384"/>
      <c r="F26" s="366"/>
      <c r="G26" s="367"/>
      <c r="H26" s="367"/>
      <c r="I26" s="367"/>
      <c r="J26" s="367"/>
      <c r="K26" s="367"/>
      <c r="L26" s="367"/>
      <c r="M26" s="367"/>
      <c r="N26" s="367"/>
      <c r="O26" s="368"/>
      <c r="P26" s="53"/>
    </row>
    <row r="27" spans="2:19" ht="14.65" customHeight="1">
      <c r="B27" s="54"/>
      <c r="C27" s="365" t="str">
        <f>IF(OR('Solicitação e Instruções'!$E$11="",'Solicitação e Instruções'!$E$11='TABELA DE DADOS'!$B$3),"Código CIAD","Código CIAD*")</f>
        <v>Código CIAD</v>
      </c>
      <c r="D27" s="365"/>
      <c r="E27" s="365"/>
      <c r="F27" s="377"/>
      <c r="G27" s="378"/>
      <c r="H27" s="379"/>
      <c r="I27" s="90"/>
      <c r="J27" s="90"/>
      <c r="K27" s="11"/>
      <c r="L27" s="11"/>
      <c r="M27" s="11"/>
      <c r="N27" s="11"/>
      <c r="O27" s="11"/>
      <c r="P27" s="53"/>
      <c r="S27" t="s">
        <v>445</v>
      </c>
    </row>
    <row r="28" spans="2:19" ht="14.65" customHeight="1">
      <c r="B28" s="54"/>
      <c r="C28" s="365" t="s">
        <v>284</v>
      </c>
      <c r="D28" s="365"/>
      <c r="E28" s="365"/>
      <c r="F28" s="366"/>
      <c r="G28" s="367"/>
      <c r="H28" s="368"/>
      <c r="I28" s="90"/>
      <c r="J28" s="90"/>
      <c r="K28" s="11"/>
      <c r="L28" s="11"/>
      <c r="M28" s="11"/>
      <c r="N28" s="11"/>
      <c r="O28" s="11"/>
      <c r="P28" s="53"/>
      <c r="S28" t="str">
        <f>IF(AND($F$14="Pessoa Física"),
IF(AND($L$17&lt;&gt;"Preenchimento incorreto do CPF - Ver instruções no Box"),"VERDADEIRO","FALSO"),"VERDADEIRO")</f>
        <v>VERDADEIRO</v>
      </c>
    </row>
    <row r="29" spans="2:19" ht="23.45" customHeight="1">
      <c r="B29" s="54"/>
      <c r="C29" s="338" t="s">
        <v>374</v>
      </c>
      <c r="D29" s="90"/>
      <c r="E29" s="90"/>
      <c r="F29" s="90"/>
      <c r="G29" s="90"/>
      <c r="H29" s="90"/>
      <c r="I29" s="90"/>
      <c r="J29" s="90"/>
      <c r="K29" s="11"/>
      <c r="L29" s="11"/>
      <c r="M29" s="11"/>
      <c r="N29" s="11"/>
      <c r="O29" s="11"/>
      <c r="P29" s="53"/>
      <c r="S29" t="s">
        <v>446</v>
      </c>
    </row>
    <row r="30" spans="2:19" ht="14.65" customHeight="1">
      <c r="B30" s="54"/>
      <c r="C30" s="365" t="s">
        <v>277</v>
      </c>
      <c r="D30" s="365"/>
      <c r="E30" s="365"/>
      <c r="F30" s="366"/>
      <c r="G30" s="367"/>
      <c r="H30" s="367"/>
      <c r="I30" s="367"/>
      <c r="J30" s="367"/>
      <c r="K30" s="367"/>
      <c r="L30" s="367"/>
      <c r="M30" s="367"/>
      <c r="N30" s="367"/>
      <c r="O30" s="368"/>
      <c r="P30" s="53"/>
      <c r="S30" s="310" t="str">
        <f>IF(AND($F$14="Pessoa Jurídica"),
IF(AND($F$22="x",$L$17&lt;&gt;"Preenchimento incorreto do Cnpj - Ver instruções no Box",$L$20&lt;&gt;"Preenchimento incorreto do CPF - Ver instruções no Box"),"VERDADEIRO","FALSO"),"VERDADEIRO")</f>
        <v>VERDADEIRO</v>
      </c>
    </row>
    <row r="31" spans="2:19" ht="14.65" customHeight="1">
      <c r="B31" s="54"/>
      <c r="C31" s="365" t="s">
        <v>278</v>
      </c>
      <c r="D31" s="365"/>
      <c r="E31" s="365"/>
      <c r="F31" s="375"/>
      <c r="G31" s="376"/>
      <c r="H31" s="11"/>
      <c r="I31" s="11"/>
      <c r="J31" s="11"/>
      <c r="K31" s="11"/>
      <c r="L31" s="11"/>
      <c r="M31" s="11"/>
      <c r="N31" s="11"/>
      <c r="O31" s="11"/>
      <c r="P31" s="53"/>
      <c r="S31" t="s">
        <v>500</v>
      </c>
    </row>
    <row r="32" spans="2:19" ht="14.65" customHeight="1">
      <c r="B32" s="54"/>
      <c r="C32" s="365" t="s">
        <v>276</v>
      </c>
      <c r="D32" s="365"/>
      <c r="E32" s="365"/>
      <c r="F32" s="366"/>
      <c r="G32" s="367"/>
      <c r="H32" s="367"/>
      <c r="I32" s="367"/>
      <c r="J32" s="367"/>
      <c r="K32" s="367"/>
      <c r="L32" s="368"/>
      <c r="M32" s="91" t="s">
        <v>283</v>
      </c>
      <c r="N32" s="11"/>
      <c r="O32" s="11"/>
      <c r="P32" s="53"/>
      <c r="S32" s="310" t="b">
        <f>$F$14&lt;&gt;""</f>
        <v>0</v>
      </c>
    </row>
    <row r="33" spans="2:19" ht="14.65" customHeight="1">
      <c r="B33" s="54"/>
      <c r="C33" s="365" t="s">
        <v>279</v>
      </c>
      <c r="D33" s="365"/>
      <c r="E33" s="365"/>
      <c r="F33" s="366"/>
      <c r="G33" s="367"/>
      <c r="H33" s="368"/>
      <c r="I33" s="11"/>
      <c r="J33" s="11"/>
      <c r="K33" s="11"/>
      <c r="L33" s="11"/>
      <c r="M33" s="11"/>
      <c r="N33" s="11"/>
      <c r="O33" s="11"/>
      <c r="P33" s="53"/>
      <c r="S33" t="s">
        <v>447</v>
      </c>
    </row>
    <row r="34" spans="2:19" ht="14.65" customHeight="1">
      <c r="B34" s="54"/>
      <c r="C34" s="365" t="s">
        <v>280</v>
      </c>
      <c r="D34" s="365"/>
      <c r="E34" s="365"/>
      <c r="F34" s="366"/>
      <c r="G34" s="367"/>
      <c r="H34" s="368"/>
      <c r="I34" s="11"/>
      <c r="J34" s="11"/>
      <c r="K34" s="11"/>
      <c r="L34" s="11"/>
      <c r="M34" s="11"/>
      <c r="N34" s="11"/>
      <c r="O34" s="11"/>
      <c r="P34" s="53"/>
      <c r="S34" s="310" t="b">
        <f>AND($F$26&lt;&gt;"",$F$30&lt;&gt;"",$F$31&lt;&gt;"",$F$33&lt;&gt;"",$F$34&lt;&gt;"",$F$35&lt;&gt;"",$F$36&lt;&gt;"",$E$48="X")</f>
        <v>0</v>
      </c>
    </row>
    <row r="35" spans="2:19" ht="14.65" customHeight="1">
      <c r="B35" s="54"/>
      <c r="C35" s="365" t="s">
        <v>281</v>
      </c>
      <c r="D35" s="365"/>
      <c r="E35" s="365"/>
      <c r="F35" s="377"/>
      <c r="G35" s="378"/>
      <c r="H35" s="379"/>
      <c r="I35" s="11"/>
      <c r="J35" s="11"/>
      <c r="K35" s="11"/>
      <c r="M35" s="11"/>
      <c r="N35" s="11"/>
      <c r="O35" s="11"/>
      <c r="P35" s="53"/>
    </row>
    <row r="36" spans="2:19" ht="14.65" customHeight="1">
      <c r="B36" s="54"/>
      <c r="C36" s="365" t="s">
        <v>282</v>
      </c>
      <c r="D36" s="365"/>
      <c r="E36" s="365"/>
      <c r="F36" s="377"/>
      <c r="G36" s="378"/>
      <c r="H36" s="379"/>
      <c r="I36" s="11"/>
      <c r="J36" s="11"/>
      <c r="K36" s="11"/>
      <c r="L36" s="11"/>
      <c r="M36" s="11"/>
      <c r="N36" s="11"/>
      <c r="O36" s="11"/>
      <c r="P36" s="53"/>
    </row>
    <row r="37" spans="2:19" ht="14.65" customHeight="1">
      <c r="B37" s="54"/>
      <c r="C37" s="365" t="s">
        <v>162</v>
      </c>
      <c r="D37" s="365"/>
      <c r="E37" s="365"/>
      <c r="F37" s="366"/>
      <c r="G37" s="367"/>
      <c r="H37" s="368"/>
      <c r="I37" s="91" t="s">
        <v>163</v>
      </c>
      <c r="J37" s="11"/>
      <c r="K37" s="11"/>
      <c r="L37" s="11"/>
      <c r="M37" s="11"/>
      <c r="N37" s="11"/>
      <c r="O37" s="11"/>
      <c r="P37" s="53"/>
      <c r="S37" t="s">
        <v>444</v>
      </c>
    </row>
    <row r="38" spans="2:19" ht="14.65" customHeight="1">
      <c r="B38" s="54"/>
      <c r="C38" s="11"/>
      <c r="D38" s="11"/>
      <c r="E38" s="11"/>
      <c r="F38" s="11"/>
      <c r="G38" s="11"/>
      <c r="H38" s="11"/>
      <c r="I38" s="11"/>
      <c r="J38" s="11"/>
      <c r="K38" s="11"/>
      <c r="L38" s="11"/>
      <c r="M38" s="11"/>
      <c r="N38" s="11"/>
      <c r="O38" s="11"/>
      <c r="P38" s="53"/>
      <c r="S38" t="str">
        <f>", "&amp;C17&amp;" "</f>
        <v xml:space="preserve">, CNPJ ou CPF do operador*: </v>
      </c>
    </row>
    <row r="39" spans="2:19" ht="26.45" customHeight="1">
      <c r="B39" s="54"/>
      <c r="C39" s="11"/>
      <c r="D39" s="11"/>
      <c r="E39" s="11"/>
      <c r="F39" s="371" t="s">
        <v>253</v>
      </c>
      <c r="G39" s="371"/>
      <c r="H39" s="371"/>
      <c r="I39" s="371"/>
      <c r="J39" s="371"/>
      <c r="K39" s="371"/>
      <c r="L39" s="11"/>
      <c r="M39" s="11"/>
      <c r="N39" s="11"/>
      <c r="O39" s="11"/>
      <c r="P39" s="53"/>
      <c r="S39" t="s">
        <v>256</v>
      </c>
    </row>
    <row r="40" spans="2:19" ht="45" customHeight="1">
      <c r="B40" s="54"/>
      <c r="C40" s="372" t="str">
        <f>CONCATENATE(S37,S38,G17,S39,F26,S40,S42)</f>
        <v>i) O operador, CNPJ ou CPF do operador*: , responsável pelo Aeródromo de Uso Privativo , objeto deste requerimento, declara estar ciente de que as informações apresentadas nesta declaração têm como objetivo definir o responsável pelas atividades no aeródromo e pelo cumprimento das obrigações e dos normativos aplicáveis, devendo responder pelo aeródromo perante a ANAC, inclusive por medidas sancionatórias e acautelatórias aplicadas.</v>
      </c>
      <c r="D40" s="372"/>
      <c r="E40" s="372"/>
      <c r="F40" s="372"/>
      <c r="G40" s="372"/>
      <c r="H40" s="372"/>
      <c r="I40" s="372"/>
      <c r="J40" s="372"/>
      <c r="K40" s="372"/>
      <c r="L40" s="372"/>
      <c r="M40" s="372"/>
      <c r="N40" s="372"/>
      <c r="O40" s="372"/>
      <c r="P40" s="53"/>
      <c r="S40" s="78" t="s">
        <v>254</v>
      </c>
    </row>
    <row r="41" spans="2:19" ht="7.9" customHeight="1">
      <c r="B41" s="54"/>
      <c r="C41" s="373"/>
      <c r="D41" s="373"/>
      <c r="E41" s="373"/>
      <c r="F41" s="373"/>
      <c r="G41" s="373"/>
      <c r="H41" s="373"/>
      <c r="I41" s="373"/>
      <c r="J41" s="373"/>
      <c r="K41" s="373"/>
      <c r="L41" s="373"/>
      <c r="M41" s="373"/>
      <c r="N41" s="373"/>
      <c r="O41" s="373"/>
      <c r="P41" s="53"/>
    </row>
    <row r="42" spans="2:19" ht="27" customHeight="1">
      <c r="B42" s="54"/>
      <c r="C42" s="374" t="s">
        <v>260</v>
      </c>
      <c r="D42" s="374"/>
      <c r="E42" s="374"/>
      <c r="F42" s="374"/>
      <c r="G42" s="374"/>
      <c r="H42" s="374"/>
      <c r="I42" s="374"/>
      <c r="J42" s="374"/>
      <c r="K42" s="374"/>
      <c r="L42" s="374"/>
      <c r="M42" s="374"/>
      <c r="N42" s="374"/>
      <c r="O42" s="374"/>
      <c r="P42" s="53"/>
      <c r="S42" s="79" t="s">
        <v>255</v>
      </c>
    </row>
    <row r="43" spans="2:19" ht="7.15" customHeight="1">
      <c r="B43" s="54"/>
      <c r="C43" s="80"/>
      <c r="D43" s="80"/>
      <c r="E43" s="80"/>
      <c r="F43" s="80"/>
      <c r="G43" s="80"/>
      <c r="H43" s="80"/>
      <c r="I43" s="80"/>
      <c r="J43" s="80"/>
      <c r="K43" s="80"/>
      <c r="L43" s="80"/>
      <c r="M43" s="80"/>
      <c r="N43" s="80"/>
      <c r="O43" s="80"/>
      <c r="P43" s="53"/>
      <c r="S43" s="78"/>
    </row>
    <row r="44" spans="2:19" ht="59.45" customHeight="1">
      <c r="B44" s="54"/>
      <c r="C44" s="374" t="s">
        <v>261</v>
      </c>
      <c r="D44" s="374"/>
      <c r="E44" s="374"/>
      <c r="F44" s="374"/>
      <c r="G44" s="374"/>
      <c r="H44" s="374"/>
      <c r="I44" s="374"/>
      <c r="J44" s="374"/>
      <c r="K44" s="374"/>
      <c r="L44" s="374"/>
      <c r="M44" s="374"/>
      <c r="N44" s="374"/>
      <c r="O44" s="374"/>
      <c r="P44" s="53"/>
      <c r="S44" s="78"/>
    </row>
    <row r="45" spans="2:19" ht="7.9" customHeight="1">
      <c r="B45" s="54"/>
      <c r="C45" s="77"/>
      <c r="D45" s="77"/>
      <c r="E45" s="77"/>
      <c r="F45" s="77"/>
      <c r="G45" s="77"/>
      <c r="H45" s="77"/>
      <c r="I45" s="77"/>
      <c r="J45" s="77"/>
      <c r="K45" s="77"/>
      <c r="L45" s="77"/>
      <c r="M45" s="77"/>
      <c r="N45" s="77"/>
      <c r="O45" s="77"/>
      <c r="P45" s="53"/>
      <c r="S45" s="78"/>
    </row>
    <row r="46" spans="2:19" ht="14.45" customHeight="1">
      <c r="B46" s="54"/>
      <c r="C46" s="374" t="s">
        <v>259</v>
      </c>
      <c r="D46" s="374"/>
      <c r="E46" s="374"/>
      <c r="F46" s="374"/>
      <c r="G46" s="374"/>
      <c r="H46" s="374"/>
      <c r="I46" s="374"/>
      <c r="J46" s="374"/>
      <c r="K46" s="374"/>
      <c r="L46" s="374"/>
      <c r="M46" s="374"/>
      <c r="N46" s="374"/>
      <c r="O46" s="374"/>
      <c r="P46" s="53"/>
      <c r="S46" s="78"/>
    </row>
    <row r="47" spans="2:19" ht="14.45" customHeight="1">
      <c r="B47" s="54"/>
      <c r="C47" s="80"/>
      <c r="D47" s="80"/>
      <c r="E47" s="80"/>
      <c r="F47" s="80"/>
      <c r="G47" s="80"/>
      <c r="H47" s="80"/>
      <c r="I47" s="80"/>
      <c r="J47" s="80"/>
      <c r="K47" s="80"/>
      <c r="L47" s="80"/>
      <c r="M47" s="80"/>
      <c r="N47" s="80"/>
      <c r="O47" s="80"/>
      <c r="P47" s="53"/>
      <c r="S47" s="78"/>
    </row>
    <row r="48" spans="2:19" ht="14.45" customHeight="1">
      <c r="B48" s="54"/>
      <c r="C48" s="80"/>
      <c r="D48" s="80"/>
      <c r="E48" s="100"/>
      <c r="F48" s="369" t="s">
        <v>402</v>
      </c>
      <c r="G48" s="370"/>
      <c r="H48" s="370"/>
      <c r="I48" s="370"/>
      <c r="J48" s="370"/>
      <c r="K48" s="370"/>
      <c r="L48" s="370"/>
      <c r="M48" s="370"/>
      <c r="N48" s="370"/>
      <c r="O48" s="370"/>
      <c r="P48" s="53"/>
      <c r="S48" s="78"/>
    </row>
    <row r="49" spans="2:16" ht="15.75" thickBot="1">
      <c r="B49" s="58"/>
      <c r="C49" s="59"/>
      <c r="D49" s="59"/>
      <c r="E49" s="59"/>
      <c r="F49" s="59"/>
      <c r="G49" s="59"/>
      <c r="H49" s="59"/>
      <c r="I49" s="59"/>
      <c r="J49" s="59"/>
      <c r="K49" s="59"/>
      <c r="L49" s="59"/>
      <c r="M49" s="59"/>
      <c r="N49" s="59"/>
      <c r="O49" s="59"/>
      <c r="P49" s="60"/>
    </row>
    <row r="50" spans="2:16" ht="15.75" thickTop="1"/>
  </sheetData>
  <sheetProtection password="FDCC" sheet="1" selectLockedCells="1"/>
  <mergeCells count="48">
    <mergeCell ref="C15:O15"/>
    <mergeCell ref="G20:K20"/>
    <mergeCell ref="L20:O20"/>
    <mergeCell ref="C20:F20"/>
    <mergeCell ref="L17:O17"/>
    <mergeCell ref="C17:F17"/>
    <mergeCell ref="G17:K17"/>
    <mergeCell ref="B24:P24"/>
    <mergeCell ref="C27:E27"/>
    <mergeCell ref="F27:H27"/>
    <mergeCell ref="C26:E26"/>
    <mergeCell ref="F26:O26"/>
    <mergeCell ref="B1:P1"/>
    <mergeCell ref="B2:E2"/>
    <mergeCell ref="F2:P2"/>
    <mergeCell ref="C7:O7"/>
    <mergeCell ref="C4:O4"/>
    <mergeCell ref="C8:O8"/>
    <mergeCell ref="C13:O13"/>
    <mergeCell ref="B10:P10"/>
    <mergeCell ref="C14:E14"/>
    <mergeCell ref="F14:O14"/>
    <mergeCell ref="C11:O11"/>
    <mergeCell ref="C36:E36"/>
    <mergeCell ref="C37:E37"/>
    <mergeCell ref="F31:G31"/>
    <mergeCell ref="F32:L32"/>
    <mergeCell ref="F33:H33"/>
    <mergeCell ref="F34:H34"/>
    <mergeCell ref="F35:H35"/>
    <mergeCell ref="F36:H36"/>
    <mergeCell ref="F37:H37"/>
    <mergeCell ref="C28:E28"/>
    <mergeCell ref="F28:H28"/>
    <mergeCell ref="F48:O48"/>
    <mergeCell ref="F39:K39"/>
    <mergeCell ref="C40:O40"/>
    <mergeCell ref="C41:O41"/>
    <mergeCell ref="C42:O42"/>
    <mergeCell ref="C44:O44"/>
    <mergeCell ref="C30:E30"/>
    <mergeCell ref="C31:E31"/>
    <mergeCell ref="C32:E32"/>
    <mergeCell ref="F30:O30"/>
    <mergeCell ref="C33:E33"/>
    <mergeCell ref="C34:E34"/>
    <mergeCell ref="C35:E35"/>
    <mergeCell ref="C46:O46"/>
  </mergeCells>
  <conditionalFormatting sqref="C15">
    <cfRule type="expression" dxfId="173" priority="9">
      <formula>$F$22="X"</formula>
    </cfRule>
  </conditionalFormatting>
  <conditionalFormatting sqref="C7:O8 C11:O14 D16 F16:O16 C17 G17 L17:O17 C18:O19 C20:C22 G20:G22 L20:O22 C26:O48">
    <cfRule type="expression" dxfId="172" priority="1">
      <formula>$C$4="Complete o preenchimento da aba 'Intruções Gerais e Termos' para liberar o formulário"</formula>
    </cfRule>
  </conditionalFormatting>
  <conditionalFormatting sqref="C17:O22 C26:O38">
    <cfRule type="expression" dxfId="171" priority="3">
      <formula>$F$14=""</formula>
    </cfRule>
  </conditionalFormatting>
  <conditionalFormatting sqref="C19:O22">
    <cfRule type="expression" dxfId="170" priority="5">
      <formula>$F$14="Pessoa Física"</formula>
    </cfRule>
  </conditionalFormatting>
  <conditionalFormatting sqref="E16">
    <cfRule type="expression" dxfId="169" priority="4">
      <formula>$C$4="Complete o preenchimento da aba 'Intruções Gerais e Termos' para liberar o formulário"</formula>
    </cfRule>
    <cfRule type="expression" dxfId="168" priority="6">
      <formula>$F$14=""</formula>
    </cfRule>
  </conditionalFormatting>
  <conditionalFormatting sqref="F48:O48">
    <cfRule type="expression" dxfId="167" priority="26">
      <formula>$E$48&lt;&gt;"X"</formula>
    </cfRule>
    <cfRule type="expression" dxfId="166" priority="27">
      <formula>$E$48="X"</formula>
    </cfRule>
  </conditionalFormatting>
  <conditionalFormatting sqref="G22">
    <cfRule type="expression" dxfId="165" priority="8">
      <formula>$F$22="X"</formula>
    </cfRule>
  </conditionalFormatting>
  <conditionalFormatting sqref="L17:O17">
    <cfRule type="cellIs" dxfId="164" priority="15" operator="equal">
      <formula>"Preenchimento incorreto do CNPJ - Ver instruções no Box"</formula>
    </cfRule>
    <cfRule type="cellIs" dxfId="163" priority="20" operator="equal">
      <formula>"Preenchimento incorreto do CPF - Ver instruções no Box"</formula>
    </cfRule>
  </conditionalFormatting>
  <conditionalFormatting sqref="L20:O22">
    <cfRule type="cellIs" dxfId="162" priority="14" operator="equal">
      <formula>"Preenchimento incorreto do CPF - Ver instruções no Box"</formula>
    </cfRule>
  </conditionalFormatting>
  <dataValidations xWindow="640" yWindow="760" count="7">
    <dataValidation type="list" allowBlank="1" showInputMessage="1" showErrorMessage="1" sqref="E48">
      <formula1>"X, "</formula1>
    </dataValidation>
    <dataValidation type="list" allowBlank="1" showInputMessage="1" showErrorMessage="1" promptTitle="Atenção!" prompt="Se o operador for &quot;Pessoa Física&quot; somente aparecerá, no requerimento, os campos para o preenchimentos dos dados do operador. _x000a__x000a_Se for &quot;Pessoa Jurídica&quot;, aparecerá os campos para os dados da empresa e os dados do representante legal da empresa (sócio)." sqref="F14:O14">
      <formula1>"Pessoa Jurídica,Pessoa Física"</formula1>
    </dataValidation>
    <dataValidation allowBlank="1" showInputMessage="1" showErrorMessage="1" promptTitle="Atenção!" prompt="Não se permite que existam dois aeródromos com nome idênticos no mesmo município, por isso sugere-se que se consulte o ROTAER Digital para verificar se existe ou não outro aeródromo já cadastrado com o nome que se pretente para o seu aeródromo." sqref="F26:O26 F29:O29"/>
    <dataValidation allowBlank="1" showErrorMessage="1" promptTitle="Atenção!" prompt="Não se permite que existam dois aeródromos com nome idênticos no mesmo município, por isso sugere-se que se consulte o ROTAER Digital para verificar se existe ou não outro aeródromo já cadastrado com o nome que se pretente para o seu aeródromo." sqref="I27:O28"/>
    <dataValidation allowBlank="1" showInputMessage="1" showErrorMessage="1" promptTitle="Formato de preenchimento" prompt="Preencha os números INCLUINDO os separadores (pontos, barra e/ou traço):_x000a__x000a_Exemplos:_x000a_CPF no formato 000.000.000-00_x000a_CNPJ no formato 00.000.000/0000-00_x000a__x000a_Confira se está correto!" sqref="G17"/>
    <dataValidation allowBlank="1" showInputMessage="1" showErrorMessage="1" promptTitle="Formato de preenchimento" prompt="Preencha os números INCLUINDO os separadores(pontos, barra e/ou traço):_x000a__x000a_Exemplos:_x000a_CPF no formato 000.000.000-00_x000a_CNPJ no formato 00.000.000/0000-00_x000a__x000a_Confira se está correto!" sqref="G20:G22"/>
    <dataValidation type="list" allowBlank="1" showInputMessage="1" showErrorMessage="1" sqref="F22">
      <formula1>"X"</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8E892613-DCE9-4493-B744-83B3C856A623}">
            <xm:f>AND('Instruções Gerais e Termos'!$D$47&lt;&gt;"x",'Instruções Gerais e Termos'!$D$49&lt;&gt;"x")</xm:f>
            <x14:dxf>
              <font>
                <color theme="0"/>
              </font>
              <fill>
                <patternFill patternType="none">
                  <bgColor auto="1"/>
                </patternFill>
              </fill>
              <border>
                <left/>
                <right/>
                <top/>
                <bottom/>
                <vertical/>
                <horizontal/>
              </border>
            </x14:dxf>
          </x14:cfRule>
          <xm:sqref>C13:O14 C17 G17 L17:O17 C18:O19 C20:C22 G20:G22 L20:O22 C26:O48</xm:sqref>
        </x14:conditionalFormatting>
      </x14:conditionalFormattings>
    </ext>
    <ext xmlns:x14="http://schemas.microsoft.com/office/spreadsheetml/2009/9/main" uri="{CCE6A557-97BC-4b89-ADB6-D9C93CAAB3DF}">
      <x14:dataValidations xmlns:xm="http://schemas.microsoft.com/office/excel/2006/main" xWindow="640" yWindow="760" count="1">
        <x14:dataValidation type="list" allowBlank="1" showInputMessage="1" showErrorMessage="1">
          <x14:formula1>
            <xm:f>'TABELA DE DADOS'!$L$3:$L$29</xm:f>
          </x14:formula1>
          <xm:sqref>F35:H35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Z26"/>
  <sheetViews>
    <sheetView showGridLines="0" zoomScale="85" zoomScaleNormal="85" workbookViewId="0">
      <selection activeCell="B4" sqref="B4"/>
    </sheetView>
  </sheetViews>
  <sheetFormatPr defaultRowHeight="15"/>
  <cols>
    <col min="1" max="2" width="3" customWidth="1"/>
    <col min="3" max="11" width="12" customWidth="1"/>
    <col min="12" max="14" width="13.140625" customWidth="1"/>
    <col min="15" max="15" width="15.28515625" customWidth="1"/>
    <col min="16" max="17" width="3" customWidth="1"/>
    <col min="18" max="18" width="8.85546875" customWidth="1"/>
    <col min="19" max="19" width="29.28515625" hidden="1" customWidth="1"/>
    <col min="20" max="20" width="28.7109375" hidden="1" customWidth="1"/>
    <col min="21" max="27" width="8.85546875" customWidth="1"/>
  </cols>
  <sheetData>
    <row r="1" spans="1:26" s="51" customFormat="1" ht="15" customHeight="1" thickBot="1">
      <c r="A1" s="49"/>
      <c r="B1" s="386" t="s">
        <v>12949</v>
      </c>
      <c r="C1" s="348"/>
      <c r="D1" s="348"/>
      <c r="E1" s="348"/>
      <c r="F1" s="348"/>
      <c r="G1" s="348"/>
      <c r="H1" s="348"/>
      <c r="I1" s="348"/>
      <c r="J1" s="348"/>
      <c r="K1" s="348"/>
      <c r="L1" s="348"/>
      <c r="M1" s="348"/>
      <c r="N1" s="348"/>
      <c r="O1" s="348"/>
      <c r="P1" s="348"/>
      <c r="Q1" s="49"/>
      <c r="R1" s="50"/>
      <c r="S1" s="50"/>
      <c r="T1" s="50"/>
      <c r="U1" s="50"/>
      <c r="V1" s="49"/>
      <c r="W1" s="49"/>
      <c r="X1" s="49"/>
      <c r="Y1" s="49"/>
      <c r="Z1" s="49"/>
    </row>
    <row r="2" spans="1:26" s="51" customFormat="1" ht="72" customHeight="1" thickTop="1" thickBot="1">
      <c r="A2" s="49"/>
      <c r="B2" s="387"/>
      <c r="C2" s="388"/>
      <c r="D2" s="388"/>
      <c r="E2" s="389"/>
      <c r="F2" s="352" t="s">
        <v>237</v>
      </c>
      <c r="G2" s="353"/>
      <c r="H2" s="353"/>
      <c r="I2" s="353"/>
      <c r="J2" s="353"/>
      <c r="K2" s="353"/>
      <c r="L2" s="353"/>
      <c r="M2" s="353"/>
      <c r="N2" s="353"/>
      <c r="O2" s="353"/>
      <c r="P2" s="390"/>
      <c r="Q2" s="49"/>
      <c r="R2" s="50"/>
      <c r="S2" s="50"/>
      <c r="T2" s="50"/>
      <c r="U2" s="50"/>
      <c r="V2" s="49"/>
      <c r="W2" s="49"/>
      <c r="X2" s="49"/>
      <c r="Y2" s="49"/>
      <c r="Z2" s="49"/>
    </row>
    <row r="3" spans="1:26" s="51" customFormat="1" ht="8.4499999999999993" customHeight="1" thickTop="1">
      <c r="A3" s="49"/>
      <c r="B3" s="142"/>
      <c r="C3" s="143"/>
      <c r="D3" s="143"/>
      <c r="E3" s="143"/>
      <c r="F3" s="144"/>
      <c r="G3" s="144"/>
      <c r="H3" s="144"/>
      <c r="I3" s="144"/>
      <c r="J3" s="144"/>
      <c r="K3" s="144"/>
      <c r="L3" s="144"/>
      <c r="M3" s="144"/>
      <c r="N3" s="144"/>
      <c r="O3" s="144"/>
      <c r="P3" s="145"/>
      <c r="Q3" s="49"/>
      <c r="R3" s="50"/>
      <c r="S3" s="50"/>
      <c r="T3" s="50"/>
      <c r="U3" s="50"/>
      <c r="V3" s="49"/>
      <c r="W3" s="49"/>
      <c r="X3" s="49"/>
      <c r="Y3" s="49"/>
      <c r="Z3" s="49"/>
    </row>
    <row r="4" spans="1:26" s="51" customFormat="1" ht="18.600000000000001" customHeight="1">
      <c r="A4" s="49"/>
      <c r="B4" s="167"/>
      <c r="C4" s="392" t="str">
        <f>IF('Dados Gerais e Operador'!$S$13=FALSE,"Complete o preenchimento da aba 'Dados Gerais e Operador' para liberar o formulário","")</f>
        <v>Complete o preenchimento da aba 'Dados Gerais e Operador' para liberar o formulário</v>
      </c>
      <c r="D4" s="392"/>
      <c r="E4" s="392"/>
      <c r="F4" s="392"/>
      <c r="G4" s="392"/>
      <c r="H4" s="392"/>
      <c r="I4" s="392"/>
      <c r="J4" s="392"/>
      <c r="K4" s="392"/>
      <c r="L4" s="392"/>
      <c r="M4" s="392"/>
      <c r="N4" s="392"/>
      <c r="O4" s="392"/>
      <c r="P4" s="120"/>
      <c r="Q4" s="49"/>
      <c r="R4" s="50"/>
      <c r="S4" s="50"/>
      <c r="T4" s="50"/>
      <c r="U4" s="50"/>
      <c r="V4" s="49"/>
      <c r="W4" s="49"/>
      <c r="X4" s="49"/>
      <c r="Y4" s="49"/>
      <c r="Z4" s="49"/>
    </row>
    <row r="5" spans="1:26" s="51" customFormat="1" ht="8.4499999999999993" customHeight="1" thickBot="1">
      <c r="A5" s="49"/>
      <c r="B5" s="146"/>
      <c r="C5" s="147"/>
      <c r="D5" s="147"/>
      <c r="E5" s="147"/>
      <c r="F5" s="148"/>
      <c r="G5" s="148"/>
      <c r="H5" s="148"/>
      <c r="I5" s="148"/>
      <c r="J5" s="148"/>
      <c r="K5" s="148"/>
      <c r="L5" s="148"/>
      <c r="M5" s="148"/>
      <c r="N5" s="148"/>
      <c r="O5" s="148"/>
      <c r="P5" s="149"/>
      <c r="Q5" s="49"/>
      <c r="R5" s="50"/>
      <c r="S5" s="50"/>
      <c r="T5" s="50"/>
      <c r="U5" s="50"/>
      <c r="V5" s="49"/>
      <c r="W5" s="49"/>
      <c r="X5" s="49"/>
      <c r="Y5" s="49"/>
      <c r="Z5" s="49"/>
    </row>
    <row r="6" spans="1:26" s="51" customFormat="1" ht="8.4499999999999993" customHeight="1" thickTop="1">
      <c r="A6" s="49"/>
      <c r="B6" s="117"/>
      <c r="C6" s="118"/>
      <c r="D6" s="118"/>
      <c r="E6" s="118"/>
      <c r="F6" s="119"/>
      <c r="G6" s="119"/>
      <c r="H6" s="119"/>
      <c r="I6" s="119"/>
      <c r="J6" s="119"/>
      <c r="K6" s="119"/>
      <c r="L6" s="119"/>
      <c r="M6" s="119"/>
      <c r="N6" s="119"/>
      <c r="O6" s="119"/>
      <c r="P6" s="120"/>
      <c r="Q6" s="49"/>
      <c r="R6" s="50"/>
      <c r="S6" s="50"/>
      <c r="T6" s="50"/>
      <c r="U6" s="50"/>
      <c r="V6" s="49"/>
      <c r="W6" s="49"/>
      <c r="X6" s="49"/>
      <c r="Y6" s="49"/>
      <c r="Z6" s="49"/>
    </row>
    <row r="7" spans="1:26" ht="33" customHeight="1">
      <c r="B7" s="54"/>
      <c r="C7" s="397" t="s">
        <v>12947</v>
      </c>
      <c r="D7" s="397"/>
      <c r="E7" s="397"/>
      <c r="F7" s="397"/>
      <c r="G7" s="397"/>
      <c r="H7" s="397"/>
      <c r="I7" s="397"/>
      <c r="J7" s="397"/>
      <c r="K7" s="397"/>
      <c r="L7" s="397"/>
      <c r="M7" s="397"/>
      <c r="N7" s="397"/>
      <c r="O7" s="397"/>
      <c r="P7" s="53"/>
    </row>
    <row r="8" spans="1:26" ht="5.45" customHeight="1">
      <c r="B8" s="54"/>
      <c r="D8" s="11"/>
      <c r="E8" s="11"/>
      <c r="F8" s="11"/>
      <c r="G8" s="11"/>
      <c r="H8" s="11"/>
      <c r="I8" s="11"/>
      <c r="J8" s="11"/>
      <c r="K8" s="11"/>
      <c r="L8" s="11"/>
      <c r="M8" s="11"/>
      <c r="N8" s="11"/>
      <c r="O8" s="11"/>
      <c r="P8" s="53"/>
      <c r="U8" s="315"/>
    </row>
    <row r="9" spans="1:26" ht="17.45" customHeight="1">
      <c r="B9" s="54"/>
      <c r="C9" s="130"/>
      <c r="D9" s="359" t="s">
        <v>451</v>
      </c>
      <c r="E9" s="359"/>
      <c r="F9" s="359"/>
      <c r="G9" s="359"/>
      <c r="H9" s="359"/>
      <c r="I9" s="359"/>
      <c r="J9" s="359"/>
      <c r="K9" s="359"/>
      <c r="L9" s="396" t="s">
        <v>441</v>
      </c>
      <c r="M9" s="396"/>
      <c r="N9" s="11"/>
      <c r="O9" s="11"/>
      <c r="P9" s="53"/>
    </row>
    <row r="10" spans="1:26" ht="5.45" customHeight="1">
      <c r="B10" s="54"/>
      <c r="C10" s="130"/>
      <c r="D10" s="11"/>
      <c r="E10" s="11"/>
      <c r="F10" s="11"/>
      <c r="G10" s="11"/>
      <c r="H10" s="11"/>
      <c r="I10" s="11"/>
      <c r="J10" s="11"/>
      <c r="K10" s="11"/>
      <c r="L10" s="11"/>
      <c r="M10" s="11"/>
      <c r="N10" s="11"/>
      <c r="O10" s="11"/>
      <c r="P10" s="53"/>
    </row>
    <row r="11" spans="1:26" s="7" customFormat="1" ht="19.899999999999999" customHeight="1">
      <c r="B11" s="54"/>
      <c r="C11" s="130" t="s">
        <v>12946</v>
      </c>
      <c r="N11" s="314"/>
      <c r="O11" s="314"/>
      <c r="P11" s="53"/>
    </row>
    <row r="12" spans="1:26" ht="7.9" customHeight="1">
      <c r="B12" s="54"/>
      <c r="C12" s="130"/>
      <c r="D12" s="11"/>
      <c r="E12" s="11"/>
      <c r="F12" s="11"/>
      <c r="G12" s="11"/>
      <c r="H12" s="11"/>
      <c r="I12" s="11"/>
      <c r="J12" s="11"/>
      <c r="K12" s="11"/>
      <c r="L12" s="11"/>
      <c r="M12" s="11"/>
      <c r="N12" s="11"/>
      <c r="O12" s="11"/>
      <c r="P12" s="53"/>
    </row>
    <row r="13" spans="1:26" ht="14.65" customHeight="1">
      <c r="B13" s="340" t="s">
        <v>285</v>
      </c>
      <c r="C13" s="341"/>
      <c r="D13" s="341"/>
      <c r="E13" s="341"/>
      <c r="F13" s="341"/>
      <c r="G13" s="341"/>
      <c r="H13" s="341"/>
      <c r="I13" s="341"/>
      <c r="J13" s="341"/>
      <c r="K13" s="341"/>
      <c r="L13" s="341"/>
      <c r="M13" s="341"/>
      <c r="N13" s="341"/>
      <c r="O13" s="341"/>
      <c r="P13" s="342"/>
      <c r="S13" s="125" t="s">
        <v>376</v>
      </c>
      <c r="T13" t="str">
        <f>IF(OR(T17="FALSO",T16="FALSO",T18="FALSO",E15=""),"FALSO","VERDADEIRO")</f>
        <v>VERDADEIRO</v>
      </c>
    </row>
    <row r="14" spans="1:26" ht="10.15" customHeight="1">
      <c r="B14" s="54"/>
      <c r="C14" s="11"/>
      <c r="D14" s="11"/>
      <c r="E14" s="11"/>
      <c r="F14" s="11"/>
      <c r="G14" s="11"/>
      <c r="H14" s="11"/>
      <c r="I14" s="11"/>
      <c r="J14" s="11"/>
      <c r="K14" s="11"/>
      <c r="L14" s="11"/>
      <c r="M14" s="11"/>
      <c r="N14" s="11"/>
      <c r="O14" s="11"/>
      <c r="P14" s="53"/>
    </row>
    <row r="15" spans="1:26" ht="18" customHeight="1">
      <c r="B15" s="54"/>
      <c r="C15" s="400" t="s">
        <v>287</v>
      </c>
      <c r="D15" s="401"/>
      <c r="E15" s="402" t="s">
        <v>286</v>
      </c>
      <c r="F15" s="402"/>
      <c r="G15" s="402"/>
      <c r="H15" s="403"/>
      <c r="O15" s="150"/>
      <c r="P15" s="53"/>
    </row>
    <row r="16" spans="1:26" ht="13.9" customHeight="1">
      <c r="B16" s="54"/>
      <c r="C16" s="11"/>
      <c r="D16" s="11"/>
      <c r="E16" s="11"/>
      <c r="F16" s="11"/>
      <c r="G16" s="11"/>
      <c r="H16" s="11"/>
      <c r="I16" s="11"/>
      <c r="J16" s="325"/>
      <c r="K16" s="11"/>
      <c r="L16" s="11"/>
      <c r="M16" s="11"/>
      <c r="N16" s="11"/>
      <c r="O16" s="11"/>
      <c r="P16" s="53"/>
      <c r="S16" t="s">
        <v>12940</v>
      </c>
      <c r="T16" t="str">
        <f>IF(OR(L19="Preenchimento incorreto do CPF - Ver instruções no Box",L19="Preenchimento incorreto do Cnpj - Ver instruções no Box"),"FALSO","VERDADEIRO")</f>
        <v>VERDADEIRO</v>
      </c>
    </row>
    <row r="17" spans="2:20" ht="13.15" customHeight="1">
      <c r="B17" s="54"/>
      <c r="C17" s="104" t="s">
        <v>293</v>
      </c>
      <c r="D17" s="11"/>
      <c r="E17" s="11"/>
      <c r="F17" s="11"/>
      <c r="G17" s="11"/>
      <c r="H17" s="11"/>
      <c r="I17" s="11"/>
      <c r="J17" s="11"/>
      <c r="K17" s="11"/>
      <c r="L17" s="11"/>
      <c r="M17" s="11"/>
      <c r="N17" s="11"/>
      <c r="O17" s="11"/>
      <c r="P17" s="53"/>
      <c r="S17" t="s">
        <v>449</v>
      </c>
      <c r="T17" s="310" t="str">
        <f>IF(OR(E15="",E15="Não Existente"),"VERDADEIRO",IF(AND(ISNUMBER(I20),OR(E15="Existente - Pessoa Física",E15="Existente - Pessoa Jurídica")),"VERDADEIRO","FALSO"))</f>
        <v>VERDADEIRO</v>
      </c>
    </row>
    <row r="18" spans="2:20" ht="14.65" customHeight="1">
      <c r="B18" s="54"/>
      <c r="C18" s="11" t="str">
        <f>IF($E$15='TABELA DE DADOS'!$B$24,"Dados do Procurador titular de Procuração Eletrônica",IF($E$15='TABELA DE DADOS'!$B$25,"Dados do Responsável Legal da Empresa Procuradora",""))</f>
        <v/>
      </c>
      <c r="D18" s="11"/>
      <c r="E18" s="11"/>
      <c r="F18" s="11"/>
      <c r="G18" s="11"/>
      <c r="H18" s="11"/>
      <c r="I18" s="11"/>
      <c r="J18" s="11"/>
      <c r="K18" s="11"/>
      <c r="L18" s="11"/>
      <c r="M18" s="11"/>
      <c r="N18" s="408" t="s">
        <v>374</v>
      </c>
      <c r="O18" s="408"/>
      <c r="P18" s="53"/>
      <c r="S18" t="s">
        <v>12941</v>
      </c>
      <c r="T18" t="str">
        <f>IF(L21="Preenchimento incorreto do CPF - Ver instruções no Box","FALSO","VERDADEIRO")</f>
        <v>VERDADEIRO</v>
      </c>
    </row>
    <row r="19" spans="2:20" ht="14.65" customHeight="1">
      <c r="B19" s="54"/>
      <c r="C19" s="405" t="str">
        <f>IF(AND($E$15='TABELA DE DADOS'!$B$25),"CNPJ da Empresa Procuradora no SEI*:",IF(AND($E$15='TABELA DE DADOS'!$B$24),"CPF da Pessoa Física outorgada pela Procuração Eletrônica*:","CPF*:"))</f>
        <v>CPF*:</v>
      </c>
      <c r="D19" s="406"/>
      <c r="E19" s="406"/>
      <c r="F19" s="406"/>
      <c r="G19" s="406"/>
      <c r="H19" s="407"/>
      <c r="I19" s="404"/>
      <c r="J19" s="402"/>
      <c r="K19" s="403"/>
      <c r="L19" s="401" t="str">
        <f>IF(E15="Existente - Pessoa Física",IF(ISNUMBER(MATCH("???.???.???-??",I19,0)) = FALSE, "Preenchimento incorreto do CPF - Ver instruções no Box",""),IF(E15="Existente - Pessoa Jurídica",IF(ISNUMBER(MATCH("??.???.???/????-??",I19,0)) = FALSE, "Preenchimento incorreto do CNPJ - Ver instruções no Box",""),""))</f>
        <v/>
      </c>
      <c r="M19" s="394"/>
      <c r="N19" s="394"/>
      <c r="O19" s="394"/>
      <c r="P19" s="53"/>
    </row>
    <row r="20" spans="2:20" ht="14.65" customHeight="1">
      <c r="B20" s="54"/>
      <c r="C20" s="678" t="str">
        <f>IF(AND($E$15='TABELA DE DADOS'!$B$25),"Número da Procuração Eletrônica SEI ao representante da Empresa Procuradora*:",IF(AND($E$15='TABELA DE DADOS'!$B$24),"Número da Procuração Eletrônica SEI ao Representante*:","Número SEI da Procuração Eletrônica*:"))</f>
        <v>Número SEI da Procuração Eletrônica*:</v>
      </c>
      <c r="D20" s="678"/>
      <c r="E20" s="678"/>
      <c r="F20" s="678"/>
      <c r="G20" s="678"/>
      <c r="H20" s="678"/>
      <c r="I20" s="679"/>
      <c r="J20" s="679"/>
      <c r="K20" s="679"/>
      <c r="L20" s="330"/>
      <c r="M20" s="330"/>
      <c r="N20" s="330"/>
      <c r="O20" s="330"/>
      <c r="P20" s="53"/>
    </row>
    <row r="21" spans="2:20" ht="14.65" customHeight="1">
      <c r="B21" s="54"/>
      <c r="C21" s="395" t="s">
        <v>12939</v>
      </c>
      <c r="D21" s="395"/>
      <c r="E21" s="395"/>
      <c r="F21" s="395"/>
      <c r="G21" s="395"/>
      <c r="H21" s="395"/>
      <c r="I21" s="680"/>
      <c r="J21" s="680"/>
      <c r="K21" s="680"/>
      <c r="L21" s="401" t="str">
        <f>IF(E15="Existente - Pessoa Jurídica",IF(ISNUMBER(MATCH("???.???.???-??",I21,0))=FALSE,"Preenchimento incorreto do CPF - Ver instruções no Box",""),"")</f>
        <v/>
      </c>
      <c r="M21" s="394"/>
      <c r="N21" s="394"/>
      <c r="O21" s="394"/>
      <c r="P21" s="53"/>
    </row>
    <row r="22" spans="2:20" ht="6" customHeight="1">
      <c r="B22" s="54"/>
      <c r="C22" s="164"/>
      <c r="P22" s="53"/>
    </row>
    <row r="23" spans="2:20" ht="24" customHeight="1">
      <c r="B23" s="54"/>
      <c r="C23" s="399" t="str">
        <f>IF($E$15&lt;&gt;"Não Existente","Atenção!","")</f>
        <v/>
      </c>
      <c r="D23" s="399"/>
      <c r="E23" s="399"/>
      <c r="P23" s="53"/>
    </row>
    <row r="24" spans="2:20" ht="77.45" customHeight="1">
      <c r="B24" s="54"/>
      <c r="C24" s="398" t="str">
        <f>IF($E$15&lt;&gt;"Não Existente",'TABELA DE DADOS'!$B$64,"")</f>
        <v/>
      </c>
      <c r="D24" s="398"/>
      <c r="E24" s="398"/>
      <c r="F24" s="398"/>
      <c r="G24" s="398"/>
      <c r="H24" s="398"/>
      <c r="I24" s="398"/>
      <c r="J24" s="398"/>
      <c r="K24" s="398"/>
      <c r="L24" s="398"/>
      <c r="M24" s="398"/>
      <c r="N24" s="398"/>
      <c r="O24" s="398"/>
      <c r="P24" s="53"/>
    </row>
    <row r="25" spans="2:20" ht="7.15" customHeight="1" thickBot="1">
      <c r="B25" s="58"/>
      <c r="C25" s="59"/>
      <c r="D25" s="59"/>
      <c r="E25" s="59"/>
      <c r="F25" s="59"/>
      <c r="G25" s="59"/>
      <c r="H25" s="59"/>
      <c r="I25" s="59"/>
      <c r="J25" s="59"/>
      <c r="K25" s="59"/>
      <c r="L25" s="59"/>
      <c r="M25" s="59"/>
      <c r="N25" s="59"/>
      <c r="O25" s="59"/>
      <c r="P25" s="60"/>
    </row>
    <row r="26" spans="2:20" ht="15.75" thickTop="1"/>
  </sheetData>
  <sheetProtection password="FDCC" sheet="1" selectLockedCells="1"/>
  <mergeCells count="21">
    <mergeCell ref="C24:O24"/>
    <mergeCell ref="C23:E23"/>
    <mergeCell ref="B13:P13"/>
    <mergeCell ref="C15:D15"/>
    <mergeCell ref="E15:H15"/>
    <mergeCell ref="I19:K19"/>
    <mergeCell ref="I20:K20"/>
    <mergeCell ref="C20:H20"/>
    <mergeCell ref="C19:H19"/>
    <mergeCell ref="N18:O18"/>
    <mergeCell ref="L19:O19"/>
    <mergeCell ref="C21:H21"/>
    <mergeCell ref="I21:K21"/>
    <mergeCell ref="L21:O21"/>
    <mergeCell ref="D9:K9"/>
    <mergeCell ref="L9:M9"/>
    <mergeCell ref="B1:P1"/>
    <mergeCell ref="B2:E2"/>
    <mergeCell ref="F2:P2"/>
    <mergeCell ref="C7:O7"/>
    <mergeCell ref="C4:O4"/>
  </mergeCells>
  <conditionalFormatting sqref="C18:O24">
    <cfRule type="expression" dxfId="11" priority="6">
      <formula>OR($E$15="Não Existente",$E$15="")</formula>
    </cfRule>
  </conditionalFormatting>
  <conditionalFormatting sqref="C23:O24">
    <cfRule type="expression" dxfId="10" priority="403">
      <formula>$T$17=TRUE</formula>
    </cfRule>
  </conditionalFormatting>
  <conditionalFormatting sqref="D22">
    <cfRule type="expression" dxfId="9" priority="392">
      <formula>#REF!&lt;&gt;"X"</formula>
    </cfRule>
    <cfRule type="expression" dxfId="8" priority="393">
      <formula>#REF!="X"</formula>
    </cfRule>
  </conditionalFormatting>
  <conditionalFormatting sqref="L19:O21">
    <cfRule type="cellIs" dxfId="7" priority="3" operator="equal">
      <formula>"Preenchimento incorreto do CPF - Ver instruções no Box"</formula>
    </cfRule>
    <cfRule type="cellIs" dxfId="6" priority="4" operator="equal">
      <formula>"Preenchimento incorreto do CNPJ - Ver instruções no Box"</formula>
    </cfRule>
  </conditionalFormatting>
  <conditionalFormatting sqref="K21:O21">
    <cfRule type="expression" dxfId="5" priority="302">
      <formula>OR($E$15="Existente - Pessoa Física")</formula>
    </cfRule>
  </conditionalFormatting>
  <conditionalFormatting sqref="C21:K21">
    <cfRule type="expression" dxfId="1" priority="7">
      <formula>OR($E$15="Existente - Pessoa Física")</formula>
    </cfRule>
  </conditionalFormatting>
  <conditionalFormatting sqref="C20:K20">
    <cfRule type="expression" dxfId="0" priority="1">
      <formula>$E$15="Existente - Pessoa Física"</formula>
    </cfRule>
  </conditionalFormatting>
  <dataValidations count="3">
    <dataValidation allowBlank="1" showInputMessage="1" showErrorMessage="1" promptTitle="Formato de preenchimento" prompt="Preencha os números INCLUINDO os separadores (pontos, barra e/ou traço):_x000a__x000a_Exemplos:_x000a_CPF no formato 000.000.000-00_x000a_CNPJ no formato 00.000.000/0000-00_x000a__x000a_Confira se está correto!" sqref="I19 I21"/>
    <dataValidation allowBlank="1" sqref="L20:O20"/>
    <dataValidation type="whole" allowBlank="1" sqref="I20:K20">
      <formula1>1111111</formula1>
      <formula2>999999999</formula2>
    </dataValidation>
  </dataValidations>
  <hyperlinks>
    <hyperlink ref="L9:M9" r:id="rId1" display="Acesse aqui"/>
  </hyperlinks>
  <pageMargins left="0.511811024" right="0.511811024" top="0.78740157499999996" bottom="0.78740157499999996" header="0.31496062000000002" footer="0.31496062000000002"/>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29" id="{CB7B68B0-7F3C-4336-8C71-73CA13AF7BE3}">
            <xm:f>OR($E$15='TABELA DE DADOS'!$B$24,$E$15='TABELA DE DADOS'!$B$25)</xm:f>
            <x14:dxf>
              <font>
                <color theme="0"/>
              </font>
              <fill>
                <patternFill patternType="none">
                  <fgColor indexed="64"/>
                  <bgColor auto="1"/>
                </patternFill>
              </fill>
              <border>
                <left/>
                <right/>
                <top/>
                <bottom/>
                <vertical/>
                <horizontal/>
              </border>
            </x14:dxf>
          </x14:cfRule>
          <xm:sqref>C17</xm:sqref>
        </x14:conditionalFormatting>
        <x14:conditionalFormatting xmlns:xm="http://schemas.microsoft.com/office/excel/2006/main">
          <x14:cfRule type="expression" priority="2" id="{842352DD-2ED1-4287-9E63-D001A6B45D47}">
            <xm:f>'Dados Gerais e Operador'!$S$13=FALSE</xm:f>
            <x14:dxf>
              <font>
                <color theme="0"/>
              </font>
              <fill>
                <patternFill patternType="none">
                  <bgColor auto="1"/>
                </patternFill>
              </fill>
              <border>
                <left/>
                <right/>
                <top/>
                <bottom/>
                <vertical/>
                <horizontal/>
              </border>
            </x14:dxf>
          </x14:cfRule>
          <xm:sqref>C15:O24</xm:sqref>
        </x14:conditionalFormatting>
        <x14:conditionalFormatting xmlns:xm="http://schemas.microsoft.com/office/excel/2006/main">
          <x14:cfRule type="expression" priority="22" id="{5C4C35E7-F979-4187-ABF5-386F24DC5D59}">
            <xm:f>AND('Instruções Gerais e Termos'!$D$47&lt;&gt;"x",'Instruções Gerais e Termos'!$D$49&lt;&gt;"x")</xm:f>
            <x14:dxf>
              <font>
                <color theme="0"/>
              </font>
              <fill>
                <patternFill patternType="none">
                  <bgColor auto="1"/>
                </patternFill>
              </fill>
              <border>
                <left/>
                <right/>
                <top/>
                <bottom/>
                <vertical/>
                <horizontal/>
              </border>
            </x14:dxf>
          </x14:cfRule>
          <xm:sqref>N18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Atenção!" error="Selecione uma das opções da lista!" promptTitle="Atenção!" prompt="Selecione uma das opções da lista!">
          <x14:formula1>
            <xm:f>'TABELA DE DADOS'!$B$24:$B$26</xm:f>
          </x14:formula1>
          <xm:sqref>E15:H15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Z58"/>
  <sheetViews>
    <sheetView showGridLines="0" zoomScaleNormal="100" workbookViewId="0">
      <selection activeCell="B4" sqref="B4"/>
    </sheetView>
  </sheetViews>
  <sheetFormatPr defaultRowHeight="15"/>
  <cols>
    <col min="1" max="2" width="3" customWidth="1"/>
    <col min="3" max="3" width="14.28515625" customWidth="1"/>
    <col min="4" max="4" width="14.85546875" customWidth="1"/>
    <col min="5" max="5" width="7.42578125" customWidth="1"/>
    <col min="6" max="6" width="11.5703125" customWidth="1"/>
    <col min="7" max="7" width="15.28515625" customWidth="1"/>
    <col min="8" max="8" width="9.5703125" customWidth="1"/>
    <col min="9" max="9" width="3.140625" customWidth="1"/>
    <col min="12" max="12" width="15.28515625" customWidth="1"/>
    <col min="13" max="13" width="20.85546875" customWidth="1"/>
    <col min="14" max="14" width="19.7109375" customWidth="1"/>
    <col min="15" max="15" width="28.5703125" customWidth="1"/>
    <col min="16" max="17" width="3" customWidth="1"/>
    <col min="18" max="18" width="8.85546875" customWidth="1"/>
    <col min="19" max="19" width="19.28515625" style="85" hidden="1" customWidth="1"/>
    <col min="20" max="21" width="15.28515625" style="85" hidden="1" customWidth="1"/>
    <col min="22" max="22" width="21.7109375" style="79" hidden="1" customWidth="1"/>
    <col min="23" max="23" width="2.7109375" hidden="1" customWidth="1"/>
    <col min="24" max="24" width="55.140625" hidden="1" customWidth="1"/>
    <col min="25" max="28" width="8.85546875" customWidth="1"/>
  </cols>
  <sheetData>
    <row r="1" spans="1:26" s="51" customFormat="1" ht="15" customHeight="1" thickBot="1">
      <c r="A1" s="49"/>
      <c r="B1" s="386" t="s">
        <v>12949</v>
      </c>
      <c r="C1" s="348"/>
      <c r="D1" s="348"/>
      <c r="E1" s="348"/>
      <c r="F1" s="348"/>
      <c r="G1" s="348"/>
      <c r="H1" s="348"/>
      <c r="I1" s="348"/>
      <c r="J1" s="348"/>
      <c r="K1" s="348"/>
      <c r="L1" s="348"/>
      <c r="M1" s="348"/>
      <c r="N1" s="348"/>
      <c r="O1" s="348"/>
      <c r="P1" s="348"/>
      <c r="Q1" s="49"/>
      <c r="R1" s="50"/>
      <c r="S1" s="50"/>
      <c r="T1" s="50"/>
      <c r="U1" s="50"/>
      <c r="V1" s="37"/>
      <c r="W1" s="49"/>
      <c r="X1" s="49"/>
      <c r="Y1" s="49"/>
      <c r="Z1" s="49"/>
    </row>
    <row r="2" spans="1:26" s="51" customFormat="1" ht="73.900000000000006" customHeight="1" thickTop="1" thickBot="1">
      <c r="A2" s="49"/>
      <c r="B2" s="387"/>
      <c r="C2" s="388"/>
      <c r="D2" s="388"/>
      <c r="E2" s="389"/>
      <c r="F2" s="352" t="s">
        <v>237</v>
      </c>
      <c r="G2" s="353"/>
      <c r="H2" s="353"/>
      <c r="I2" s="353"/>
      <c r="J2" s="353"/>
      <c r="K2" s="353"/>
      <c r="L2" s="353"/>
      <c r="M2" s="353"/>
      <c r="N2" s="353"/>
      <c r="O2" s="353"/>
      <c r="P2" s="390"/>
      <c r="Q2" s="49"/>
      <c r="R2" s="50"/>
      <c r="S2" s="50"/>
      <c r="T2" s="50"/>
      <c r="U2" s="50"/>
      <c r="V2" s="37"/>
      <c r="W2" s="49"/>
      <c r="X2" s="49"/>
      <c r="Y2" s="49"/>
      <c r="Z2" s="49"/>
    </row>
    <row r="3" spans="1:26" s="51" customFormat="1" ht="7.9" customHeight="1" thickTop="1">
      <c r="A3" s="49"/>
      <c r="B3" s="52"/>
      <c r="C3" s="11"/>
      <c r="D3" s="11"/>
      <c r="E3" s="11"/>
      <c r="F3" s="11"/>
      <c r="G3" s="11"/>
      <c r="H3" s="11"/>
      <c r="I3" s="11"/>
      <c r="J3" s="11"/>
      <c r="K3" s="11"/>
      <c r="L3" s="11"/>
      <c r="M3" s="11"/>
      <c r="N3" s="11"/>
      <c r="O3" s="11"/>
      <c r="P3" s="53"/>
      <c r="Q3" s="49"/>
      <c r="R3" s="50"/>
      <c r="S3" s="50"/>
      <c r="T3" s="50"/>
      <c r="U3" s="50"/>
      <c r="V3" s="37"/>
      <c r="W3" s="49"/>
      <c r="X3" s="49"/>
      <c r="Y3" s="49"/>
      <c r="Z3" s="49"/>
    </row>
    <row r="4" spans="1:26" s="51" customFormat="1" ht="15" customHeight="1">
      <c r="A4" s="49"/>
      <c r="B4" s="166"/>
      <c r="C4" s="415" t="str">
        <f>IF(OR('Dados Gerais e Operador'!$S$13=FALSE,Representação!$T$13="FALSO"),"Complete o preenchimento da aba 'Representação' para liberar o formulário","")</f>
        <v>Complete o preenchimento da aba 'Representação' para liberar o formulário</v>
      </c>
      <c r="D4" s="415"/>
      <c r="E4" s="415"/>
      <c r="F4" s="415"/>
      <c r="G4" s="415"/>
      <c r="H4" s="415"/>
      <c r="I4" s="415"/>
      <c r="J4" s="415"/>
      <c r="K4" s="415"/>
      <c r="L4" s="415"/>
      <c r="M4" s="415"/>
      <c r="N4" s="415"/>
      <c r="O4" s="415"/>
      <c r="P4" s="53"/>
      <c r="Q4" s="49"/>
      <c r="R4" s="50"/>
      <c r="S4" s="50"/>
      <c r="T4" s="50"/>
      <c r="U4" s="50"/>
      <c r="V4" s="37"/>
      <c r="W4" s="49"/>
      <c r="X4" s="49"/>
      <c r="Y4" s="49"/>
      <c r="Z4" s="49"/>
    </row>
    <row r="5" spans="1:26" s="51" customFormat="1" ht="7.9" customHeight="1" thickBot="1">
      <c r="A5" s="49"/>
      <c r="B5" s="54"/>
      <c r="C5" s="11"/>
      <c r="D5" s="11"/>
      <c r="E5" s="11"/>
      <c r="F5" s="11"/>
      <c r="G5" s="11"/>
      <c r="H5" s="11"/>
      <c r="I5" s="11"/>
      <c r="J5" s="11"/>
      <c r="K5" s="11"/>
      <c r="L5" s="11"/>
      <c r="M5" s="11"/>
      <c r="N5" s="11"/>
      <c r="O5" s="11"/>
      <c r="P5" s="53"/>
      <c r="Q5" s="49"/>
      <c r="R5" s="50"/>
      <c r="S5" s="50"/>
      <c r="T5" s="50"/>
      <c r="U5" s="50"/>
      <c r="V5" s="37"/>
      <c r="W5" s="49"/>
      <c r="X5" s="49"/>
      <c r="Y5" s="49"/>
      <c r="Z5" s="49"/>
    </row>
    <row r="6" spans="1:26" s="7" customFormat="1" ht="14.65" customHeight="1" thickTop="1">
      <c r="B6" s="421" t="s">
        <v>336</v>
      </c>
      <c r="C6" s="422"/>
      <c r="D6" s="422"/>
      <c r="E6" s="422"/>
      <c r="F6" s="422"/>
      <c r="G6" s="422"/>
      <c r="H6" s="422"/>
      <c r="I6" s="422"/>
      <c r="J6" s="422"/>
      <c r="K6" s="422"/>
      <c r="L6" s="422"/>
      <c r="M6" s="422"/>
      <c r="N6" s="422"/>
      <c r="O6" s="422"/>
      <c r="P6" s="423"/>
      <c r="S6" s="106"/>
      <c r="T6" s="106"/>
      <c r="U6" s="106"/>
      <c r="V6" s="83"/>
    </row>
    <row r="7" spans="1:26" ht="7.9" customHeight="1">
      <c r="B7" s="54"/>
      <c r="C7" s="84"/>
      <c r="P7" s="53"/>
    </row>
    <row r="8" spans="1:26" ht="14.45" customHeight="1">
      <c r="B8" s="54"/>
      <c r="C8" s="429" t="s">
        <v>273</v>
      </c>
      <c r="D8" s="430"/>
      <c r="E8" s="411"/>
      <c r="F8" s="412"/>
      <c r="G8" s="412"/>
      <c r="H8" s="412"/>
      <c r="I8" s="412"/>
      <c r="J8" s="412"/>
      <c r="K8" s="412"/>
      <c r="L8" s="413"/>
      <c r="N8" s="79"/>
      <c r="P8" s="53"/>
    </row>
    <row r="9" spans="1:26" ht="3" customHeight="1">
      <c r="B9" s="54"/>
      <c r="C9" s="25"/>
      <c r="P9" s="53"/>
    </row>
    <row r="10" spans="1:26" ht="3" customHeight="1">
      <c r="B10" s="54"/>
      <c r="C10" s="25"/>
      <c r="P10" s="53"/>
    </row>
    <row r="11" spans="1:26">
      <c r="B11" s="54"/>
      <c r="C11" s="431" t="s">
        <v>5</v>
      </c>
      <c r="D11" s="432"/>
      <c r="E11" s="411"/>
      <c r="F11" s="412"/>
      <c r="G11" s="412"/>
      <c r="H11" s="412"/>
      <c r="I11" s="412"/>
      <c r="J11" s="412"/>
      <c r="K11" s="412"/>
      <c r="L11" s="413"/>
      <c r="M11" s="417" t="str">
        <f>IF(AND('Solicitação e Instruções'!$E$11&lt;&gt;'TABELA DE DADOS'!$B$3,'Solicitação e Instruções'!$E$11&lt;&gt;"",'Dados Gerais e Operador'!$F$27=""),"ATENÇÃO! Preencha o campo 'Código CIAD' na aba 'Dados Gerais e Operador'","")</f>
        <v/>
      </c>
      <c r="N11" s="418"/>
      <c r="O11" s="418"/>
      <c r="P11" s="53"/>
    </row>
    <row r="12" spans="1:26">
      <c r="B12" s="54"/>
      <c r="C12" s="25"/>
      <c r="M12" s="304"/>
      <c r="N12" s="304"/>
      <c r="O12" s="304"/>
      <c r="P12" s="53"/>
      <c r="S12" s="107" t="s">
        <v>318</v>
      </c>
      <c r="T12" s="107" t="s">
        <v>272</v>
      </c>
      <c r="U12" s="107" t="s">
        <v>303</v>
      </c>
      <c r="V12" s="107" t="s">
        <v>387</v>
      </c>
    </row>
    <row r="13" spans="1:26">
      <c r="B13" s="54"/>
      <c r="C13" s="25"/>
      <c r="E13" s="160"/>
      <c r="F13" t="s">
        <v>300</v>
      </c>
      <c r="P13" s="53"/>
      <c r="S13" s="107" t="s">
        <v>304</v>
      </c>
      <c r="T13" s="107" t="s">
        <v>304</v>
      </c>
      <c r="U13" s="107" t="s">
        <v>304</v>
      </c>
      <c r="V13" s="107"/>
      <c r="X13" t="str">
        <f>IF(E13="X",CONCATENATE(F13&amp;" /")," / ")</f>
        <v xml:space="preserve"> / </v>
      </c>
    </row>
    <row r="14" spans="1:26" ht="6.6" customHeight="1">
      <c r="B14" s="54"/>
      <c r="C14" s="25"/>
      <c r="E14" s="85"/>
      <c r="P14" s="53"/>
      <c r="S14" s="107"/>
      <c r="T14" s="107"/>
      <c r="U14" s="107"/>
      <c r="V14" s="107"/>
    </row>
    <row r="15" spans="1:26">
      <c r="B15" s="54"/>
      <c r="C15" s="25"/>
      <c r="E15" s="160"/>
      <c r="F15" t="s">
        <v>305</v>
      </c>
      <c r="P15" s="53"/>
      <c r="S15" s="107" t="s">
        <v>186</v>
      </c>
      <c r="T15" s="107" t="s">
        <v>186</v>
      </c>
      <c r="U15" s="107" t="s">
        <v>186</v>
      </c>
      <c r="V15" s="107" t="s">
        <v>186</v>
      </c>
      <c r="X15" t="str">
        <f>IF(E15="X",CONCATENATE(F15&amp;" /")," / ")</f>
        <v xml:space="preserve"> / </v>
      </c>
    </row>
    <row r="16" spans="1:26" ht="6.6" customHeight="1">
      <c r="B16" s="54"/>
      <c r="C16" s="25"/>
      <c r="E16" s="85"/>
      <c r="P16" s="53"/>
      <c r="S16" s="107"/>
      <c r="T16" s="107"/>
      <c r="U16" s="107"/>
      <c r="V16" s="107"/>
    </row>
    <row r="17" spans="2:24">
      <c r="B17" s="54"/>
      <c r="C17" s="25"/>
      <c r="E17" s="160"/>
      <c r="F17" t="s">
        <v>437</v>
      </c>
      <c r="P17" s="53"/>
      <c r="S17" s="107"/>
      <c r="T17" s="107" t="s">
        <v>186</v>
      </c>
      <c r="U17" s="107"/>
      <c r="V17" s="107" t="s">
        <v>186</v>
      </c>
      <c r="X17" t="str">
        <f>IF(E17="X",CONCATENATE(F17&amp;" /")," / ")</f>
        <v xml:space="preserve"> / </v>
      </c>
    </row>
    <row r="18" spans="2:24" ht="7.15" customHeight="1">
      <c r="B18" s="54"/>
      <c r="C18" s="25"/>
      <c r="E18" s="85"/>
      <c r="P18" s="53"/>
      <c r="S18" s="107"/>
      <c r="T18" s="107"/>
      <c r="U18" s="107"/>
      <c r="V18" s="107"/>
    </row>
    <row r="19" spans="2:24">
      <c r="B19" s="54"/>
      <c r="C19" s="25"/>
      <c r="E19" s="160"/>
      <c r="F19" t="s">
        <v>302</v>
      </c>
      <c r="P19" s="53"/>
      <c r="S19" s="107" t="s">
        <v>186</v>
      </c>
      <c r="T19" s="107"/>
      <c r="U19" s="107"/>
      <c r="V19" s="107" t="s">
        <v>186</v>
      </c>
      <c r="X19" t="str">
        <f>IF(E19="X",CONCATENATE(F19&amp;" /")," / ")</f>
        <v xml:space="preserve"> / </v>
      </c>
    </row>
    <row r="20" spans="2:24" ht="6.6" customHeight="1">
      <c r="B20" s="54"/>
      <c r="C20" s="25"/>
      <c r="E20" s="85"/>
      <c r="P20" s="53"/>
      <c r="S20" s="107"/>
      <c r="T20" s="107"/>
      <c r="U20" s="107"/>
      <c r="V20" s="107"/>
    </row>
    <row r="21" spans="2:24">
      <c r="B21" s="54"/>
      <c r="C21" s="25"/>
      <c r="E21" s="160"/>
      <c r="F21" t="s">
        <v>306</v>
      </c>
      <c r="P21" s="53"/>
      <c r="S21" s="107" t="s">
        <v>186</v>
      </c>
      <c r="T21" s="107"/>
      <c r="U21" s="107"/>
      <c r="V21" s="107"/>
      <c r="X21" t="str">
        <f>IF(E21="X",CONCATENATE(F21&amp;" /")," / ")</f>
        <v xml:space="preserve"> / </v>
      </c>
    </row>
    <row r="22" spans="2:24" ht="6.6" customHeight="1">
      <c r="B22" s="54"/>
      <c r="C22" s="25"/>
      <c r="E22" s="85"/>
      <c r="P22" s="53"/>
      <c r="S22" s="107"/>
      <c r="T22" s="107"/>
      <c r="U22" s="107"/>
      <c r="V22" s="107"/>
    </row>
    <row r="23" spans="2:24">
      <c r="B23" s="54"/>
      <c r="C23" s="25"/>
      <c r="E23" s="160"/>
      <c r="F23" t="s">
        <v>301</v>
      </c>
      <c r="P23" s="53"/>
      <c r="S23" s="107" t="s">
        <v>186</v>
      </c>
      <c r="T23" s="107"/>
      <c r="U23" s="107"/>
      <c r="V23" s="107"/>
      <c r="X23" t="str">
        <f>IF(E23="X",CONCATENATE(F23&amp;" /")," / ")</f>
        <v xml:space="preserve"> / </v>
      </c>
    </row>
    <row r="24" spans="2:24" ht="6.6" customHeight="1">
      <c r="B24" s="54"/>
      <c r="C24" s="25"/>
      <c r="E24" s="85"/>
      <c r="P24" s="53"/>
      <c r="S24" s="107"/>
      <c r="T24" s="107"/>
      <c r="U24" s="107"/>
      <c r="V24" s="107"/>
    </row>
    <row r="25" spans="2:24">
      <c r="B25" s="54"/>
      <c r="C25" s="25"/>
      <c r="E25" s="160"/>
      <c r="F25" t="s">
        <v>307</v>
      </c>
      <c r="P25" s="53"/>
      <c r="S25" s="107" t="s">
        <v>186</v>
      </c>
      <c r="T25" s="107"/>
      <c r="U25" s="107"/>
      <c r="V25" s="107"/>
      <c r="X25" t="str">
        <f>IF(E25="X",CONCATENATE(F25&amp;" /")," / ")</f>
        <v xml:space="preserve"> / </v>
      </c>
    </row>
    <row r="26" spans="2:24" ht="6" customHeight="1">
      <c r="B26" s="54"/>
      <c r="C26" s="25"/>
      <c r="E26" s="85"/>
      <c r="P26" s="53"/>
      <c r="S26" s="107"/>
      <c r="T26" s="107"/>
      <c r="U26" s="107"/>
      <c r="V26" s="107"/>
    </row>
    <row r="27" spans="2:24">
      <c r="B27" s="54"/>
      <c r="C27" s="25"/>
      <c r="E27" s="160"/>
      <c r="F27" t="s">
        <v>382</v>
      </c>
      <c r="P27" s="53"/>
      <c r="S27" s="107"/>
      <c r="T27" s="107" t="s">
        <v>186</v>
      </c>
      <c r="U27" s="107"/>
      <c r="V27" s="107" t="s">
        <v>186</v>
      </c>
      <c r="X27" t="str">
        <f>IF(E27="X",CONCATENATE(F27&amp;" /")," / ")</f>
        <v xml:space="preserve"> / </v>
      </c>
    </row>
    <row r="28" spans="2:24" ht="6.6" customHeight="1">
      <c r="B28" s="54"/>
      <c r="C28" s="25"/>
      <c r="P28" s="53"/>
    </row>
    <row r="29" spans="2:24">
      <c r="B29" s="54"/>
      <c r="C29" s="25"/>
      <c r="E29" s="3" t="s">
        <v>319</v>
      </c>
      <c r="P29" s="53"/>
      <c r="S29" s="85" t="str">
        <f>IF(OR($E$11='TABELA DE DADOS'!$B$3,AND($E$11='TABELA DE DADOS'!$B$4,OR($E$15="X",$E$19="X",$E$21="X",$E$23="X",$E$25="X"))),"VERDADEIRO","FALSO")</f>
        <v>FALSO</v>
      </c>
      <c r="T29" s="85" t="str">
        <f>IF(OR($E$11='TABELA DE DADOS'!$B$3,AND($E$11='TABELA DE DADOS'!$B$4,OR($E$15="X",$E$17="X",$E$27="X"))),"VERDADEIRO","FALSO")</f>
        <v>FALSO</v>
      </c>
      <c r="U29" s="85" t="str">
        <f>IF(OR($E$11='TABELA DE DADOS'!$B$3,AND($E$11='TABELA DE DADOS'!$B$4,$E$15="X")),"VERDADEIRO","FALSO")</f>
        <v>FALSO</v>
      </c>
      <c r="V29" s="159" t="str">
        <f>IF(AND($E$8='TABELA DE DADOS'!$B$12,OR($E$11='TABELA DE DADOS'!$B$3,AND($E$11='TABELA DE DADOS'!$B$4,OR($E$15="X",$E$17="X",$E$19="X",$E$27="X",$E$30&lt;&gt;"")))),"VERDADEIRO","FALSO")</f>
        <v>FALSO</v>
      </c>
    </row>
    <row r="30" spans="2:24" ht="48.6" customHeight="1">
      <c r="B30" s="54"/>
      <c r="C30" s="25"/>
      <c r="E30" s="424"/>
      <c r="F30" s="425"/>
      <c r="G30" s="425"/>
      <c r="H30" s="425"/>
      <c r="I30" s="425"/>
      <c r="J30" s="425"/>
      <c r="K30" s="425"/>
      <c r="L30" s="425"/>
      <c r="M30" s="425"/>
      <c r="N30" s="425"/>
      <c r="O30" s="426"/>
      <c r="P30" s="53"/>
      <c r="R30" s="7"/>
      <c r="S30" s="419" t="s">
        <v>386</v>
      </c>
      <c r="T30" s="419"/>
      <c r="X30" t="str">
        <f>IF(E30&lt;&gt;"",E30," / ")</f>
        <v xml:space="preserve"> / </v>
      </c>
    </row>
    <row r="31" spans="2:24">
      <c r="B31" s="54"/>
      <c r="D31" s="25"/>
      <c r="E31" s="25"/>
      <c r="F31" s="25"/>
      <c r="G31" s="25"/>
      <c r="H31" s="25"/>
      <c r="I31" s="25"/>
      <c r="J31" s="25"/>
      <c r="K31" s="25"/>
      <c r="L31" s="25"/>
      <c r="P31" s="53"/>
      <c r="S31" s="85" t="s">
        <v>355</v>
      </c>
      <c r="T31" s="85" t="str">
        <f>IF(AND($E$8='TABELA DE DADOS'!$B$10,$E$11='TABELA DE DADOS'!$B$3),"VERDADEIRO",IF(AND($E$8='TABELA DE DADOS'!$B$10,$E$11='TABELA DE DADOS'!$B$4,$E$27="X"),"VERDADEIRO","FALSO"))</f>
        <v>FALSO</v>
      </c>
    </row>
    <row r="32" spans="2:24">
      <c r="B32" s="135"/>
      <c r="C32" s="435" t="s">
        <v>373</v>
      </c>
      <c r="D32" s="435"/>
      <c r="E32" s="435"/>
      <c r="F32" s="435"/>
      <c r="G32" s="435"/>
      <c r="H32" s="435"/>
      <c r="I32" s="435"/>
      <c r="J32" s="435"/>
      <c r="K32" s="435"/>
      <c r="L32" s="435"/>
      <c r="M32" s="435"/>
      <c r="N32" s="435"/>
      <c r="O32" s="435"/>
      <c r="P32" s="136"/>
      <c r="S32" s="85" t="s">
        <v>356</v>
      </c>
      <c r="T32" s="85" t="str">
        <f>IF(AND(OR($E$8='TABELA DE DADOS'!$B$11,$E$8='TABELA DE DADOS'!$B$12),$E$11='TABELA DE DADOS'!$B$3),"VERDADEIRO",IF(AND(OR($E$8='TABELA DE DADOS'!$B$11,$E$8='TABELA DE DADOS'!$B$12),$E$11='TABELA DE DADOS'!$B$4,E27="X"),"VERDADEIRO","FALSO"))</f>
        <v>FALSO</v>
      </c>
    </row>
    <row r="33" spans="2:22">
      <c r="B33" s="54"/>
      <c r="C33" s="137" t="s">
        <v>337</v>
      </c>
      <c r="D33" s="134" t="str">
        <f>HYPERLINK("https://aisweb.decea.mil.br/?i=aerodromos&amp;p=rotaer","Acesse o ROTAER/Aisweb")</f>
        <v>Acesse o ROTAER/Aisweb</v>
      </c>
      <c r="F33" s="438" t="s">
        <v>338</v>
      </c>
      <c r="G33" s="438"/>
      <c r="H33" s="438"/>
      <c r="I33" s="438"/>
      <c r="J33" s="438"/>
      <c r="K33" s="438"/>
      <c r="L33" s="122"/>
      <c r="M33" s="122"/>
      <c r="N33" s="61"/>
      <c r="O33" s="61"/>
      <c r="P33" s="62"/>
    </row>
    <row r="34" spans="2:22">
      <c r="B34" s="54"/>
      <c r="C34" s="138" t="s">
        <v>339</v>
      </c>
      <c r="D34" s="439" t="str">
        <f>HYPERLINK("https://www.gov.br/anac/pt-br/assuntos/regulados/aerodromos/lista-de-aerodromos-civis-cadastrados","Consulte a Portaria vigente na Lista de Aeródromos Civis Cadastrados")</f>
        <v>Consulte a Portaria vigente na Lista de Aeródromos Civis Cadastrados</v>
      </c>
      <c r="E34" s="439"/>
      <c r="F34" s="439"/>
      <c r="G34" s="439"/>
      <c r="H34" s="439"/>
      <c r="I34" s="123" t="s">
        <v>340</v>
      </c>
      <c r="J34" s="414" t="str">
        <f>HYPERLINK("https://pergamum.anac.gov.br/","Pesquise a Portaria com a Lista de Características no Pergamum/ANAC")</f>
        <v>Pesquise a Portaria com a Lista de Características no Pergamum/ANAC</v>
      </c>
      <c r="K34" s="414"/>
      <c r="L34" s="414"/>
      <c r="M34" s="414"/>
      <c r="N34" s="414"/>
      <c r="O34" s="414"/>
      <c r="P34" s="53"/>
      <c r="S34" s="85" t="s">
        <v>353</v>
      </c>
      <c r="T34" s="85" t="str">
        <f>IF(AND($E$8='TABELA DE DADOS'!$B$10,$E$11='TABELA DE DADOS'!$B$3),"VERDADEIRO",IF(AND($E$8='TABELA DE DADOS'!$B$10,$E$11='TABELA DE DADOS'!$B$4,OR($E$15="X",$E$17="X")),"VERDADEIRO","FALSO"))</f>
        <v>FALSO</v>
      </c>
    </row>
    <row r="35" spans="2:22">
      <c r="B35" s="54"/>
      <c r="C35" s="69"/>
      <c r="D35" s="69"/>
      <c r="E35" s="69"/>
      <c r="F35" s="69"/>
      <c r="G35" s="69"/>
      <c r="H35" s="69"/>
      <c r="I35" s="69"/>
      <c r="J35" s="69"/>
      <c r="K35" s="69"/>
      <c r="L35" s="69"/>
      <c r="M35" s="69"/>
      <c r="N35" s="69"/>
      <c r="O35" s="69"/>
      <c r="P35" s="53"/>
      <c r="S35" s="85" t="s">
        <v>354</v>
      </c>
      <c r="T35" s="85" t="str">
        <f>IF(AND(OR($E$8='TABELA DE DADOS'!$B$11,$E$8='TABELA DE DADOS'!$B$12),$E$11='TABELA DE DADOS'!$B$3),"VERDADEIRO",IF(AND(OR($E$8='TABELA DE DADOS'!$B$11,$E$8='TABELA DE DADOS'!$B$12),$E$11='TABELA DE DADOS'!$B$4,OR($E$15="X",$E$17="X")),"VERDADEIRO","FALSO"))</f>
        <v>FALSO</v>
      </c>
    </row>
    <row r="36" spans="2:22" ht="20.45" customHeight="1">
      <c r="B36" s="436" t="s">
        <v>371</v>
      </c>
      <c r="C36" s="437"/>
      <c r="D36" s="437"/>
      <c r="E36" s="437"/>
      <c r="F36" s="437"/>
      <c r="G36" s="437"/>
      <c r="H36" s="437"/>
      <c r="I36" s="437"/>
      <c r="J36" s="437"/>
      <c r="K36" s="437"/>
      <c r="L36" s="437"/>
      <c r="M36" s="133" t="str">
        <f>HYPERLINK("Consulte https://www.gov.br/anac/pt-br/assuntos/regulados/aerodromos/cadastro-de-aerodromos","Mais informações")</f>
        <v>Mais informações</v>
      </c>
      <c r="N36" s="131"/>
      <c r="O36" s="131"/>
      <c r="P36" s="132"/>
    </row>
    <row r="37" spans="2:22" ht="6.6" customHeight="1">
      <c r="B37" s="54"/>
      <c r="P37" s="53"/>
    </row>
    <row r="38" spans="2:22" ht="15.6" customHeight="1">
      <c r="B38" s="54"/>
      <c r="D38" s="416" t="str">
        <f>IF($E$11='TABELA DE DADOS'!$B$3,"&gt; ATENÇÃO! Verifique se o Aeródromo se encontra em Faixa de Fronteira para envio de 'Comprovação de Titularidade da Área'",IF(AND($E$11='TABELA DE DADOS'!$B$4,$E$13&lt;&gt;"X",$E$15&lt;&gt;"X",$E$17&lt;&gt;"X",$E$19&lt;&gt;"X",$E$21&lt;&gt;"X",$E$23&lt;&gt;"X",$E$25&lt;&gt;"X",$E$27&lt;&gt;"X",$E$30&lt;&gt;""),"&gt; ATENÇÃO! Consulte a Portaria nº 3.352/2018 e a ICA 11-3 para verificar outras documentações exigíveis",""))</f>
        <v/>
      </c>
      <c r="E38" s="416"/>
      <c r="F38" s="416"/>
      <c r="G38" s="416"/>
      <c r="H38" s="416"/>
      <c r="I38" s="416"/>
      <c r="J38" s="416"/>
      <c r="K38" s="416"/>
      <c r="L38" s="416"/>
      <c r="M38" s="416"/>
      <c r="N38" s="440" t="str">
        <f>IF(D38="&gt; ATENÇÃO! Verifique se o Aeródromo se encontra em Faixa de Fronteira para envio de 'Comprovação de Titularidade da Área'",HYPERLINK("https://tinyurl.com/bdvxaz97","Saiba mais sobre Faixa de Fronteira"),"")</f>
        <v/>
      </c>
      <c r="O38" s="440"/>
      <c r="P38" s="53"/>
    </row>
    <row r="39" spans="2:22">
      <c r="B39" s="54"/>
      <c r="D39" s="416" t="str">
        <f>IF(AND($E$8='TABELA DE DADOS'!B12,$E$11='TABELA DE DADOS'!$B$3),"&gt; ATENÇÃO! Necessário envio de escopo de verificação do RBAC nº 155 - Ver aba 'Demais Informações'",IF(AND($E$8='TABELA DE DADOS'!B12,$E$11='TABELA DE DADOS'!$B$4),"&gt; ATENÇÃO! Necessário envio de escopo de verificação do RBAC nº 155 em alterações para operações mais exigentes - Ver aba 'Demais Informações'",""))</f>
        <v/>
      </c>
      <c r="E39" s="416"/>
      <c r="F39" s="416"/>
      <c r="G39" s="416"/>
      <c r="H39" s="416"/>
      <c r="I39" s="416"/>
      <c r="J39" s="416"/>
      <c r="K39" s="416"/>
      <c r="L39" s="416"/>
      <c r="M39" s="416"/>
      <c r="N39" s="416"/>
      <c r="O39" s="416"/>
      <c r="P39" s="53"/>
    </row>
    <row r="40" spans="2:22">
      <c r="B40" s="54"/>
      <c r="D40" t="str">
        <f>IF(OR($E$11='TABELA DE DADOS'!$B$3,$E$11='TABELA DE DADOS'!$B$6,$E$11='TABELA DE DADOS'!$B$4,$E$11='TABELA DE DADOS'!$B$5),"&gt; Requerimento de Inscrição e Atualização Cadastral de Aeródromo de Uso Privativo em excel","")</f>
        <v/>
      </c>
      <c r="P40" s="53"/>
    </row>
    <row r="41" spans="2:22">
      <c r="B41" s="54"/>
      <c r="D41" s="3" t="str">
        <f>IF(AND(OR($E$11='TABELA DE DADOS'!$B$3,$E$11='TABELA DE DADOS'!$B$6,$E$11='TABELA DE DADOS'!$B$4,$E$11='TABELA DE DADOS'!$B$5),Representação!$I$20=""),"&gt; Formulário de Qualificação de Responsável de Aeródromo de Uso Privativo (FQR) em excel, acompanhado de documenteção de outorga de poderes - Ver aba 'Representação'",IF(AND(OR($E$11='TABELA DE DADOS'!$B$3,$E$11='TABELA DE DADOS'!$B$6,$E$11='TABELA DE DADOS'!$B$4,$E$11='TABELA DE DADOS'!$B$5),Representação!$I$20&lt;&gt;""),"&gt; Procuração Eletrônica ATIVA no Sistema SEI, assim como Vinculação do(s) Responsável(is) Legal(is) ao(s) CNPJ(s) atualizado no SEI. (caso operador e/ou representante pessoa jurídica)",""))</f>
        <v/>
      </c>
      <c r="P41" s="53"/>
    </row>
    <row r="42" spans="2:22">
      <c r="B42" s="54"/>
      <c r="D42" t="str">
        <f>IF($E$11='TABELA DE DADOS'!$B$3,"&gt; Deliberação Favorável do COMAER válida, com PBZPA e Escopo (Ficha Informativa) - ICA 11-3 - 6.1.9 e 6.1.10 - Ver aba 'Demais Informações'",IF(AND($E$11='TABELA DE DADOS'!$B$4,OR($E$15="x",$E$19="x",$E$21="x",$E$23="x",$E$25="x")),"&gt; Deliberação Favorável do COMAER válida, com PBZPA e Escopo (Ficha Informativa) - ICA 11-3 - 6.1.9 e 6.1.10 - Ver aba 'Demais Informações'",""))</f>
        <v/>
      </c>
      <c r="P42" s="53"/>
    </row>
    <row r="43" spans="2:22">
      <c r="B43" s="54"/>
      <c r="D43" t="str">
        <f>IF($E$11='TABELA DE DADOS'!$B$3,"&gt; Cópia da GRU de Inscrição Cadastral de Aeródromo de Uso Privativo - Ver aba 'TFAC e ART'",IF(AND($E$11='TABELA DE DADOS'!$B$4,E15="x"),"&gt; Cópia da GRU de Alteração Cadastral de Aeródromo de Uso Privativo - Ver aba 'TFAC e ART'",""))</f>
        <v/>
      </c>
      <c r="P43" s="53"/>
      <c r="S43" s="116" t="str">
        <f>IF($E$11='TABELA DE DADOS'!$B$3,"VERDADEIRO",IF(AND($E$11='TABELA DE DADOS'!$B$4,E15="x"),"VERDADEIRO",""))</f>
        <v/>
      </c>
    </row>
    <row r="44" spans="2:22">
      <c r="B44" s="54"/>
      <c r="D44" s="363" t="str">
        <f>IF($E$11='TABELA DE DADOS'!$B$3,"&gt; Cópia da ART de PROJETO e de EXECUÇÃO DE OBRA, conforme regras dispostas na Portaria nº 3.352/2018 - Ver aba 'TFAC e ART'",IF(AND($E$11='TABELA DE DADOS'!$B$4,OR($E$15="x",$E$17="x",$E$27="x")),"&gt; Cópia da ART de PROJETO e de EXECUÇÃO DE OBRA (ou de SERVIÇO DE ENGENHARIA - ex. Balizamento), conforme regras dispostas na Portaria nº 3.352/2018 - Ver aba 'TFAC e ART'",""))</f>
        <v/>
      </c>
      <c r="E44" s="363"/>
      <c r="F44" s="363"/>
      <c r="G44" s="363"/>
      <c r="H44" s="363"/>
      <c r="I44" s="363"/>
      <c r="J44" s="363"/>
      <c r="K44" s="363"/>
      <c r="L44" s="363"/>
      <c r="M44" s="363"/>
      <c r="N44" s="363"/>
      <c r="O44" s="363"/>
      <c r="P44" s="53"/>
      <c r="S44" s="116" t="str">
        <f>IF($E$11='TABELA DE DADOS'!$B$3,"VERDADEIRO",IF(AND($E$11='TABELA DE DADOS'!$B$4,OR($E$15="x",$E$17="x",$E$27="x")),"VERDADEIRO",""))</f>
        <v/>
      </c>
    </row>
    <row r="45" spans="2:22" ht="11.45" customHeight="1">
      <c r="B45" s="54"/>
      <c r="D45" s="25"/>
      <c r="E45" s="25"/>
      <c r="F45" s="25"/>
      <c r="G45" s="25"/>
      <c r="H45" s="25"/>
      <c r="I45" s="25"/>
      <c r="J45" s="25"/>
      <c r="K45" s="25"/>
      <c r="L45" s="25"/>
      <c r="P45" s="53"/>
    </row>
    <row r="46" spans="2:22" ht="13.15" customHeight="1">
      <c r="B46" s="54"/>
      <c r="D46" s="25"/>
      <c r="E46" s="100"/>
      <c r="F46" s="433" t="s">
        <v>372</v>
      </c>
      <c r="G46" s="434"/>
      <c r="H46" s="434"/>
      <c r="I46" s="434"/>
      <c r="J46" s="434"/>
      <c r="K46" s="434"/>
      <c r="L46" s="434"/>
      <c r="M46" s="434"/>
      <c r="N46" s="434"/>
      <c r="O46" s="434"/>
      <c r="P46" s="53"/>
      <c r="S46" s="141" t="s">
        <v>376</v>
      </c>
      <c r="T46" s="141" t="str">
        <f>IF(AND($E$8&lt;&gt;"",$E$11&lt;&gt;"",$E$46="x"),"VERDADEIRO","FALSO")</f>
        <v>FALSO</v>
      </c>
    </row>
    <row r="47" spans="2:22" ht="13.9" customHeight="1">
      <c r="B47" s="54"/>
      <c r="D47" s="25"/>
      <c r="E47" s="25"/>
      <c r="F47" s="25"/>
      <c r="G47" s="25"/>
      <c r="H47" s="25"/>
      <c r="I47" s="25"/>
      <c r="J47" s="25"/>
      <c r="K47" s="25"/>
      <c r="L47" s="25"/>
      <c r="P47" s="53"/>
    </row>
    <row r="48" spans="2:22" s="7" customFormat="1" ht="14.65" customHeight="1">
      <c r="B48" s="340" t="s">
        <v>292</v>
      </c>
      <c r="C48" s="341"/>
      <c r="D48" s="341"/>
      <c r="E48" s="341"/>
      <c r="F48" s="341"/>
      <c r="G48" s="341"/>
      <c r="H48" s="341"/>
      <c r="I48" s="341"/>
      <c r="J48" s="341"/>
      <c r="K48" s="341"/>
      <c r="L48" s="341"/>
      <c r="M48" s="341"/>
      <c r="N48" s="341"/>
      <c r="O48" s="341"/>
      <c r="P48" s="342"/>
      <c r="S48" s="106"/>
      <c r="T48" s="106"/>
      <c r="U48" s="106"/>
      <c r="V48" s="83"/>
    </row>
    <row r="49" spans="2:16">
      <c r="B49" s="54"/>
      <c r="P49" s="53"/>
    </row>
    <row r="50" spans="2:16">
      <c r="B50" s="54"/>
      <c r="C50" t="s">
        <v>357</v>
      </c>
      <c r="O50" s="121" t="str">
        <f>HYPERLINK("https://www.gov.br/anac/pt-br/sistemas/protocolo-eletronico-sei","Protocolo Eletrônico SEI")</f>
        <v>Protocolo Eletrônico SEI</v>
      </c>
      <c r="P50" s="53"/>
    </row>
    <row r="51" spans="2:16" ht="7.15" customHeight="1">
      <c r="B51" s="54"/>
      <c r="C51" s="410"/>
      <c r="D51" s="410"/>
      <c r="E51" s="410"/>
      <c r="F51" s="410"/>
      <c r="G51" s="410"/>
      <c r="H51" s="410"/>
      <c r="I51" s="410"/>
      <c r="J51" s="410"/>
      <c r="K51" s="410"/>
      <c r="L51" s="410"/>
      <c r="M51" s="410"/>
      <c r="N51" s="410"/>
      <c r="O51" s="410"/>
      <c r="P51" s="53"/>
    </row>
    <row r="52" spans="2:16">
      <c r="B52" s="54"/>
      <c r="C52" s="56"/>
      <c r="D52" s="409" t="s">
        <v>5</v>
      </c>
      <c r="E52" s="409"/>
      <c r="F52" s="409"/>
      <c r="G52" s="409"/>
      <c r="H52" s="409" t="s">
        <v>6</v>
      </c>
      <c r="I52" s="409"/>
      <c r="J52" s="409"/>
      <c r="K52" s="409"/>
      <c r="L52" s="409"/>
      <c r="M52" s="409"/>
      <c r="N52" s="409" t="s">
        <v>291</v>
      </c>
      <c r="O52" s="409"/>
      <c r="P52" s="53"/>
    </row>
    <row r="53" spans="2:16">
      <c r="B53" s="54"/>
      <c r="C53" s="57"/>
      <c r="D53" s="427" t="str">
        <f>IF(ISBLANK(E11),"-",$E$11)</f>
        <v>-</v>
      </c>
      <c r="E53" s="427"/>
      <c r="F53" s="427"/>
      <c r="G53" s="427"/>
      <c r="H53" s="427" t="str">
        <f>IFERROR(VLOOKUP(E11,'TABELA DE DADOS'!$B$3:$E$6,2,0),"-")</f>
        <v>-</v>
      </c>
      <c r="I53" s="427"/>
      <c r="J53" s="427"/>
      <c r="K53" s="427"/>
      <c r="L53" s="427"/>
      <c r="M53" s="427"/>
      <c r="N53" s="428" t="str">
        <f>IFERROR(HYPERLINK(VLOOKUP(E11,'TABELA DE DADOS'!$B$3:$E$6,4,0),"Acesse aqui"),"-")</f>
        <v>-</v>
      </c>
      <c r="O53" s="428"/>
      <c r="P53" s="53"/>
    </row>
    <row r="54" spans="2:16" ht="7.9" customHeight="1">
      <c r="B54" s="54"/>
      <c r="P54" s="53"/>
    </row>
    <row r="55" spans="2:16" ht="157.15" customHeight="1">
      <c r="B55" s="54"/>
      <c r="C55" s="420" t="str">
        <f>IF($E$11='TABELA DE DADOS'!$B$5,'TABELA DE DADOS'!$B$57,IF(AND($E$11='TABELA DE DADOS'!$B$3,OR($E$8='TABELA DE DADOS'!B10,$E$8='TABELA DE DADOS'!B11)),'TABELA DE DADOS'!$B$53,IF(AND($E$11='TABELA DE DADOS'!$B$4,OR($E$8='TABELA DE DADOS'!B10,$E$8='TABELA DE DADOS'!B11)),'TABELA DE DADOS'!$B$55,IF(AND($E$11='TABELA DE DADOS'!$B$3,$E$8='TABELA DE DADOS'!B12),'TABELA DE DADOS'!$B$59,IF(AND($E$11='TABELA DE DADOS'!$B$4,$E$8='TABELA DE DADOS'!B12),'TABELA DE DADOS'!$B$62,"")))))</f>
        <v/>
      </c>
      <c r="D55" s="420"/>
      <c r="E55" s="420"/>
      <c r="F55" s="420"/>
      <c r="G55" s="420"/>
      <c r="H55" s="420"/>
      <c r="I55" s="420"/>
      <c r="J55" s="420"/>
      <c r="K55" s="420"/>
      <c r="L55" s="420"/>
      <c r="M55" s="420"/>
      <c r="N55" s="420"/>
      <c r="O55" s="420"/>
      <c r="P55" s="53"/>
    </row>
    <row r="56" spans="2:16" ht="5.45" customHeight="1">
      <c r="B56" s="54"/>
      <c r="C56" s="82"/>
      <c r="D56" s="82"/>
      <c r="E56" s="82"/>
      <c r="F56" s="82"/>
      <c r="G56" s="82"/>
      <c r="H56" s="82"/>
      <c r="I56" s="82"/>
      <c r="J56" s="82"/>
      <c r="K56" s="82"/>
      <c r="L56" s="82"/>
      <c r="M56" s="82"/>
      <c r="N56" s="82"/>
      <c r="O56" s="82"/>
      <c r="P56" s="53"/>
    </row>
    <row r="57" spans="2:16" ht="6.6" customHeight="1" thickBot="1">
      <c r="B57" s="58"/>
      <c r="C57" s="59"/>
      <c r="D57" s="59"/>
      <c r="E57" s="59"/>
      <c r="F57" s="59"/>
      <c r="G57" s="59"/>
      <c r="H57" s="59"/>
      <c r="I57" s="59"/>
      <c r="J57" s="59"/>
      <c r="K57" s="59"/>
      <c r="L57" s="59"/>
      <c r="M57" s="59"/>
      <c r="N57" s="59"/>
      <c r="O57" s="59"/>
      <c r="P57" s="60"/>
    </row>
    <row r="58" spans="2:16" ht="15.75" thickTop="1"/>
  </sheetData>
  <sheetProtection password="FDCC" sheet="1" selectLockedCells="1"/>
  <mergeCells count="31">
    <mergeCell ref="S30:T30"/>
    <mergeCell ref="C55:O55"/>
    <mergeCell ref="B6:P6"/>
    <mergeCell ref="E30:O30"/>
    <mergeCell ref="D53:G53"/>
    <mergeCell ref="H53:M53"/>
    <mergeCell ref="N53:O53"/>
    <mergeCell ref="C8:D8"/>
    <mergeCell ref="C11:D11"/>
    <mergeCell ref="F46:O46"/>
    <mergeCell ref="C32:O32"/>
    <mergeCell ref="B36:L36"/>
    <mergeCell ref="F33:K33"/>
    <mergeCell ref="D34:H34"/>
    <mergeCell ref="D38:M38"/>
    <mergeCell ref="N38:O38"/>
    <mergeCell ref="B1:P1"/>
    <mergeCell ref="B2:E2"/>
    <mergeCell ref="F2:P2"/>
    <mergeCell ref="D52:G52"/>
    <mergeCell ref="H52:M52"/>
    <mergeCell ref="C51:O51"/>
    <mergeCell ref="E8:L8"/>
    <mergeCell ref="E11:L11"/>
    <mergeCell ref="N52:O52"/>
    <mergeCell ref="J34:O34"/>
    <mergeCell ref="B48:P48"/>
    <mergeCell ref="C4:O4"/>
    <mergeCell ref="D44:O44"/>
    <mergeCell ref="D39:O39"/>
    <mergeCell ref="M11:O11"/>
  </mergeCells>
  <conditionalFormatting sqref="C8:O10 C11:M11 C12:L12 C13:O34 C38:D38 N38 C39:O46 C50:O55">
    <cfRule type="expression" dxfId="160" priority="1">
      <formula>$C$4="Complete o preenchimento da aba 'Representação' para liberar o formulário"</formula>
    </cfRule>
  </conditionalFormatting>
  <conditionalFormatting sqref="C46:O46">
    <cfRule type="expression" dxfId="159" priority="3">
      <formula>ISBLANK($E$11)</formula>
    </cfRule>
  </conditionalFormatting>
  <conditionalFormatting sqref="F46">
    <cfRule type="expression" dxfId="158" priority="4">
      <formula>$E$46&lt;&gt;"x"</formula>
    </cfRule>
    <cfRule type="expression" dxfId="157" priority="5">
      <formula>$E$46="X"</formula>
    </cfRule>
  </conditionalFormatting>
  <dataValidations count="2">
    <dataValidation type="list" allowBlank="1" showInputMessage="1" showErrorMessage="1" sqref="E46">
      <formula1>"X"</formula1>
    </dataValidation>
    <dataValidation type="list" allowBlank="1" showInputMessage="1" showErrorMessage="1" errorTitle="Atenção!" error="O(s) campo(s) deve(m) ser marcado(s) com &quot;x&quot;." promptTitle="Atenção!" prompt="Marque com &quot;x&quot; as alterações desejadas" sqref="E13 E15 E17 E19 E21 E23 E25 E27">
      <formula1>"X"</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18" id="{C541E5A4-B439-4D36-8A92-767954F91D1B}">
            <xm:f>OR('TABELA DE DADOS'!$D$5&lt;&gt;"x",'Instruções Gerais e Termos'!$D$29&lt;&gt;"x")</xm:f>
            <x14:dxf>
              <font>
                <color theme="0"/>
              </font>
              <fill>
                <patternFill patternType="solid">
                  <fgColor theme="0"/>
                  <bgColor auto="1"/>
                </patternFill>
              </fill>
              <border>
                <left/>
                <right/>
                <top/>
                <bottom/>
                <vertical/>
                <horizontal/>
              </border>
            </x14:dxf>
          </x14:cfRule>
          <xm:sqref>C12:C30 C9:C10</xm:sqref>
        </x14:conditionalFormatting>
        <x14:conditionalFormatting xmlns:xm="http://schemas.microsoft.com/office/excel/2006/main">
          <x14:cfRule type="expression" priority="288" id="{149A3CB2-F3CF-44E2-BB64-F4CE3921F1A2}">
            <xm:f>$E$11&lt;&gt;'TABELA DE DADOS'!$B$4</xm:f>
            <x14:dxf>
              <font>
                <color theme="0"/>
              </font>
              <fill>
                <patternFill patternType="none">
                  <bgColor auto="1"/>
                </patternFill>
              </fill>
              <border>
                <left/>
                <right/>
                <top/>
                <bottom/>
                <vertical/>
                <horizontal/>
              </border>
            </x14:dxf>
          </x14:cfRule>
          <xm:sqref>C13:O34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Atenção!" error="Selecione o tipo de infraestrutura na lista suspensa!" promptTitle="Atenção!" prompt="Selecione o tipo de infraestrutura">
          <x14:formula1>
            <xm:f>'TABELA DE DADOS'!$B$10:$B$12</xm:f>
          </x14:formula1>
          <xm:sqref>E8:L8</xm:sqref>
        </x14:dataValidation>
        <x14:dataValidation type="list" allowBlank="1" showInputMessage="1" showErrorMessage="1" errorTitle="Atenção" error="Selecione o tipo de solicitação na lista suspensa!" promptTitle="Atenção!" prompt="Selecione o tipo de serviço solicitado._x000a__x000a_Importante! Considerando a Resolução nº 736/2024, as Portarias emitidas até dia 29/02/24 não possuem mais validade. _x000a_Processos de &quot;Renovação&quot; e &quot;Renovação com alteração&quot; descontinuados a partir de 01/03/24.">
          <x14:formula1>
            <xm:f>'TABELA DE DADOS'!$B$3:$B$6</xm:f>
          </x14:formula1>
          <xm:sqref>E11:L11</xm:sqref>
        </x14:dataValidation>
        <x14:dataValidation type="list" allowBlank="1" showInputMessage="1" showErrorMessage="1" promptTitle="Atenção!" prompt="Selecione o tipo de serviço solicitado">
          <x14:formula1>
            <xm:f>'TABELA DE DADOS'!$B$3:$B$6</xm:f>
          </x14:formula1>
          <xm:sqref>E11:L11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Q45"/>
  <sheetViews>
    <sheetView showGridLines="0" zoomScale="99" zoomScaleNormal="99" workbookViewId="0">
      <selection activeCell="B4" sqref="B4"/>
    </sheetView>
  </sheetViews>
  <sheetFormatPr defaultColWidth="9.28515625" defaultRowHeight="12.75"/>
  <cols>
    <col min="1" max="1" width="1.5703125" style="1" customWidth="1"/>
    <col min="2" max="2" width="2.42578125" style="1" customWidth="1"/>
    <col min="3" max="3" width="13.7109375" style="1" customWidth="1"/>
    <col min="4" max="4" width="5.28515625" style="1" customWidth="1"/>
    <col min="5" max="7" width="6.85546875" style="1" customWidth="1"/>
    <col min="8" max="8" width="8.28515625" style="1" customWidth="1"/>
    <col min="9" max="9" width="8.140625" style="1" customWidth="1"/>
    <col min="10" max="10" width="8" style="1" customWidth="1"/>
    <col min="11" max="11" width="4.5703125" style="1" customWidth="1"/>
    <col min="12" max="12" width="5.5703125" style="1" customWidth="1"/>
    <col min="13" max="13" width="8.7109375" style="1" customWidth="1"/>
    <col min="14" max="18" width="9.85546875" style="1" customWidth="1"/>
    <col min="19" max="19" width="5.7109375" style="1" customWidth="1"/>
    <col min="20" max="22" width="4.5703125" style="1" customWidth="1"/>
    <col min="23" max="23" width="8.140625" style="1" customWidth="1"/>
    <col min="24" max="24" width="2.42578125" style="1" customWidth="1"/>
    <col min="25" max="25" width="2.7109375" style="1" customWidth="1"/>
    <col min="26" max="26" width="5.42578125" style="1" customWidth="1"/>
    <col min="27" max="27" width="12.42578125" style="2" customWidth="1"/>
    <col min="28" max="28" width="13.42578125" style="2" customWidth="1"/>
    <col min="29" max="29" width="10.5703125" style="2" customWidth="1"/>
    <col min="30" max="30" width="9.28515625" style="2" customWidth="1"/>
    <col min="31" max="31" width="19" style="2" customWidth="1"/>
    <col min="32" max="37" width="9.28515625" style="2" customWidth="1"/>
    <col min="38" max="38" width="29" style="2" customWidth="1"/>
    <col min="39" max="39" width="12.7109375" style="2" customWidth="1"/>
    <col min="40" max="41" width="19.5703125" style="2" customWidth="1"/>
    <col min="42" max="42" width="55.7109375" style="2" customWidth="1"/>
    <col min="43" max="43" width="18.5703125" style="2" customWidth="1"/>
    <col min="44" max="45" width="9.28515625" style="2" customWidth="1"/>
    <col min="46" max="16384" width="9.28515625" style="2"/>
  </cols>
  <sheetData>
    <row r="1" spans="2:42" ht="13.5" thickBot="1">
      <c r="B1" s="348" t="s">
        <v>12949</v>
      </c>
      <c r="C1" s="348"/>
      <c r="D1" s="348"/>
      <c r="E1" s="348"/>
      <c r="F1" s="348"/>
      <c r="G1" s="348"/>
      <c r="H1" s="348"/>
      <c r="I1" s="348"/>
      <c r="J1" s="348"/>
      <c r="K1" s="348"/>
      <c r="L1" s="348"/>
      <c r="M1" s="348"/>
      <c r="N1" s="348"/>
      <c r="O1" s="348"/>
      <c r="P1" s="348"/>
      <c r="Q1" s="348"/>
      <c r="R1" s="348"/>
      <c r="S1" s="348"/>
      <c r="T1" s="348"/>
      <c r="U1" s="348"/>
      <c r="V1" s="348"/>
      <c r="W1" s="348"/>
      <c r="X1" s="348"/>
    </row>
    <row r="2" spans="2:42" ht="76.900000000000006" customHeight="1" thickTop="1" thickBot="1">
      <c r="B2" s="349"/>
      <c r="C2" s="350"/>
      <c r="D2" s="350"/>
      <c r="E2" s="351"/>
      <c r="F2" s="352" t="s">
        <v>237</v>
      </c>
      <c r="G2" s="353"/>
      <c r="H2" s="353"/>
      <c r="I2" s="353"/>
      <c r="J2" s="353"/>
      <c r="K2" s="353"/>
      <c r="L2" s="353"/>
      <c r="M2" s="353"/>
      <c r="N2" s="353"/>
      <c r="O2" s="353"/>
      <c r="P2" s="353"/>
      <c r="Q2" s="353"/>
      <c r="R2" s="353"/>
      <c r="S2" s="353"/>
      <c r="T2" s="353"/>
      <c r="U2" s="353"/>
      <c r="V2" s="353"/>
      <c r="W2" s="353"/>
      <c r="X2" s="390"/>
      <c r="AD2" s="3"/>
      <c r="AE2" s="3"/>
      <c r="AF2" s="3"/>
      <c r="AI2" s="4"/>
      <c r="AM2" s="5"/>
      <c r="AN2" s="5"/>
      <c r="AO2" s="6"/>
      <c r="AP2" s="6"/>
    </row>
    <row r="3" spans="2:42" ht="7.15" customHeight="1" thickTop="1">
      <c r="B3" s="13"/>
      <c r="C3" s="11"/>
      <c r="D3" s="11"/>
      <c r="E3" s="11"/>
      <c r="F3" s="11"/>
      <c r="G3" s="11"/>
      <c r="H3" s="11"/>
      <c r="I3" s="11"/>
      <c r="J3" s="11"/>
      <c r="K3" s="11"/>
      <c r="L3" s="11"/>
      <c r="M3" s="11"/>
      <c r="N3" s="11"/>
      <c r="O3" s="11"/>
      <c r="P3" s="11"/>
      <c r="Q3" s="11"/>
      <c r="R3" s="11"/>
      <c r="S3" s="11"/>
      <c r="T3" s="11"/>
      <c r="U3" s="11"/>
      <c r="V3" s="11"/>
      <c r="W3" s="11"/>
      <c r="X3" s="12"/>
      <c r="AD3"/>
      <c r="AE3" s="7"/>
      <c r="AF3" s="7"/>
      <c r="AI3" s="7"/>
      <c r="AJ3" s="7"/>
      <c r="AM3" s="64"/>
      <c r="AN3" s="64"/>
      <c r="AO3" s="9"/>
    </row>
    <row r="4" spans="2:42" ht="15.75" customHeight="1">
      <c r="B4" s="165"/>
      <c r="C4" s="446" t="str">
        <f>IF('Solicitação e Instruções'!$T$46="FALSO","Complete o preenchimento da aba 'Solicitação e Instruções' para liberar o formulário","")</f>
        <v>Complete o preenchimento da aba 'Solicitação e Instruções' para liberar o formulário</v>
      </c>
      <c r="D4" s="446"/>
      <c r="E4" s="446"/>
      <c r="F4" s="446"/>
      <c r="G4" s="446"/>
      <c r="H4" s="446"/>
      <c r="I4" s="446"/>
      <c r="J4" s="446"/>
      <c r="K4" s="446"/>
      <c r="L4" s="446"/>
      <c r="M4" s="446"/>
      <c r="N4" s="446"/>
      <c r="O4" s="446"/>
      <c r="P4" s="446"/>
      <c r="Q4" s="446"/>
      <c r="R4" s="446"/>
      <c r="S4" s="446"/>
      <c r="T4" s="446"/>
      <c r="U4" s="446"/>
      <c r="V4" s="446"/>
      <c r="W4" s="446"/>
      <c r="X4" s="12"/>
      <c r="AD4"/>
      <c r="AE4" s="7"/>
      <c r="AF4" s="7"/>
      <c r="AI4" s="7"/>
      <c r="AJ4" s="7"/>
      <c r="AM4" s="64"/>
      <c r="AN4" s="64"/>
      <c r="AO4" s="9"/>
    </row>
    <row r="5" spans="2:42" customFormat="1" ht="8.4499999999999993" customHeight="1">
      <c r="B5" s="22"/>
      <c r="C5" s="24"/>
      <c r="D5" s="24"/>
      <c r="E5" s="24"/>
      <c r="F5" s="24"/>
      <c r="G5" s="24"/>
      <c r="H5" s="24"/>
      <c r="I5" s="24"/>
      <c r="J5" s="24"/>
      <c r="K5" s="24"/>
      <c r="L5" s="24"/>
      <c r="M5" s="24"/>
      <c r="N5" s="24"/>
      <c r="O5" s="24"/>
      <c r="P5" s="24"/>
      <c r="Q5" s="24"/>
      <c r="R5" s="24"/>
      <c r="S5" s="24"/>
      <c r="T5" s="24"/>
      <c r="U5" s="24"/>
      <c r="V5" s="24"/>
      <c r="W5" s="24"/>
      <c r="X5" s="19"/>
      <c r="AE5" s="7"/>
      <c r="AF5" s="7"/>
      <c r="AG5" s="2"/>
      <c r="AH5" s="2"/>
      <c r="AI5" s="7"/>
      <c r="AJ5" s="7"/>
      <c r="AK5" s="2"/>
      <c r="AL5" s="2"/>
      <c r="AM5" s="64"/>
      <c r="AN5" s="64"/>
      <c r="AO5" s="9"/>
      <c r="AP5" s="2"/>
    </row>
    <row r="6" spans="2:42" customFormat="1" ht="14.45" customHeight="1">
      <c r="B6" s="448" t="s">
        <v>321</v>
      </c>
      <c r="C6" s="449"/>
      <c r="D6" s="449"/>
      <c r="E6" s="449"/>
      <c r="F6" s="449"/>
      <c r="G6" s="449"/>
      <c r="H6" s="449"/>
      <c r="I6" s="449"/>
      <c r="J6" s="449"/>
      <c r="K6" s="449"/>
      <c r="L6" s="449"/>
      <c r="M6" s="449"/>
      <c r="N6" s="449"/>
      <c r="O6" s="449"/>
      <c r="P6" s="449"/>
      <c r="Q6" s="449"/>
      <c r="R6" s="449"/>
      <c r="S6" s="449"/>
      <c r="T6" s="449"/>
      <c r="U6" s="449"/>
      <c r="V6" s="449"/>
      <c r="W6" s="449"/>
      <c r="X6" s="450"/>
      <c r="AE6" s="7"/>
      <c r="AF6" s="2"/>
      <c r="AG6" s="2"/>
      <c r="AH6" s="2"/>
      <c r="AI6" s="7"/>
      <c r="AJ6" s="7"/>
      <c r="AK6" s="2"/>
      <c r="AL6" s="2"/>
      <c r="AM6" s="8"/>
      <c r="AN6" s="8"/>
      <c r="AO6" s="9"/>
      <c r="AP6" s="2"/>
    </row>
    <row r="7" spans="2:42" customFormat="1" ht="6.6" customHeight="1">
      <c r="B7" s="22"/>
      <c r="C7" s="24"/>
      <c r="D7" s="24"/>
      <c r="E7" s="24"/>
      <c r="F7" s="24"/>
      <c r="G7" s="24"/>
      <c r="H7" s="24"/>
      <c r="I7" s="24"/>
      <c r="J7" s="24"/>
      <c r="K7" s="24"/>
      <c r="L7" s="24"/>
      <c r="M7" s="24"/>
      <c r="N7" s="24"/>
      <c r="O7" s="24"/>
      <c r="P7" s="24"/>
      <c r="Q7" s="24"/>
      <c r="R7" s="24"/>
      <c r="S7" s="24"/>
      <c r="T7" s="24"/>
      <c r="U7" s="24"/>
      <c r="V7" s="24"/>
      <c r="W7" s="24"/>
      <c r="X7" s="19"/>
      <c r="AE7" s="7"/>
      <c r="AF7" s="2"/>
      <c r="AG7" s="2"/>
      <c r="AH7" s="2"/>
      <c r="AI7" s="7"/>
      <c r="AJ7" s="7"/>
      <c r="AK7" s="2"/>
      <c r="AL7" s="2"/>
      <c r="AM7" s="8"/>
      <c r="AN7" s="8"/>
      <c r="AO7" s="9"/>
      <c r="AP7" s="2"/>
    </row>
    <row r="8" spans="2:42" customFormat="1" ht="13.15" customHeight="1">
      <c r="B8" s="22"/>
      <c r="C8" s="24"/>
      <c r="D8" s="24"/>
      <c r="E8" s="24"/>
      <c r="F8" s="24"/>
      <c r="G8" s="24"/>
      <c r="H8" s="24"/>
      <c r="I8" s="24"/>
      <c r="J8" s="24"/>
      <c r="K8" s="24"/>
      <c r="L8" s="24"/>
      <c r="M8" s="24"/>
      <c r="N8" s="24"/>
      <c r="O8" s="24"/>
      <c r="P8" s="24"/>
      <c r="Q8" s="447" t="str">
        <f>IF('Solicitação e Instruções'!$E$11&lt;&gt;'TABELA DE DADOS'!$B$3,"Não há dados a preencher nesta seção","")</f>
        <v>Não há dados a preencher nesta seção</v>
      </c>
      <c r="R8" s="447"/>
      <c r="S8" s="447"/>
      <c r="T8" s="447"/>
      <c r="U8" s="447"/>
      <c r="V8" s="447"/>
      <c r="W8" s="447"/>
      <c r="X8" s="19"/>
      <c r="AE8" s="7"/>
      <c r="AF8" s="2"/>
      <c r="AG8" s="2"/>
      <c r="AH8" s="2"/>
      <c r="AI8" s="7"/>
      <c r="AJ8" s="7"/>
      <c r="AK8" s="2"/>
      <c r="AL8" s="2"/>
      <c r="AM8" s="8"/>
      <c r="AN8" s="8"/>
      <c r="AO8" s="9"/>
      <c r="AP8" s="2"/>
    </row>
    <row r="9" spans="2:42" customFormat="1" ht="14.45" customHeight="1">
      <c r="B9" s="22"/>
      <c r="C9" s="441" t="str">
        <f>CONCATENATE("Existe processo deferido de Autorização Prévia de Construção Inicial de "&amp;'Solicitação e Instruções'!$E$8)</f>
        <v xml:space="preserve">Existe processo deferido de Autorização Prévia de Construção Inicial de </v>
      </c>
      <c r="D9" s="441"/>
      <c r="E9" s="441"/>
      <c r="F9" s="441"/>
      <c r="G9" s="441"/>
      <c r="H9" s="441"/>
      <c r="I9" s="441"/>
      <c r="J9" s="441"/>
      <c r="K9" s="441"/>
      <c r="L9" s="441"/>
      <c r="M9" s="441"/>
      <c r="N9" s="441"/>
      <c r="O9" s="441"/>
      <c r="P9" s="457"/>
      <c r="Q9" s="458"/>
      <c r="R9" s="24"/>
      <c r="S9" s="24"/>
      <c r="T9" s="24"/>
      <c r="U9" s="24"/>
      <c r="V9" s="24"/>
      <c r="W9" s="24"/>
      <c r="X9" s="19"/>
      <c r="AE9" s="7"/>
      <c r="AF9" s="2"/>
      <c r="AG9" s="2"/>
      <c r="AH9" s="2"/>
      <c r="AI9" s="7"/>
      <c r="AJ9" s="7"/>
      <c r="AK9" s="2"/>
      <c r="AL9" s="2"/>
      <c r="AM9" s="8"/>
      <c r="AN9" s="8"/>
      <c r="AO9" s="9"/>
      <c r="AP9" s="2"/>
    </row>
    <row r="10" spans="2:42" customFormat="1" ht="6.6" customHeight="1">
      <c r="B10" s="22"/>
      <c r="C10" s="24"/>
      <c r="D10" s="24"/>
      <c r="E10" s="24"/>
      <c r="F10" s="24"/>
      <c r="G10" s="24"/>
      <c r="H10" s="24"/>
      <c r="I10" s="24"/>
      <c r="J10" s="24"/>
      <c r="K10" s="24"/>
      <c r="L10" s="24"/>
      <c r="M10" s="24"/>
      <c r="N10" s="24"/>
      <c r="O10" s="24"/>
      <c r="P10" s="24"/>
      <c r="Q10" s="24"/>
      <c r="R10" s="24"/>
      <c r="S10" s="24"/>
      <c r="T10" s="24"/>
      <c r="U10" s="24"/>
      <c r="V10" s="24"/>
      <c r="W10" s="24"/>
      <c r="X10" s="19"/>
      <c r="AE10" s="7"/>
      <c r="AF10" s="2"/>
      <c r="AG10" s="2"/>
      <c r="AH10" s="2"/>
      <c r="AI10" s="7"/>
      <c r="AJ10" s="7"/>
      <c r="AK10" s="2"/>
      <c r="AL10" s="2"/>
      <c r="AM10" s="8"/>
      <c r="AN10" s="8"/>
      <c r="AO10" s="9"/>
      <c r="AP10" s="2"/>
    </row>
    <row r="11" spans="2:42" customFormat="1" ht="14.65" customHeight="1">
      <c r="B11" s="22"/>
      <c r="C11" s="441" t="str">
        <f>CONCATENATE("Nº Processo SEI! de Autorização Prévia de Construção Inicial de "&amp;'Solicitação e Instruções'!$E$8)</f>
        <v xml:space="preserve">Nº Processo SEI! de Autorização Prévia de Construção Inicial de </v>
      </c>
      <c r="D11" s="441"/>
      <c r="E11" s="441"/>
      <c r="F11" s="441"/>
      <c r="G11" s="441"/>
      <c r="H11" s="441"/>
      <c r="I11" s="441"/>
      <c r="J11" s="441"/>
      <c r="K11" s="441"/>
      <c r="L11" s="441"/>
      <c r="M11" s="441"/>
      <c r="N11" s="441"/>
      <c r="O11" s="442"/>
      <c r="P11" s="443"/>
      <c r="Q11" s="444"/>
      <c r="R11" s="444"/>
      <c r="S11" s="444"/>
      <c r="T11" s="444"/>
      <c r="U11" s="444"/>
      <c r="V11" s="444"/>
      <c r="W11" s="445"/>
      <c r="X11" s="19"/>
      <c r="AE11" s="2"/>
      <c r="AF11" s="2"/>
      <c r="AG11" s="2"/>
      <c r="AH11" s="2"/>
      <c r="AI11" s="7"/>
      <c r="AJ11" s="7"/>
      <c r="AK11" s="2"/>
      <c r="AL11" s="2"/>
      <c r="AM11" s="8"/>
      <c r="AN11" s="8"/>
      <c r="AO11" s="2"/>
      <c r="AP11" s="2"/>
    </row>
    <row r="12" spans="2:42" customFormat="1" ht="10.9" customHeight="1">
      <c r="B12" s="22"/>
      <c r="C12" s="24"/>
      <c r="D12" s="24"/>
      <c r="E12" s="24"/>
      <c r="F12" s="24"/>
      <c r="G12" s="24"/>
      <c r="H12" s="24"/>
      <c r="I12" s="24"/>
      <c r="J12" s="24"/>
      <c r="K12" s="24"/>
      <c r="L12" s="24"/>
      <c r="M12" s="24"/>
      <c r="N12" s="24"/>
      <c r="O12" s="24"/>
      <c r="P12" s="24"/>
      <c r="Q12" s="24"/>
      <c r="R12" s="24"/>
      <c r="S12" s="24"/>
      <c r="T12" s="24"/>
      <c r="U12" s="24"/>
      <c r="V12" s="24"/>
      <c r="W12" s="24"/>
      <c r="X12" s="19"/>
      <c r="AE12" s="2"/>
      <c r="AF12" s="2"/>
      <c r="AG12" s="2"/>
      <c r="AH12" s="2"/>
      <c r="AI12" s="7"/>
      <c r="AJ12" s="7"/>
      <c r="AK12" s="2"/>
      <c r="AL12" s="2"/>
      <c r="AM12" s="8"/>
      <c r="AN12" s="8"/>
      <c r="AO12" s="9"/>
      <c r="AP12" s="2"/>
    </row>
    <row r="13" spans="2:42" customFormat="1" ht="16.149999999999999" customHeight="1">
      <c r="B13" s="448" t="s">
        <v>296</v>
      </c>
      <c r="C13" s="449"/>
      <c r="D13" s="449"/>
      <c r="E13" s="449"/>
      <c r="F13" s="449"/>
      <c r="G13" s="449"/>
      <c r="H13" s="449"/>
      <c r="I13" s="449"/>
      <c r="J13" s="449"/>
      <c r="K13" s="449"/>
      <c r="L13" s="449"/>
      <c r="M13" s="449"/>
      <c r="N13" s="449"/>
      <c r="O13" s="449"/>
      <c r="P13" s="449"/>
      <c r="Q13" s="449"/>
      <c r="R13" s="449"/>
      <c r="S13" s="449"/>
      <c r="T13" s="449"/>
      <c r="U13" s="449"/>
      <c r="V13" s="449"/>
      <c r="W13" s="449"/>
      <c r="X13" s="450"/>
      <c r="AE13" s="2"/>
      <c r="AF13" s="2"/>
      <c r="AG13" s="2"/>
      <c r="AH13" s="2"/>
      <c r="AI13" s="7"/>
      <c r="AJ13" s="7"/>
      <c r="AK13" s="2"/>
      <c r="AL13" s="2"/>
      <c r="AM13" s="2"/>
      <c r="AN13" s="2"/>
      <c r="AO13" s="2"/>
      <c r="AP13" s="2"/>
    </row>
    <row r="14" spans="2:42" customFormat="1" ht="5.0999999999999996" customHeight="1">
      <c r="B14" s="22"/>
      <c r="C14" s="24"/>
      <c r="D14" s="24"/>
      <c r="E14" s="24"/>
      <c r="F14" s="24"/>
      <c r="G14" s="24"/>
      <c r="H14" s="24"/>
      <c r="I14" s="24"/>
      <c r="J14" s="24"/>
      <c r="K14" s="24"/>
      <c r="L14" s="24"/>
      <c r="M14" s="24"/>
      <c r="N14" s="24"/>
      <c r="O14" s="24"/>
      <c r="P14" s="24"/>
      <c r="Q14" s="24"/>
      <c r="R14" s="24"/>
      <c r="S14" s="24"/>
      <c r="T14" s="24"/>
      <c r="U14" s="24"/>
      <c r="V14" s="24"/>
      <c r="W14" s="24"/>
      <c r="X14" s="19"/>
      <c r="AD14" s="7"/>
      <c r="AE14" s="2"/>
      <c r="AF14" s="2"/>
      <c r="AG14" s="2"/>
      <c r="AH14" s="2"/>
      <c r="AI14" s="7"/>
      <c r="AJ14" s="7"/>
      <c r="AK14" s="2"/>
      <c r="AL14" s="2"/>
      <c r="AM14" s="2"/>
      <c r="AN14" s="2"/>
      <c r="AO14" s="2"/>
      <c r="AP14" s="2"/>
    </row>
    <row r="15" spans="2:42" customFormat="1" ht="17.45" customHeight="1">
      <c r="B15" s="22"/>
      <c r="C15" s="3" t="s">
        <v>297</v>
      </c>
      <c r="D15" s="24"/>
      <c r="E15" s="24"/>
      <c r="F15" s="24"/>
      <c r="G15" s="24"/>
      <c r="H15" s="24"/>
      <c r="I15" s="24"/>
      <c r="J15" s="24"/>
      <c r="K15" s="24"/>
      <c r="L15" s="24"/>
      <c r="M15" s="24"/>
      <c r="N15" s="24"/>
      <c r="O15" s="24"/>
      <c r="P15" s="24"/>
      <c r="Q15" s="447" t="str">
        <f>IF('Solicitação e Instruções'!$T$29="VERDADEIRO","","Não há dados a preencher nesta seção")</f>
        <v>Não há dados a preencher nesta seção</v>
      </c>
      <c r="R15" s="447"/>
      <c r="S15" s="447"/>
      <c r="T15" s="447"/>
      <c r="U15" s="447"/>
      <c r="V15" s="447"/>
      <c r="W15" s="447"/>
      <c r="X15" s="19"/>
      <c r="AE15" s="2"/>
      <c r="AF15" s="7"/>
      <c r="AG15" s="7"/>
      <c r="AH15" s="7"/>
      <c r="AI15" s="7"/>
      <c r="AJ15" s="7"/>
      <c r="AK15" s="2"/>
      <c r="AL15" s="2"/>
      <c r="AM15" s="2"/>
      <c r="AN15" s="2"/>
      <c r="AO15" s="2"/>
      <c r="AP15" s="2"/>
    </row>
    <row r="16" spans="2:42" customFormat="1" ht="9" customHeight="1">
      <c r="B16" s="22"/>
      <c r="C16" s="3"/>
      <c r="D16" s="24"/>
      <c r="E16" s="24"/>
      <c r="F16" s="24"/>
      <c r="G16" s="24"/>
      <c r="H16" s="24"/>
      <c r="I16" s="24"/>
      <c r="J16" s="24"/>
      <c r="K16" s="24"/>
      <c r="L16" s="24"/>
      <c r="M16" s="24"/>
      <c r="N16" s="24"/>
      <c r="O16" s="24"/>
      <c r="P16" s="24"/>
      <c r="Q16" s="24"/>
      <c r="R16" s="24"/>
      <c r="S16" s="24"/>
      <c r="T16" s="24"/>
      <c r="U16" s="24"/>
      <c r="V16" s="24"/>
      <c r="W16" s="24"/>
      <c r="X16" s="19"/>
      <c r="AE16" s="7"/>
      <c r="AF16" s="7"/>
      <c r="AG16" s="7"/>
      <c r="AH16" s="7"/>
      <c r="AI16" s="7"/>
      <c r="AJ16" s="7"/>
      <c r="AK16" s="2"/>
      <c r="AL16" s="2"/>
      <c r="AM16" s="2"/>
      <c r="AN16" s="2"/>
      <c r="AO16" s="2"/>
      <c r="AP16" s="2"/>
    </row>
    <row r="17" spans="2:42" customFormat="1" ht="15">
      <c r="B17" s="22"/>
      <c r="C17" s="27" t="s">
        <v>129</v>
      </c>
      <c r="D17" s="24"/>
      <c r="E17" s="24"/>
      <c r="F17" s="24"/>
      <c r="G17" s="24"/>
      <c r="H17" s="24"/>
      <c r="I17" s="24"/>
      <c r="J17" s="457"/>
      <c r="K17" s="459"/>
      <c r="L17" s="458"/>
      <c r="M17" s="463" t="str">
        <f>IF(AND($J$17&lt;&gt;"",RIGHT($J$17,2)&lt;&gt;'Dados Gerais e Operador'!$F$35),"ATENÇÃO - O CREA responsável pela fiscalização da obra deve ser da mesma UF da localização do aeródromo","")</f>
        <v/>
      </c>
      <c r="N17" s="464"/>
      <c r="O17" s="464"/>
      <c r="P17" s="464"/>
      <c r="Q17" s="464"/>
      <c r="R17" s="464"/>
      <c r="S17" s="464"/>
      <c r="T17" s="464"/>
      <c r="U17" s="464"/>
      <c r="V17" s="464"/>
      <c r="W17" s="464"/>
      <c r="X17" s="19"/>
      <c r="AE17" s="7"/>
      <c r="AF17" s="7"/>
      <c r="AG17" s="7"/>
      <c r="AH17" s="7"/>
      <c r="AI17" s="7"/>
      <c r="AJ17" s="7"/>
      <c r="AK17" s="7"/>
      <c r="AL17" s="2"/>
      <c r="AM17" s="2"/>
      <c r="AN17" s="2"/>
      <c r="AO17" s="2"/>
      <c r="AP17" s="2"/>
    </row>
    <row r="18" spans="2:42" customFormat="1" ht="15">
      <c r="B18" s="22"/>
      <c r="C18" s="27" t="s">
        <v>130</v>
      </c>
      <c r="D18" s="28"/>
      <c r="E18" s="1"/>
      <c r="F18" s="1"/>
      <c r="G18" s="1"/>
      <c r="H18" s="1"/>
      <c r="I18" s="1"/>
      <c r="J18" s="460"/>
      <c r="K18" s="461"/>
      <c r="L18" s="461"/>
      <c r="M18" s="461"/>
      <c r="N18" s="461"/>
      <c r="O18" s="462"/>
      <c r="P18" s="24"/>
      <c r="Q18" s="24"/>
      <c r="R18" s="24"/>
      <c r="S18" s="24"/>
      <c r="T18" s="24"/>
      <c r="U18" s="24"/>
      <c r="V18" s="24"/>
      <c r="W18" s="24"/>
      <c r="X18" s="19"/>
      <c r="AE18" s="7"/>
      <c r="AF18" s="7"/>
      <c r="AG18" s="7"/>
      <c r="AH18" s="7"/>
      <c r="AI18" s="7"/>
      <c r="AJ18" s="7"/>
      <c r="AK18" s="7"/>
      <c r="AL18" s="2"/>
      <c r="AM18" s="2"/>
      <c r="AN18" s="2"/>
      <c r="AO18" s="2"/>
      <c r="AP18" s="2"/>
    </row>
    <row r="19" spans="2:42" customFormat="1" ht="15">
      <c r="B19" s="22"/>
      <c r="C19" s="27" t="s">
        <v>131</v>
      </c>
      <c r="D19" s="24"/>
      <c r="E19" s="24"/>
      <c r="F19" s="24"/>
      <c r="G19" s="24"/>
      <c r="H19" s="24"/>
      <c r="I19" s="24"/>
      <c r="J19" s="456"/>
      <c r="K19" s="456"/>
      <c r="L19" s="456"/>
      <c r="M19" s="456"/>
      <c r="N19" s="456"/>
      <c r="O19" s="456"/>
      <c r="P19" s="29" t="s">
        <v>132</v>
      </c>
      <c r="Q19" s="24"/>
      <c r="R19" s="24"/>
      <c r="S19" s="24"/>
      <c r="T19" s="24"/>
      <c r="U19" s="24"/>
      <c r="V19" s="24"/>
      <c r="W19" s="24"/>
      <c r="X19" s="19"/>
      <c r="AE19" s="7"/>
      <c r="AF19" s="7"/>
      <c r="AG19" s="7"/>
      <c r="AH19" s="7"/>
      <c r="AI19" s="7"/>
      <c r="AJ19" s="7"/>
      <c r="AK19" s="7"/>
      <c r="AL19" s="2"/>
      <c r="AM19" s="2"/>
      <c r="AN19" s="2"/>
      <c r="AO19" s="2"/>
      <c r="AP19" s="2"/>
    </row>
    <row r="20" spans="2:42" customFormat="1" ht="29.45" customHeight="1">
      <c r="B20" s="22"/>
      <c r="C20" s="454" t="s">
        <v>416</v>
      </c>
      <c r="D20" s="454"/>
      <c r="E20" s="454"/>
      <c r="F20" s="454"/>
      <c r="G20" s="454"/>
      <c r="H20" s="454"/>
      <c r="I20" s="454"/>
      <c r="J20" s="454"/>
      <c r="K20" s="454"/>
      <c r="L20" s="454"/>
      <c r="M20" s="454"/>
      <c r="N20" s="454"/>
      <c r="O20" s="454"/>
      <c r="P20" s="454"/>
      <c r="Q20" s="454"/>
      <c r="R20" s="454"/>
      <c r="S20" s="454"/>
      <c r="T20" s="454"/>
      <c r="U20" s="454"/>
      <c r="V20" s="454"/>
      <c r="W20" s="454"/>
      <c r="X20" s="19"/>
      <c r="AD20" s="7"/>
      <c r="AE20" s="7"/>
      <c r="AF20" s="7"/>
      <c r="AG20" s="7"/>
      <c r="AH20" s="7"/>
      <c r="AI20" s="7"/>
      <c r="AJ20" s="7"/>
      <c r="AK20" s="7"/>
      <c r="AL20" s="2"/>
      <c r="AM20" s="2"/>
      <c r="AN20" s="2"/>
      <c r="AO20" s="2"/>
      <c r="AP20" s="2"/>
    </row>
    <row r="21" spans="2:42" customFormat="1" ht="11.45" customHeight="1">
      <c r="B21" s="22"/>
      <c r="C21" s="72"/>
      <c r="D21" s="72"/>
      <c r="E21" s="72"/>
      <c r="F21" s="72"/>
      <c r="G21" s="72"/>
      <c r="H21" s="72"/>
      <c r="I21" s="72"/>
      <c r="J21" s="72"/>
      <c r="K21" s="72"/>
      <c r="L21" s="72"/>
      <c r="M21" s="72"/>
      <c r="N21" s="72"/>
      <c r="O21" s="72"/>
      <c r="P21" s="72"/>
      <c r="Q21" s="72"/>
      <c r="R21" s="72"/>
      <c r="S21" s="72"/>
      <c r="T21" s="72"/>
      <c r="U21" s="72"/>
      <c r="V21" s="72"/>
      <c r="W21" s="72"/>
      <c r="X21" s="19"/>
      <c r="AD21" s="7"/>
      <c r="AE21" s="7"/>
      <c r="AF21" s="7"/>
      <c r="AG21" s="7"/>
      <c r="AH21" s="7"/>
      <c r="AI21" s="7"/>
      <c r="AJ21" s="7"/>
      <c r="AK21" s="7"/>
      <c r="AL21" s="2"/>
      <c r="AM21" s="2"/>
      <c r="AN21" s="2"/>
      <c r="AO21" s="2"/>
      <c r="AP21" s="2"/>
    </row>
    <row r="22" spans="2:42" customFormat="1" ht="14.45" customHeight="1">
      <c r="B22" s="22"/>
      <c r="C22" s="72"/>
      <c r="D22" s="100"/>
      <c r="E22" s="451" t="s">
        <v>394</v>
      </c>
      <c r="F22" s="360"/>
      <c r="G22" s="360"/>
      <c r="H22" s="360"/>
      <c r="I22" s="360"/>
      <c r="J22" s="360"/>
      <c r="K22" s="360"/>
      <c r="L22" s="360"/>
      <c r="M22" s="360"/>
      <c r="N22" s="360"/>
      <c r="O22" s="360"/>
      <c r="P22" s="360"/>
      <c r="Q22" s="360"/>
      <c r="R22" s="360"/>
      <c r="S22" s="360"/>
      <c r="T22" s="360"/>
      <c r="U22" s="360"/>
      <c r="V22" s="360"/>
      <c r="W22" s="72"/>
      <c r="X22" s="19"/>
      <c r="AD22" s="7"/>
      <c r="AE22" s="7"/>
      <c r="AF22" s="7"/>
      <c r="AG22" s="7"/>
      <c r="AH22" s="7"/>
      <c r="AI22" s="7"/>
      <c r="AJ22" s="7"/>
      <c r="AK22" s="7"/>
      <c r="AL22" s="2"/>
      <c r="AM22" s="2"/>
      <c r="AN22" s="2"/>
      <c r="AO22" s="2"/>
      <c r="AP22" s="2"/>
    </row>
    <row r="23" spans="2:42" customFormat="1" ht="15">
      <c r="B23" s="22"/>
      <c r="C23" s="72"/>
      <c r="D23" s="100"/>
      <c r="E23" s="451" t="s">
        <v>395</v>
      </c>
      <c r="F23" s="360"/>
      <c r="G23" s="360"/>
      <c r="H23" s="360"/>
      <c r="I23" s="360"/>
      <c r="J23" s="360"/>
      <c r="K23" s="360"/>
      <c r="L23" s="360"/>
      <c r="M23" s="360"/>
      <c r="N23" s="360"/>
      <c r="O23" s="360"/>
      <c r="P23" s="360"/>
      <c r="Q23" s="360"/>
      <c r="R23" s="360"/>
      <c r="S23" s="108"/>
      <c r="T23" s="108"/>
      <c r="U23" s="108"/>
      <c r="V23" s="108"/>
      <c r="W23" s="72"/>
      <c r="X23" s="19"/>
      <c r="AD23" s="7"/>
      <c r="AE23" s="7"/>
      <c r="AF23" s="7"/>
      <c r="AG23" s="7"/>
      <c r="AH23" s="7"/>
      <c r="AI23" s="7"/>
      <c r="AJ23" s="7"/>
      <c r="AK23" s="7"/>
      <c r="AL23" s="2"/>
      <c r="AM23" s="2"/>
      <c r="AN23" s="2"/>
      <c r="AO23" s="2"/>
      <c r="AP23" s="2"/>
    </row>
    <row r="24" spans="2:42" customFormat="1" ht="3.6" customHeight="1">
      <c r="B24" s="22"/>
      <c r="C24" s="72"/>
      <c r="D24" s="164"/>
      <c r="E24" s="82"/>
      <c r="F24" s="82"/>
      <c r="G24" s="82"/>
      <c r="H24" s="82"/>
      <c r="I24" s="82"/>
      <c r="J24" s="82"/>
      <c r="K24" s="82"/>
      <c r="L24" s="82"/>
      <c r="M24" s="82"/>
      <c r="N24" s="82"/>
      <c r="O24" s="82"/>
      <c r="P24" s="82"/>
      <c r="Q24" s="82"/>
      <c r="R24" s="82"/>
      <c r="S24" s="108"/>
      <c r="T24" s="108"/>
      <c r="U24" s="108"/>
      <c r="V24" s="108"/>
      <c r="W24" s="72"/>
      <c r="X24" s="19"/>
      <c r="AD24" s="7"/>
      <c r="AE24" s="7"/>
      <c r="AF24" s="7"/>
      <c r="AG24" s="7"/>
      <c r="AH24" s="7"/>
      <c r="AI24" s="7"/>
      <c r="AJ24" s="7"/>
      <c r="AK24" s="7"/>
      <c r="AL24" s="2"/>
      <c r="AM24" s="2"/>
      <c r="AN24" s="2"/>
      <c r="AO24" s="2"/>
      <c r="AP24" s="2"/>
    </row>
    <row r="25" spans="2:42" customFormat="1" ht="16.149999999999999" customHeight="1">
      <c r="B25" s="22"/>
      <c r="C25" s="72"/>
      <c r="D25" s="111" t="s">
        <v>331</v>
      </c>
      <c r="E25" s="82"/>
      <c r="F25" s="82"/>
      <c r="G25" s="82"/>
      <c r="H25" s="82"/>
      <c r="I25" s="82"/>
      <c r="J25" s="82"/>
      <c r="K25" s="82"/>
      <c r="L25" s="82"/>
      <c r="M25" s="82"/>
      <c r="N25" s="82"/>
      <c r="O25" s="82"/>
      <c r="P25" s="82"/>
      <c r="Q25" s="82"/>
      <c r="R25" s="82"/>
      <c r="S25" s="108"/>
      <c r="T25" s="108"/>
      <c r="U25" s="108"/>
      <c r="V25" s="108"/>
      <c r="W25" s="72"/>
      <c r="X25" s="19"/>
      <c r="AD25" s="7"/>
      <c r="AE25" s="7"/>
      <c r="AF25" s="7"/>
      <c r="AG25" s="7"/>
      <c r="AH25" s="7"/>
      <c r="AI25" s="7"/>
      <c r="AJ25" s="7"/>
      <c r="AK25" s="7"/>
      <c r="AL25" s="2"/>
      <c r="AM25" s="2"/>
      <c r="AN25" s="2"/>
      <c r="AO25" s="2"/>
      <c r="AP25" s="2"/>
    </row>
    <row r="26" spans="2:42" customFormat="1" ht="3" customHeight="1">
      <c r="B26" s="22"/>
      <c r="C26" s="72"/>
      <c r="D26" s="82"/>
      <c r="E26" s="82"/>
      <c r="F26" s="82"/>
      <c r="G26" s="82"/>
      <c r="H26" s="82"/>
      <c r="I26" s="82"/>
      <c r="J26" s="82"/>
      <c r="K26" s="82"/>
      <c r="L26" s="82"/>
      <c r="M26" s="82"/>
      <c r="N26" s="82"/>
      <c r="O26" s="82"/>
      <c r="P26" s="82"/>
      <c r="Q26" s="82"/>
      <c r="R26" s="82"/>
      <c r="S26" s="108"/>
      <c r="T26" s="108"/>
      <c r="U26" s="108"/>
      <c r="V26" s="108"/>
      <c r="W26" s="72"/>
      <c r="X26" s="19"/>
      <c r="AD26" s="7"/>
      <c r="AE26" s="7"/>
      <c r="AF26" s="7"/>
      <c r="AG26" s="7"/>
      <c r="AH26" s="7"/>
      <c r="AI26" s="7"/>
      <c r="AJ26" s="7"/>
      <c r="AK26" s="7"/>
      <c r="AL26" s="2"/>
      <c r="AM26" s="2"/>
      <c r="AN26" s="2"/>
      <c r="AO26" s="2"/>
      <c r="AP26" s="2"/>
    </row>
    <row r="27" spans="2:42" customFormat="1" ht="15">
      <c r="B27" s="22"/>
      <c r="C27" s="72"/>
      <c r="D27" s="100"/>
      <c r="E27" s="451" t="s">
        <v>317</v>
      </c>
      <c r="F27" s="360"/>
      <c r="G27" s="360"/>
      <c r="H27" s="360"/>
      <c r="I27" s="360"/>
      <c r="J27" s="360"/>
      <c r="K27" s="360"/>
      <c r="L27" s="360"/>
      <c r="M27" s="360"/>
      <c r="N27" s="360"/>
      <c r="O27" s="360"/>
      <c r="P27" s="360"/>
      <c r="Q27" s="360"/>
      <c r="R27" s="360"/>
      <c r="S27" s="108"/>
      <c r="T27" s="108"/>
      <c r="U27" s="108"/>
      <c r="V27" s="108"/>
      <c r="W27" s="72"/>
      <c r="X27" s="19"/>
      <c r="AD27" s="7"/>
      <c r="AE27" s="7"/>
      <c r="AF27" s="7"/>
      <c r="AG27" s="7"/>
      <c r="AH27" s="7"/>
      <c r="AI27" s="7"/>
      <c r="AJ27" s="7"/>
      <c r="AK27" s="7"/>
      <c r="AL27" s="2"/>
      <c r="AM27" s="2"/>
      <c r="AN27" s="2"/>
      <c r="AO27" s="2"/>
      <c r="AP27" s="2"/>
    </row>
    <row r="28" spans="2:42" customFormat="1" ht="15" customHeight="1">
      <c r="B28" s="22"/>
      <c r="C28" s="72"/>
      <c r="D28" s="72"/>
      <c r="E28" s="80"/>
      <c r="F28" s="80"/>
      <c r="G28" s="80"/>
      <c r="H28" s="80"/>
      <c r="I28" s="80"/>
      <c r="J28" s="80"/>
      <c r="K28" s="80"/>
      <c r="L28" s="80"/>
      <c r="M28" s="80"/>
      <c r="N28" s="80"/>
      <c r="O28" s="80"/>
      <c r="P28" s="80"/>
      <c r="Q28" s="80"/>
      <c r="R28" s="80"/>
      <c r="S28" s="72"/>
      <c r="T28" s="72"/>
      <c r="U28" s="72"/>
      <c r="V28" s="72"/>
      <c r="W28" s="72"/>
      <c r="X28" s="19"/>
      <c r="AD28" s="7"/>
      <c r="AE28" s="7"/>
      <c r="AF28" s="7"/>
      <c r="AG28" s="7"/>
      <c r="AH28" s="7"/>
      <c r="AI28" s="7"/>
      <c r="AJ28" s="7"/>
      <c r="AK28" s="7"/>
      <c r="AL28" s="2"/>
      <c r="AM28" s="2"/>
      <c r="AN28" s="2"/>
      <c r="AO28" s="2"/>
      <c r="AP28" s="2"/>
    </row>
    <row r="29" spans="2:42" customFormat="1" ht="5.0999999999999996" customHeight="1">
      <c r="B29" s="22"/>
      <c r="C29" s="24"/>
      <c r="D29" s="24"/>
      <c r="E29" s="24"/>
      <c r="F29" s="24"/>
      <c r="G29" s="24"/>
      <c r="H29" s="24"/>
      <c r="I29" s="24"/>
      <c r="J29" s="24"/>
      <c r="K29" s="24"/>
      <c r="L29" s="24"/>
      <c r="M29" s="24"/>
      <c r="N29" s="24"/>
      <c r="O29" s="24"/>
      <c r="P29" s="24"/>
      <c r="Q29" s="24"/>
      <c r="R29" s="24"/>
      <c r="S29" s="24"/>
      <c r="T29" s="24"/>
      <c r="U29" s="24"/>
      <c r="V29" s="24"/>
      <c r="W29" s="24"/>
      <c r="X29" s="19"/>
      <c r="AD29" s="7"/>
      <c r="AE29" s="7"/>
      <c r="AF29" s="7"/>
      <c r="AG29" s="7"/>
      <c r="AH29" s="7"/>
      <c r="AI29" s="7"/>
      <c r="AJ29" s="7"/>
      <c r="AK29" s="7"/>
      <c r="AL29" s="2"/>
      <c r="AM29" s="2"/>
      <c r="AN29" s="2"/>
      <c r="AO29" s="2"/>
      <c r="AP29" s="2"/>
    </row>
    <row r="30" spans="2:42" customFormat="1" ht="16.149999999999999" customHeight="1">
      <c r="B30" s="448" t="s">
        <v>298</v>
      </c>
      <c r="C30" s="449"/>
      <c r="D30" s="449"/>
      <c r="E30" s="449"/>
      <c r="F30" s="449"/>
      <c r="G30" s="449"/>
      <c r="H30" s="449"/>
      <c r="I30" s="449"/>
      <c r="J30" s="449"/>
      <c r="K30" s="449"/>
      <c r="L30" s="449"/>
      <c r="M30" s="449"/>
      <c r="N30" s="449"/>
      <c r="O30" s="449"/>
      <c r="P30" s="449"/>
      <c r="Q30" s="449"/>
      <c r="R30" s="449"/>
      <c r="S30" s="449"/>
      <c r="T30" s="449"/>
      <c r="U30" s="449"/>
      <c r="V30" s="449"/>
      <c r="W30" s="449"/>
      <c r="X30" s="450"/>
      <c r="AD30" s="7"/>
      <c r="AE30" s="7"/>
      <c r="AF30" s="7"/>
      <c r="AG30" s="7"/>
      <c r="AH30" s="7"/>
      <c r="AI30" s="7"/>
      <c r="AJ30" s="7"/>
      <c r="AK30" s="7"/>
    </row>
    <row r="31" spans="2:42" customFormat="1" ht="5.0999999999999996" customHeight="1">
      <c r="B31" s="22"/>
      <c r="C31" s="24"/>
      <c r="D31" s="24"/>
      <c r="E31" s="24"/>
      <c r="F31" s="24"/>
      <c r="G31" s="24"/>
      <c r="H31" s="24"/>
      <c r="I31" s="24"/>
      <c r="J31" s="24"/>
      <c r="K31" s="24"/>
      <c r="L31" s="24"/>
      <c r="M31" s="24"/>
      <c r="N31" s="24"/>
      <c r="O31" s="24"/>
      <c r="P31" s="24"/>
      <c r="Q31" s="24"/>
      <c r="R31" s="24"/>
      <c r="S31" s="24"/>
      <c r="T31" s="24"/>
      <c r="U31" s="24"/>
      <c r="V31" s="24"/>
      <c r="W31" s="24"/>
      <c r="X31" s="19"/>
      <c r="AD31" s="7"/>
      <c r="AE31" s="7"/>
      <c r="AF31" s="7"/>
      <c r="AG31" s="7"/>
      <c r="AH31" s="7"/>
      <c r="AI31" s="7"/>
      <c r="AJ31" s="7"/>
      <c r="AK31" s="7"/>
    </row>
    <row r="32" spans="2:42" customFormat="1" ht="20.45" customHeight="1">
      <c r="B32" s="22"/>
      <c r="C32" s="3" t="s">
        <v>299</v>
      </c>
      <c r="D32" s="3"/>
      <c r="E32" s="3"/>
      <c r="F32" s="3"/>
      <c r="G32" s="3"/>
      <c r="H32" s="3"/>
      <c r="I32" s="3"/>
      <c r="J32" s="3"/>
      <c r="K32" s="3"/>
      <c r="L32" s="3"/>
      <c r="M32" s="3"/>
      <c r="N32" s="3"/>
      <c r="O32" s="3"/>
      <c r="P32" s="3"/>
      <c r="Q32" s="447" t="str">
        <f>IF('Solicitação e Instruções'!$U$29="VERDADEIRO","","Não há dados a preencher nesta seção")</f>
        <v>Não há dados a preencher nesta seção</v>
      </c>
      <c r="R32" s="447"/>
      <c r="S32" s="447"/>
      <c r="T32" s="447"/>
      <c r="U32" s="447"/>
      <c r="V32" s="447"/>
      <c r="W32" s="447"/>
      <c r="X32" s="19"/>
      <c r="Z32" s="1"/>
      <c r="AA32" s="2"/>
      <c r="AD32" s="7"/>
      <c r="AE32" s="2"/>
      <c r="AF32" s="2"/>
      <c r="AG32" s="2"/>
      <c r="AH32" s="2"/>
      <c r="AI32" s="7"/>
      <c r="AJ32" s="7"/>
      <c r="AK32" s="7"/>
    </row>
    <row r="33" spans="2:43" customFormat="1" ht="10.15" customHeight="1">
      <c r="B33" s="22"/>
      <c r="C33" s="73"/>
      <c r="D33" s="73"/>
      <c r="E33" s="73"/>
      <c r="F33" s="73"/>
      <c r="G33" s="73"/>
      <c r="H33" s="73"/>
      <c r="I33" s="73"/>
      <c r="J33" s="73"/>
      <c r="K33" s="73"/>
      <c r="L33" s="73"/>
      <c r="M33" s="73"/>
      <c r="N33" s="73"/>
      <c r="O33" s="73"/>
      <c r="P33" s="73"/>
      <c r="Q33" s="73"/>
      <c r="R33" s="73"/>
      <c r="S33" s="73"/>
      <c r="T33" s="73"/>
      <c r="U33" s="73"/>
      <c r="V33" s="73"/>
      <c r="W33" s="73"/>
      <c r="X33" s="19"/>
      <c r="Z33" s="1"/>
      <c r="AA33" s="2"/>
      <c r="AD33" s="7"/>
      <c r="AE33" s="2"/>
      <c r="AF33" s="2"/>
      <c r="AG33" s="2"/>
      <c r="AH33" s="2"/>
      <c r="AI33" s="7"/>
      <c r="AJ33" s="7"/>
      <c r="AK33" s="7"/>
    </row>
    <row r="34" spans="2:43" customFormat="1" ht="15">
      <c r="B34" s="22"/>
      <c r="C34" s="453" t="s">
        <v>316</v>
      </c>
      <c r="D34" s="453"/>
      <c r="E34" s="453"/>
      <c r="F34" s="455" t="s">
        <v>134</v>
      </c>
      <c r="G34" s="455"/>
      <c r="H34" s="455"/>
      <c r="I34" s="455"/>
      <c r="J34" s="455"/>
      <c r="K34" s="455"/>
      <c r="L34" s="455"/>
      <c r="M34" s="455"/>
      <c r="N34" s="455"/>
      <c r="O34" s="455"/>
      <c r="P34" s="455"/>
      <c r="Q34" s="455"/>
      <c r="R34" s="455"/>
      <c r="S34" s="455"/>
      <c r="T34" s="31"/>
      <c r="U34" s="31"/>
      <c r="V34" s="31"/>
      <c r="W34" s="31"/>
      <c r="X34" s="19"/>
      <c r="AD34" s="7"/>
      <c r="AE34" s="2"/>
      <c r="AF34" s="2"/>
      <c r="AG34" s="2"/>
      <c r="AH34" s="2"/>
      <c r="AI34" s="7"/>
      <c r="AJ34" s="7"/>
      <c r="AK34" s="7"/>
    </row>
    <row r="35" spans="2:43" customFormat="1" ht="1.9" customHeight="1">
      <c r="B35" s="22"/>
      <c r="C35" s="32"/>
      <c r="D35" s="32"/>
      <c r="E35" s="1"/>
      <c r="F35" s="26"/>
      <c r="G35" s="26"/>
      <c r="H35" s="26"/>
      <c r="I35" s="26"/>
      <c r="J35" s="26"/>
      <c r="K35" s="26"/>
      <c r="L35" s="1"/>
      <c r="M35" s="1"/>
      <c r="N35" s="30"/>
      <c r="O35" s="30"/>
      <c r="P35" s="1"/>
      <c r="Q35" s="1"/>
      <c r="R35" s="1"/>
      <c r="S35" s="1"/>
      <c r="T35" s="31"/>
      <c r="U35" s="31"/>
      <c r="V35" s="31"/>
      <c r="W35" s="31"/>
      <c r="X35" s="19"/>
      <c r="AD35" s="7"/>
      <c r="AE35" s="2"/>
      <c r="AF35" s="2"/>
      <c r="AG35" s="2"/>
      <c r="AH35" s="2"/>
      <c r="AI35" s="7"/>
      <c r="AJ35" s="7"/>
      <c r="AK35" s="7"/>
    </row>
    <row r="36" spans="2:43" customFormat="1" ht="15">
      <c r="B36" s="22"/>
      <c r="C36" s="469" t="str">
        <f>IF(AND('Solicitação e Instruções'!$E$11='TABELA DE DADOS'!$B$4,'Solicitação e Instruções'!E15="X"),VLOOKUP($F$36,'TABELA DE DADOS'!$B$19:$C$21,2,0),IFERROR(VLOOKUP($F$36,'TABELA DE DADOS'!$B$15:$C$17,2,0),"Sem incidência de TFAC"))</f>
        <v>Sem incidência de TFAC</v>
      </c>
      <c r="D36" s="470"/>
      <c r="E36" s="471"/>
      <c r="F36" s="452" t="str">
        <f>CONCATENATE("Cadastro de Aeródromo"&amp;" - "&amp;'Solicitação e Instruções'!$E$11&amp;" de "&amp;'Solicitação e Instruções'!$E$8)</f>
        <v xml:space="preserve">Cadastro de Aeródromo -  de </v>
      </c>
      <c r="G36" s="452"/>
      <c r="H36" s="452"/>
      <c r="I36" s="452"/>
      <c r="J36" s="452"/>
      <c r="K36" s="452"/>
      <c r="L36" s="452"/>
      <c r="M36" s="452"/>
      <c r="N36" s="452"/>
      <c r="O36" s="452"/>
      <c r="P36" s="452"/>
      <c r="Q36" s="452"/>
      <c r="R36" s="452"/>
      <c r="S36" s="452"/>
      <c r="T36" s="31"/>
      <c r="U36" s="31"/>
      <c r="V36" s="31"/>
      <c r="W36" s="31"/>
      <c r="X36" s="19"/>
      <c r="AD36" s="7"/>
      <c r="AE36" s="2"/>
      <c r="AF36" s="2"/>
      <c r="AG36" s="2"/>
      <c r="AH36" s="2"/>
      <c r="AI36" s="7"/>
      <c r="AJ36" s="7"/>
      <c r="AK36" s="7"/>
    </row>
    <row r="37" spans="2:43" customFormat="1" ht="15">
      <c r="B37" s="22"/>
      <c r="C37" s="63"/>
      <c r="D37" s="63"/>
      <c r="E37" s="63"/>
      <c r="F37" s="63"/>
      <c r="G37" s="63"/>
      <c r="H37" s="63"/>
      <c r="I37" s="63"/>
      <c r="J37" s="63"/>
      <c r="K37" s="63"/>
      <c r="L37" s="63"/>
      <c r="M37" s="65"/>
      <c r="N37" s="65"/>
      <c r="O37" s="65"/>
      <c r="P37" s="65"/>
      <c r="Q37" s="33"/>
      <c r="R37" s="33"/>
      <c r="S37" s="31"/>
      <c r="T37" s="31"/>
      <c r="U37" s="31"/>
      <c r="V37" s="31"/>
      <c r="W37" s="31"/>
      <c r="X37" s="19"/>
      <c r="AD37" s="2"/>
    </row>
    <row r="38" spans="2:43" customFormat="1" ht="3.6" customHeight="1">
      <c r="B38" s="22"/>
      <c r="C38" s="63"/>
      <c r="D38" s="63"/>
      <c r="E38" s="63"/>
      <c r="F38" s="63"/>
      <c r="G38" s="63"/>
      <c r="H38" s="63"/>
      <c r="I38" s="63"/>
      <c r="J38" s="63"/>
      <c r="K38" s="63"/>
      <c r="L38" s="63"/>
      <c r="M38" s="65"/>
      <c r="N38" s="65"/>
      <c r="O38" s="65"/>
      <c r="P38" s="65"/>
      <c r="Q38" s="110"/>
      <c r="R38" s="110"/>
      <c r="S38" s="31"/>
      <c r="T38" s="31"/>
      <c r="U38" s="31"/>
      <c r="V38" s="31"/>
      <c r="W38" s="31"/>
      <c r="X38" s="19"/>
      <c r="AD38" s="2"/>
    </row>
    <row r="39" spans="2:43" customFormat="1" ht="18.600000000000001" customHeight="1">
      <c r="B39" s="22"/>
      <c r="C39" s="475" t="s">
        <v>137</v>
      </c>
      <c r="D39" s="475"/>
      <c r="E39" s="475"/>
      <c r="F39" s="475"/>
      <c r="G39" s="475"/>
      <c r="H39" s="475"/>
      <c r="I39" s="476"/>
      <c r="J39" s="477"/>
      <c r="K39" s="478"/>
      <c r="L39" s="478"/>
      <c r="M39" s="479"/>
      <c r="N39" s="74"/>
      <c r="O39" s="465"/>
      <c r="P39" s="465"/>
      <c r="Q39" s="465"/>
      <c r="R39" s="465"/>
      <c r="S39" s="465"/>
      <c r="T39" s="465"/>
      <c r="U39" s="465"/>
      <c r="V39" s="465"/>
      <c r="W39" s="465"/>
      <c r="X39" s="19"/>
      <c r="AD39" s="2"/>
      <c r="AE39" s="2"/>
      <c r="AF39" s="2"/>
      <c r="AG39" s="2"/>
      <c r="AH39" s="2"/>
      <c r="AI39" s="2"/>
      <c r="AJ39" s="2"/>
      <c r="AK39" s="2"/>
    </row>
    <row r="40" spans="2:43" customFormat="1" ht="18.600000000000001" customHeight="1">
      <c r="B40" s="22"/>
      <c r="C40" s="466" t="s">
        <v>138</v>
      </c>
      <c r="D40" s="466"/>
      <c r="E40" s="466"/>
      <c r="F40" s="466"/>
      <c r="G40" s="466"/>
      <c r="H40" s="466"/>
      <c r="I40" s="467"/>
      <c r="J40" s="472"/>
      <c r="K40" s="473"/>
      <c r="L40" s="473"/>
      <c r="M40" s="474"/>
      <c r="N40" s="74"/>
      <c r="O40" s="465"/>
      <c r="P40" s="465"/>
      <c r="Q40" s="465"/>
      <c r="R40" s="465"/>
      <c r="S40" s="465"/>
      <c r="T40" s="465"/>
      <c r="U40" s="465"/>
      <c r="V40" s="465"/>
      <c r="W40" s="465"/>
      <c r="X40" s="19"/>
      <c r="AD40" s="2"/>
    </row>
    <row r="41" spans="2:43" customFormat="1" ht="15">
      <c r="B41" s="22"/>
      <c r="C41" s="1"/>
      <c r="D41" s="1"/>
      <c r="E41" s="1"/>
      <c r="F41" s="1"/>
      <c r="G41" s="1"/>
      <c r="H41" s="1"/>
      <c r="I41" s="1"/>
      <c r="J41" s="1"/>
      <c r="K41" s="1"/>
      <c r="L41" s="1"/>
      <c r="M41" s="1"/>
      <c r="N41" s="105"/>
      <c r="O41" s="465"/>
      <c r="P41" s="465"/>
      <c r="Q41" s="465"/>
      <c r="R41" s="465"/>
      <c r="S41" s="465"/>
      <c r="T41" s="465"/>
      <c r="U41" s="465"/>
      <c r="V41" s="465"/>
      <c r="W41" s="465"/>
      <c r="X41" s="19"/>
      <c r="AD41" s="2"/>
    </row>
    <row r="42" spans="2:43" customFormat="1" ht="15">
      <c r="B42" s="22"/>
      <c r="C42" s="1"/>
      <c r="D42" s="1"/>
      <c r="E42" s="1"/>
      <c r="F42" s="1"/>
      <c r="G42" s="1"/>
      <c r="H42" s="1"/>
      <c r="I42" s="1"/>
      <c r="J42" s="1"/>
      <c r="K42" s="1"/>
      <c r="L42" s="1"/>
      <c r="M42" s="1"/>
      <c r="N42" s="24"/>
      <c r="O42" s="465"/>
      <c r="P42" s="465"/>
      <c r="Q42" s="465"/>
      <c r="R42" s="465"/>
      <c r="S42" s="465"/>
      <c r="T42" s="465"/>
      <c r="U42" s="465"/>
      <c r="V42" s="465"/>
      <c r="W42" s="465"/>
      <c r="X42" s="19"/>
      <c r="AD42" s="2"/>
    </row>
    <row r="43" spans="2:43" customFormat="1" ht="55.15" customHeight="1">
      <c r="B43" s="22"/>
      <c r="C43" s="468" t="s">
        <v>136</v>
      </c>
      <c r="D43" s="468"/>
      <c r="E43" s="468"/>
      <c r="F43" s="468"/>
      <c r="G43" s="468"/>
      <c r="H43" s="468"/>
      <c r="I43" s="468"/>
      <c r="J43" s="468"/>
      <c r="K43" s="468"/>
      <c r="L43" s="468"/>
      <c r="M43" s="468"/>
      <c r="N43" s="468"/>
      <c r="O43" s="465"/>
      <c r="P43" s="465"/>
      <c r="Q43" s="465"/>
      <c r="R43" s="465"/>
      <c r="S43" s="465"/>
      <c r="T43" s="465"/>
      <c r="U43" s="465"/>
      <c r="V43" s="465"/>
      <c r="W43" s="465"/>
      <c r="X43" s="19"/>
    </row>
    <row r="44" spans="2:43" s="1" customFormat="1" ht="11.45" customHeight="1" thickBot="1">
      <c r="B44" s="44"/>
      <c r="C44" s="45"/>
      <c r="D44" s="45"/>
      <c r="E44" s="45"/>
      <c r="F44" s="45"/>
      <c r="G44" s="45"/>
      <c r="H44" s="45"/>
      <c r="I44" s="45"/>
      <c r="J44" s="46"/>
      <c r="K44" s="46"/>
      <c r="L44" s="45"/>
      <c r="M44" s="46"/>
      <c r="N44" s="46"/>
      <c r="O44" s="46"/>
      <c r="P44" s="46"/>
      <c r="Q44" s="46"/>
      <c r="R44" s="46"/>
      <c r="S44" s="46"/>
      <c r="T44" s="46"/>
      <c r="U44" s="46"/>
      <c r="V44" s="46"/>
      <c r="W44" s="45"/>
      <c r="X44" s="47"/>
      <c r="AA44" s="2"/>
      <c r="AB44" s="2"/>
      <c r="AC44" s="2"/>
      <c r="AD44" s="2"/>
      <c r="AE44" s="2"/>
      <c r="AF44" s="2"/>
      <c r="AG44" s="2"/>
      <c r="AH44" s="2"/>
      <c r="AI44" s="2"/>
      <c r="AJ44" s="2"/>
      <c r="AK44" s="2"/>
      <c r="AL44" s="2"/>
      <c r="AM44" s="2"/>
      <c r="AN44" s="2"/>
      <c r="AO44" s="2"/>
      <c r="AP44" s="2"/>
      <c r="AQ44" s="2"/>
    </row>
    <row r="45" spans="2:43" s="1" customFormat="1" ht="13.5" thickTop="1">
      <c r="J45" s="48"/>
      <c r="K45" s="48"/>
      <c r="M45" s="48"/>
      <c r="N45" s="48"/>
      <c r="O45" s="48"/>
      <c r="P45" s="48"/>
      <c r="Q45" s="48"/>
      <c r="R45" s="48"/>
      <c r="S45" s="48"/>
      <c r="T45" s="48"/>
      <c r="U45" s="48"/>
      <c r="V45" s="48"/>
      <c r="AA45" s="2"/>
      <c r="AB45" s="2"/>
      <c r="AC45" s="2"/>
      <c r="AD45" s="2"/>
      <c r="AE45" s="2"/>
      <c r="AF45" s="2"/>
      <c r="AG45" s="2"/>
      <c r="AH45" s="2"/>
      <c r="AI45" s="2"/>
      <c r="AJ45" s="2"/>
      <c r="AK45" s="2"/>
      <c r="AL45" s="2"/>
      <c r="AM45" s="2"/>
      <c r="AN45" s="2"/>
      <c r="AO45" s="2"/>
      <c r="AP45" s="2"/>
      <c r="AQ45" s="2"/>
    </row>
  </sheetData>
  <sheetProtection password="FDCC" sheet="1" selectLockedCells="1"/>
  <mergeCells count="32">
    <mergeCell ref="O39:W43"/>
    <mergeCell ref="C40:I40"/>
    <mergeCell ref="C43:N43"/>
    <mergeCell ref="Q32:W32"/>
    <mergeCell ref="C36:E36"/>
    <mergeCell ref="J40:M40"/>
    <mergeCell ref="C39:I39"/>
    <mergeCell ref="J39:M39"/>
    <mergeCell ref="E22:V22"/>
    <mergeCell ref="Q15:W15"/>
    <mergeCell ref="C9:O9"/>
    <mergeCell ref="F36:S36"/>
    <mergeCell ref="C34:E34"/>
    <mergeCell ref="C20:W20"/>
    <mergeCell ref="B30:X30"/>
    <mergeCell ref="E23:R23"/>
    <mergeCell ref="E27:R27"/>
    <mergeCell ref="F34:S34"/>
    <mergeCell ref="J19:O19"/>
    <mergeCell ref="P9:Q9"/>
    <mergeCell ref="B13:X13"/>
    <mergeCell ref="J17:L17"/>
    <mergeCell ref="J18:O18"/>
    <mergeCell ref="M17:W17"/>
    <mergeCell ref="B1:X1"/>
    <mergeCell ref="C11:O11"/>
    <mergeCell ref="P11:W11"/>
    <mergeCell ref="C4:W4"/>
    <mergeCell ref="Q8:W8"/>
    <mergeCell ref="B6:X6"/>
    <mergeCell ref="F2:X2"/>
    <mergeCell ref="B2:E2"/>
  </mergeCells>
  <conditionalFormatting sqref="C36">
    <cfRule type="expression" dxfId="154" priority="2">
      <formula>AND($C$36&lt;&gt;"Sem incidência de TFAC",$J$39&lt;&gt;"",$J$40&lt;&gt;"")</formula>
    </cfRule>
    <cfRule type="expression" dxfId="153" priority="21">
      <formula>$C$36="Sem incidência de TFAC"</formula>
    </cfRule>
    <cfRule type="expression" dxfId="152" priority="23">
      <formula>$C$36&lt;&gt;"Sem incidência de TFAC"</formula>
    </cfRule>
  </conditionalFormatting>
  <conditionalFormatting sqref="C17:M17 C18:W18 C19:J19 P19:W19 C20:W25">
    <cfRule type="expression" dxfId="151" priority="5">
      <formula>$D$27="x"</formula>
    </cfRule>
  </conditionalFormatting>
  <conditionalFormatting sqref="C9:W11 C15:W16 C17:M17 C18:W18 C19:J19 P19:W19 C20:W27 C32:W39 C40:J40 N40:W40 C41:W43">
    <cfRule type="expression" dxfId="150" priority="1">
      <formula>$C$4="Complete o preenchimento da aba 'Solicitação e Instruções' para liberar o formulário"</formula>
    </cfRule>
  </conditionalFormatting>
  <conditionalFormatting sqref="C9:W11">
    <cfRule type="expression" dxfId="149" priority="9">
      <formula>$Q$8="Não há dados a preencher nesta seção"</formula>
    </cfRule>
  </conditionalFormatting>
  <conditionalFormatting sqref="C11:W11">
    <cfRule type="expression" dxfId="148" priority="18">
      <formula>OR($P$9="Não",$P$9="")</formula>
    </cfRule>
  </conditionalFormatting>
  <conditionalFormatting sqref="C39:W39 C40:J40 N40:W40 C41:W43">
    <cfRule type="expression" dxfId="147" priority="226">
      <formula>$C$36="Sem incidência de TFAC"</formula>
    </cfRule>
  </conditionalFormatting>
  <conditionalFormatting sqref="D25:R27">
    <cfRule type="expression" dxfId="146" priority="7">
      <formula>AND($D$22="X",$D$23="X")</formula>
    </cfRule>
  </conditionalFormatting>
  <conditionalFormatting sqref="E22">
    <cfRule type="expression" dxfId="145" priority="17">
      <formula>$D$22&lt;&gt;"X"</formula>
    </cfRule>
    <cfRule type="expression" dxfId="144" priority="20">
      <formula>$D$22="X"</formula>
    </cfRule>
  </conditionalFormatting>
  <conditionalFormatting sqref="E23:E26">
    <cfRule type="expression" dxfId="143" priority="6">
      <formula>$D$23&lt;&gt;"X"</formula>
    </cfRule>
    <cfRule type="expression" dxfId="142" priority="29">
      <formula>$D$23="X"</formula>
    </cfRule>
  </conditionalFormatting>
  <conditionalFormatting sqref="E27">
    <cfRule type="expression" dxfId="141" priority="10">
      <formula>$D$27&lt;&gt;"X"</formula>
    </cfRule>
    <cfRule type="expression" dxfId="140" priority="28">
      <formula>$D$27="X"</formula>
    </cfRule>
  </conditionalFormatting>
  <conditionalFormatting sqref="E28:G28">
    <cfRule type="expression" dxfId="139" priority="220">
      <formula>#REF!&lt;&gt;"X"</formula>
    </cfRule>
  </conditionalFormatting>
  <conditionalFormatting sqref="Q8:W8">
    <cfRule type="expression" dxfId="138" priority="8">
      <formula>$C$4="Complete o preenchimento da aba 'Solicitação e Instruções' para liberar o formulário"</formula>
    </cfRule>
  </conditionalFormatting>
  <dataValidations count="7">
    <dataValidation type="date" allowBlank="1" showInputMessage="1" showErrorMessage="1" errorTitle="Atenção!" error="Inserir a data no formato dd/mm/aaaa" promptTitle="Atenção!" prompt="Inserir uma data no formato dd/mm/aaaa (Ex: 20/06/2020)_x000a_" sqref="J39:M39">
      <formula1>36526</formula1>
      <formula2>TODAY()</formula2>
    </dataValidation>
    <dataValidation allowBlank="1" showInputMessage="1" showErrorMessage="1" promptTitle="Evite pendências!" prompt="Sugere-se que seja realizada a conferência digital da ART no site do CREA na internet. Se o CREA exigir que seja utilizado um código de verificação, informe aqui o código necessário para evitar que isso seja uma pendência na análise do seu processo." sqref="J19"/>
    <dataValidation showInputMessage="1" showErrorMessage="1" sqref="X39:X40 O39 T34:X36 Q37:X38 C34:C36 D35 N39:N40"/>
    <dataValidation operator="equal" showInputMessage="1"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Construção Inicial de Aeródromo Privado. Digitar somente números do processo (Ex: 00065.010020/2020-18, digitar 00065010020202018)_x000a__x000a__x000a_" sqref="P11:W11"/>
    <dataValidation type="list" allowBlank="1" showInputMessage="1" showErrorMessage="1" sqref="D27 D22:D23">
      <formula1>"X, "</formula1>
    </dataValidation>
    <dataValidation type="list" allowBlank="1" showInputMessage="1" showErrorMessage="1" sqref="P9:Q9">
      <formula1>"Sim,Não"</formula1>
    </dataValidation>
    <dataValidation type="textLength" operator="equal" allowBlank="1" showInputMessage="1" showErrorMessage="1" errorTitle="Atenção!" error="Esse campo precisa ser preenchido com 17 (dezessete) dígitos._x000a_Caso o número gerado contenha número menor de dígitos (ex. pagamento por PIX), completar com &quot;zeros&quot; à direita." promptTitle="Evite Pendências!" prompt="Os 17 (dezessete) dígitos do código de referência do boleto (&quot;Nosso Número&quot;) são necessários para alocar o crédito ao processo correspondente. _x000a_Caso o número gerado contenha número menor de dígitos (ex. pagamento por PIX), completar com &quot;zeros&quot; à direita." sqref="J40:M40">
      <formula1>17</formula1>
    </dataValidation>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8E69E934-3C05-490E-BFA7-7471CD38BE90}">
            <xm:f>'Solicitação e Instruções'!$T$29&lt;&gt;"VERDADEIRO"</xm:f>
            <x14:dxf>
              <font>
                <color theme="0"/>
              </font>
              <fill>
                <patternFill>
                  <bgColor theme="0"/>
                </patternFill>
              </fill>
              <border>
                <left/>
                <right/>
                <top/>
                <bottom/>
                <vertical/>
                <horizontal/>
              </border>
            </x14:dxf>
          </x14:cfRule>
          <xm:sqref>C15:P15 C16:W16 C17:M17 C18:W18 C19:J19 P19:W19 C20:W27</xm:sqref>
        </x14:conditionalFormatting>
        <x14:conditionalFormatting xmlns:xm="http://schemas.microsoft.com/office/excel/2006/main">
          <x14:cfRule type="expression" priority="32" id="{00000000-000E-0000-0400-00001C000000}">
            <xm:f>'Solicitação e Instruções'!$E$11="Reavaliação de medida cautelar (vencimento portaria)"</xm:f>
            <x14:dxf>
              <font>
                <color theme="0"/>
              </font>
              <fill>
                <patternFill>
                  <fgColor theme="0"/>
                  <bgColor theme="0"/>
                </patternFill>
              </fill>
              <border>
                <left/>
                <right/>
                <top/>
                <bottom/>
                <vertical/>
                <horizontal/>
              </border>
            </x14:dxf>
          </x14:cfRule>
          <xm:sqref>C32:P32</xm:sqref>
        </x14:conditionalFormatting>
        <x14:conditionalFormatting xmlns:xm="http://schemas.microsoft.com/office/excel/2006/main">
          <x14:cfRule type="expression" priority="4" id="{AA08852E-7169-4371-97D8-635DA54F9AD7}">
            <xm:f>'Solicitação e Instruções'!$E$11&lt;&gt;'TABELA DE DADOS'!$B$4</xm:f>
            <x14:dxf>
              <font>
                <color theme="0"/>
              </font>
              <fill>
                <patternFill patternType="none">
                  <bgColor auto="1"/>
                </patternFill>
              </fill>
              <border>
                <left/>
                <right/>
                <top/>
                <bottom/>
                <vertical/>
                <horizontal/>
              </border>
            </x14:dxf>
          </x14:cfRule>
          <xm:sqref>D25:R27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Atenção!" prompt="Selecione na lista o CREA responsável pela ART">
          <x14:formula1>
            <xm:f>'TABELA DE DADOS'!$G$3:$G$29</xm:f>
          </x14:formula1>
          <xm:sqref>J17:L17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P67"/>
  <sheetViews>
    <sheetView showGridLines="0" zoomScale="99" zoomScaleNormal="99" workbookViewId="0">
      <selection activeCell="B4" sqref="B4"/>
    </sheetView>
  </sheetViews>
  <sheetFormatPr defaultColWidth="9.28515625" defaultRowHeight="12.75"/>
  <cols>
    <col min="1" max="1" width="1.5703125" style="1" customWidth="1"/>
    <col min="2" max="2" width="2.42578125" style="1" customWidth="1"/>
    <col min="3" max="3" width="28.7109375" style="1" customWidth="1"/>
    <col min="4" max="4" width="5.28515625" style="1" customWidth="1"/>
    <col min="5" max="5" width="4" style="1" customWidth="1"/>
    <col min="6" max="6" width="8.28515625" style="1" customWidth="1"/>
    <col min="7" max="7" width="4.28515625" style="1" customWidth="1"/>
    <col min="8" max="9" width="9.7109375" style="1" customWidth="1"/>
    <col min="10" max="10" width="6.42578125" style="1" customWidth="1"/>
    <col min="11" max="11" width="1.140625" style="1" customWidth="1"/>
    <col min="12" max="14" width="5.140625" style="1" customWidth="1"/>
    <col min="15" max="15" width="4.7109375" style="1" customWidth="1"/>
    <col min="16" max="16" width="5.140625" style="1" customWidth="1"/>
    <col min="17" max="17" width="4.7109375" style="1" customWidth="1"/>
    <col min="18" max="18" width="5.140625" style="1" customWidth="1"/>
    <col min="19" max="19" width="2.5703125" style="1" customWidth="1"/>
    <col min="20" max="21" width="7.140625" style="1" customWidth="1"/>
    <col min="22" max="22" width="5.28515625" style="1" customWidth="1"/>
    <col min="23" max="23" width="2.42578125" style="1" customWidth="1"/>
    <col min="24" max="24" width="2.7109375" style="1" customWidth="1"/>
    <col min="25" max="25" width="5.42578125" style="1" customWidth="1"/>
    <col min="26" max="26" width="14.28515625" style="2" customWidth="1"/>
    <col min="27" max="27" width="13.42578125" style="2" hidden="1" customWidth="1"/>
    <col min="28" max="28" width="14.28515625" style="2" hidden="1" customWidth="1"/>
    <col min="29" max="29" width="9.28515625" style="2" hidden="1" customWidth="1"/>
    <col min="30" max="30" width="19" style="2" hidden="1" customWidth="1"/>
    <col min="31" max="31" width="9.28515625" style="2" customWidth="1"/>
    <col min="32" max="32" width="16.42578125" style="2" customWidth="1"/>
    <col min="33" max="36" width="9.28515625" style="2" customWidth="1"/>
    <col min="37" max="37" width="29" style="2" customWidth="1"/>
    <col min="38" max="38" width="12.7109375" style="2" customWidth="1"/>
    <col min="39" max="40" width="19.5703125" style="2" customWidth="1"/>
    <col min="41" max="41" width="55.7109375" style="2" customWidth="1"/>
    <col min="42" max="42" width="18.5703125" style="2" customWidth="1"/>
    <col min="43" max="44" width="9.28515625" style="2" customWidth="1"/>
    <col min="45" max="16384" width="9.28515625" style="2"/>
  </cols>
  <sheetData>
    <row r="1" spans="2:41" ht="15.75" thickBot="1">
      <c r="B1" s="348" t="s">
        <v>12950</v>
      </c>
      <c r="C1" s="348"/>
      <c r="D1" s="348"/>
      <c r="E1" s="348"/>
      <c r="F1" s="348"/>
      <c r="G1" s="348"/>
      <c r="H1" s="348"/>
      <c r="I1" s="348"/>
      <c r="J1" s="348"/>
      <c r="K1" s="348"/>
      <c r="L1" s="348"/>
      <c r="M1" s="348"/>
      <c r="N1" s="348"/>
      <c r="O1" s="348"/>
      <c r="P1" s="348"/>
      <c r="Q1" s="348"/>
      <c r="R1" s="348"/>
      <c r="S1" s="348"/>
      <c r="T1" s="348"/>
      <c r="U1" s="348"/>
      <c r="V1" s="348"/>
      <c r="W1" s="348"/>
      <c r="AC1" s="3"/>
      <c r="AD1" s="3"/>
      <c r="AE1" s="3"/>
      <c r="AH1" s="4"/>
      <c r="AL1" s="5"/>
      <c r="AM1" s="5"/>
      <c r="AN1" s="6"/>
      <c r="AO1" s="6"/>
    </row>
    <row r="2" spans="2:41" ht="71.45" customHeight="1" thickTop="1" thickBot="1">
      <c r="B2" s="307"/>
      <c r="C2" s="308"/>
      <c r="D2" s="353" t="s">
        <v>237</v>
      </c>
      <c r="E2" s="353"/>
      <c r="F2" s="353"/>
      <c r="G2" s="353"/>
      <c r="H2" s="353"/>
      <c r="I2" s="353"/>
      <c r="J2" s="353"/>
      <c r="K2" s="353"/>
      <c r="L2" s="353"/>
      <c r="M2" s="353"/>
      <c r="N2" s="353"/>
      <c r="O2" s="353"/>
      <c r="P2" s="353"/>
      <c r="Q2" s="353"/>
      <c r="R2" s="353"/>
      <c r="S2" s="353"/>
      <c r="T2" s="353"/>
      <c r="U2" s="353"/>
      <c r="V2" s="353"/>
      <c r="W2" s="390"/>
      <c r="AC2"/>
      <c r="AD2" s="7"/>
      <c r="AE2" s="7"/>
      <c r="AH2" s="7"/>
      <c r="AI2" s="7"/>
      <c r="AL2" s="64"/>
      <c r="AM2" s="64"/>
      <c r="AN2" s="9"/>
    </row>
    <row r="3" spans="2:41" ht="4.9000000000000004" customHeight="1" thickTop="1">
      <c r="B3" s="10"/>
      <c r="C3" s="156"/>
      <c r="D3" s="156"/>
      <c r="E3" s="156"/>
      <c r="F3" s="156"/>
      <c r="G3" s="156"/>
      <c r="H3" s="156"/>
      <c r="I3" s="156"/>
      <c r="J3" s="156"/>
      <c r="K3" s="156"/>
      <c r="L3" s="156"/>
      <c r="M3" s="156"/>
      <c r="N3" s="156"/>
      <c r="O3" s="156"/>
      <c r="P3" s="156"/>
      <c r="Q3" s="156"/>
      <c r="R3" s="156"/>
      <c r="S3" s="156"/>
      <c r="T3" s="156"/>
      <c r="U3" s="156"/>
      <c r="V3" s="156"/>
      <c r="W3" s="157"/>
      <c r="AC3"/>
      <c r="AD3" s="7"/>
      <c r="AE3" s="7"/>
      <c r="AH3" s="7"/>
      <c r="AI3" s="7"/>
      <c r="AL3" s="64"/>
      <c r="AM3" s="64"/>
      <c r="AN3" s="9"/>
    </row>
    <row r="4" spans="2:41" ht="18" customHeight="1">
      <c r="B4" s="165"/>
      <c r="C4" s="446" t="str">
        <f>IF(OR('Solicitação e Instruções'!$T$46="FALSO",'Dados Gerais e Operador'!$S$13="FALSO"),"Complete o preenchimento da aba 'Solicitação e Instruções' e 'Dados Gerais e Operador' para liberar o formulário","")</f>
        <v>Complete o preenchimento da aba 'Solicitação e Instruções' e 'Dados Gerais e Operador' para liberar o formulário</v>
      </c>
      <c r="D4" s="446"/>
      <c r="E4" s="446"/>
      <c r="F4" s="446"/>
      <c r="G4" s="446"/>
      <c r="H4" s="446"/>
      <c r="I4" s="446"/>
      <c r="J4" s="446"/>
      <c r="K4" s="446"/>
      <c r="L4" s="446"/>
      <c r="M4" s="446"/>
      <c r="N4" s="446"/>
      <c r="O4" s="446"/>
      <c r="P4" s="446"/>
      <c r="Q4" s="446"/>
      <c r="R4" s="446"/>
      <c r="S4" s="446"/>
      <c r="T4" s="446"/>
      <c r="U4" s="446"/>
      <c r="V4" s="446"/>
      <c r="W4" s="12"/>
      <c r="AC4"/>
      <c r="AD4" s="7"/>
      <c r="AE4" s="7"/>
      <c r="AH4" s="7"/>
      <c r="AI4" s="7"/>
      <c r="AL4" s="64"/>
      <c r="AM4" s="64"/>
      <c r="AN4" s="9"/>
    </row>
    <row r="5" spans="2:41" ht="4.9000000000000004" customHeight="1" thickBot="1">
      <c r="B5" s="44"/>
      <c r="C5" s="92"/>
      <c r="D5" s="92"/>
      <c r="E5" s="92"/>
      <c r="F5" s="92"/>
      <c r="G5" s="92"/>
      <c r="H5" s="92"/>
      <c r="I5" s="92"/>
      <c r="J5" s="92"/>
      <c r="K5" s="92"/>
      <c r="L5" s="92"/>
      <c r="M5" s="92"/>
      <c r="N5" s="92"/>
      <c r="O5" s="92"/>
      <c r="P5" s="92"/>
      <c r="Q5" s="92"/>
      <c r="R5" s="92"/>
      <c r="S5" s="92"/>
      <c r="T5" s="92"/>
      <c r="U5" s="92"/>
      <c r="V5" s="92"/>
      <c r="W5" s="158"/>
      <c r="AC5"/>
      <c r="AD5" s="7"/>
      <c r="AE5" s="7"/>
      <c r="AH5" s="7"/>
      <c r="AI5" s="7"/>
      <c r="AL5" s="64"/>
      <c r="AM5" s="64"/>
      <c r="AN5" s="9"/>
    </row>
    <row r="6" spans="2:41" ht="17.45" customHeight="1" thickTop="1">
      <c r="B6" s="421" t="s">
        <v>377</v>
      </c>
      <c r="C6" s="422"/>
      <c r="D6" s="422"/>
      <c r="E6" s="422"/>
      <c r="F6" s="422"/>
      <c r="G6" s="422"/>
      <c r="H6" s="422"/>
      <c r="I6" s="422"/>
      <c r="J6" s="422"/>
      <c r="K6" s="422"/>
      <c r="L6" s="422"/>
      <c r="M6" s="422"/>
      <c r="N6" s="422"/>
      <c r="O6" s="422"/>
      <c r="P6" s="422"/>
      <c r="Q6" s="422"/>
      <c r="R6" s="422"/>
      <c r="S6" s="422"/>
      <c r="T6" s="422"/>
      <c r="U6" s="422"/>
      <c r="V6" s="422"/>
      <c r="W6" s="423"/>
      <c r="AC6"/>
      <c r="AD6" s="7"/>
      <c r="AE6" s="7"/>
      <c r="AH6" s="7"/>
      <c r="AI6" s="7"/>
      <c r="AL6" s="64"/>
      <c r="AM6" s="64"/>
      <c r="AN6" s="9"/>
    </row>
    <row r="7" spans="2:41" customFormat="1" ht="6" customHeight="1">
      <c r="B7" s="22"/>
      <c r="C7" s="1"/>
      <c r="D7" s="71"/>
      <c r="E7" s="71"/>
      <c r="F7" s="71"/>
      <c r="G7" s="71"/>
      <c r="H7" s="71"/>
      <c r="I7" s="71"/>
      <c r="J7" s="71"/>
      <c r="K7" s="71"/>
      <c r="L7" s="71"/>
      <c r="M7" s="71"/>
      <c r="N7" s="71"/>
      <c r="O7" s="1"/>
      <c r="P7" s="71"/>
      <c r="Q7" s="71"/>
      <c r="R7" s="71"/>
      <c r="S7" s="71"/>
      <c r="T7" s="71"/>
      <c r="U7" s="71"/>
      <c r="V7" s="71"/>
      <c r="W7" s="19"/>
      <c r="AC7" s="2"/>
      <c r="AD7" s="2"/>
      <c r="AE7" s="2"/>
      <c r="AF7" s="2"/>
      <c r="AG7" s="2"/>
      <c r="AH7" s="2"/>
      <c r="AI7" s="2"/>
      <c r="AJ7" s="2"/>
    </row>
    <row r="8" spans="2:41" customFormat="1" ht="14.45" customHeight="1">
      <c r="B8" s="22"/>
      <c r="C8" s="303" t="str">
        <f>IF('Solicitação e Instruções'!$S$29="VERDADEIRO","ATENÇÃO!","")</f>
        <v/>
      </c>
      <c r="D8" s="71"/>
      <c r="E8" s="71"/>
      <c r="F8" s="71"/>
      <c r="G8" s="71"/>
      <c r="H8" s="71"/>
      <c r="I8" s="71"/>
      <c r="J8" s="493" t="str">
        <f>IF('Solicitação e Instruções'!$S$29="FALSO","Não há dados a preencher nesta seção","")</f>
        <v>Não há dados a preencher nesta seção</v>
      </c>
      <c r="K8" s="493"/>
      <c r="L8" s="493"/>
      <c r="M8" s="493"/>
      <c r="N8" s="493"/>
      <c r="O8" s="493"/>
      <c r="P8" s="493"/>
      <c r="Q8" s="493"/>
      <c r="R8" s="493"/>
      <c r="S8" s="493"/>
      <c r="T8" s="493"/>
      <c r="U8" s="493"/>
      <c r="V8" s="493"/>
      <c r="W8" s="19"/>
      <c r="AC8" s="2"/>
      <c r="AD8" s="2"/>
      <c r="AE8" s="2"/>
      <c r="AF8" s="2"/>
      <c r="AG8" s="2"/>
      <c r="AH8" s="2"/>
      <c r="AI8" s="2"/>
      <c r="AJ8" s="2"/>
    </row>
    <row r="9" spans="2:41" customFormat="1" ht="46.9" customHeight="1">
      <c r="B9" s="22"/>
      <c r="C9" s="420" t="str">
        <f>IF('Solicitação e Instruções'!$S$29="VERDADEIRO",CONCATENATE(""&amp;'TABELA DE DADOS'!B31),"")</f>
        <v/>
      </c>
      <c r="D9" s="420"/>
      <c r="E9" s="420"/>
      <c r="F9" s="420"/>
      <c r="G9" s="420"/>
      <c r="H9" s="420"/>
      <c r="I9" s="420"/>
      <c r="J9" s="420"/>
      <c r="K9" s="420"/>
      <c r="L9" s="420"/>
      <c r="M9" s="420"/>
      <c r="N9" s="420"/>
      <c r="O9" s="420"/>
      <c r="P9" s="420"/>
      <c r="Q9" s="420"/>
      <c r="R9" s="420"/>
      <c r="S9" s="420"/>
      <c r="T9" s="420"/>
      <c r="U9" s="420"/>
      <c r="V9" s="420"/>
      <c r="W9" s="19"/>
      <c r="AC9" s="2"/>
      <c r="AD9" s="2"/>
      <c r="AE9" s="2"/>
      <c r="AF9" s="316"/>
      <c r="AG9" s="2"/>
      <c r="AH9" s="2"/>
      <c r="AI9" s="2"/>
      <c r="AJ9" s="2"/>
    </row>
    <row r="10" spans="2:41" customFormat="1" ht="7.15" customHeight="1">
      <c r="B10" s="22"/>
      <c r="C10" s="420"/>
      <c r="D10" s="420"/>
      <c r="E10" s="420"/>
      <c r="F10" s="420"/>
      <c r="G10" s="420"/>
      <c r="H10" s="420"/>
      <c r="I10" s="420"/>
      <c r="J10" s="420"/>
      <c r="K10" s="420"/>
      <c r="L10" s="420"/>
      <c r="M10" s="420"/>
      <c r="N10" s="420"/>
      <c r="O10" s="420"/>
      <c r="P10" s="420"/>
      <c r="Q10" s="420"/>
      <c r="R10" s="420"/>
      <c r="S10" s="420"/>
      <c r="T10" s="420"/>
      <c r="U10" s="420"/>
      <c r="V10" s="420"/>
      <c r="W10" s="19"/>
      <c r="AC10" s="2"/>
      <c r="AD10" s="2"/>
      <c r="AE10" s="2"/>
      <c r="AF10" s="2"/>
      <c r="AG10" s="2"/>
      <c r="AH10" s="2"/>
      <c r="AI10" s="2"/>
      <c r="AJ10" s="2"/>
    </row>
    <row r="11" spans="2:41" customFormat="1" ht="13.9" customHeight="1">
      <c r="B11" s="22"/>
      <c r="C11" s="516" t="str">
        <f>CONCATENATE("Nº da Portaria de Aprovação do Plano Básico de Zona de Proteção de "&amp;'Solicitação e Instruções'!$E$8)</f>
        <v xml:space="preserve">Nº da Portaria de Aprovação do Plano Básico de Zona de Proteção de </v>
      </c>
      <c r="D11" s="516"/>
      <c r="E11" s="516"/>
      <c r="F11" s="516"/>
      <c r="G11" s="516"/>
      <c r="H11" s="516"/>
      <c r="I11" s="516"/>
      <c r="J11" s="516"/>
      <c r="K11" s="516"/>
      <c r="L11" s="516"/>
      <c r="M11" s="516"/>
      <c r="N11" s="71"/>
      <c r="O11" s="512"/>
      <c r="P11" s="513"/>
      <c r="Q11" s="514"/>
      <c r="R11" s="490" t="s">
        <v>417</v>
      </c>
      <c r="S11" s="491"/>
      <c r="T11" s="488"/>
      <c r="U11" s="489"/>
      <c r="V11" s="71"/>
      <c r="W11" s="19"/>
      <c r="AC11" s="2"/>
      <c r="AD11" s="2"/>
      <c r="AE11" s="2"/>
      <c r="AF11" s="518"/>
      <c r="AG11" s="518"/>
      <c r="AH11" s="518"/>
      <c r="AI11" s="518"/>
      <c r="AJ11" s="518"/>
      <c r="AK11" s="518"/>
    </row>
    <row r="12" spans="2:41" customFormat="1" ht="15">
      <c r="B12" s="22"/>
      <c r="C12" s="516" t="s">
        <v>418</v>
      </c>
      <c r="D12" s="516"/>
      <c r="E12" s="516"/>
      <c r="F12" s="516"/>
      <c r="G12" s="516"/>
      <c r="H12" s="516"/>
      <c r="I12" s="516"/>
      <c r="J12" s="516"/>
      <c r="K12" s="516"/>
      <c r="L12" s="516"/>
      <c r="M12" s="516"/>
      <c r="N12" s="71"/>
      <c r="O12" s="515"/>
      <c r="P12" s="515"/>
      <c r="Q12" s="515"/>
      <c r="R12" s="494"/>
      <c r="S12" s="495"/>
      <c r="T12" s="495"/>
      <c r="U12" s="67"/>
      <c r="V12" s="71"/>
      <c r="W12" s="19"/>
      <c r="AC12" s="2"/>
      <c r="AD12" s="2"/>
      <c r="AE12" s="2"/>
      <c r="AF12" s="2"/>
      <c r="AG12" s="2"/>
      <c r="AH12" s="2"/>
      <c r="AI12" s="2"/>
      <c r="AJ12" s="2"/>
    </row>
    <row r="13" spans="2:41" customFormat="1" ht="6" customHeight="1">
      <c r="B13" s="22"/>
      <c r="C13" s="81"/>
      <c r="D13" s="71"/>
      <c r="E13" s="71"/>
      <c r="F13" s="71"/>
      <c r="G13" s="71"/>
      <c r="H13" s="71"/>
      <c r="I13" s="71"/>
      <c r="J13" s="71"/>
      <c r="K13" s="71"/>
      <c r="L13" s="71"/>
      <c r="M13" s="71"/>
      <c r="N13" s="71"/>
      <c r="O13" s="1"/>
      <c r="P13" s="71"/>
      <c r="Q13" s="71"/>
      <c r="R13" s="71"/>
      <c r="S13" s="71"/>
      <c r="T13" s="71"/>
      <c r="U13" s="71"/>
      <c r="V13" s="71"/>
      <c r="W13" s="19"/>
      <c r="AC13" s="2"/>
      <c r="AD13" s="2"/>
      <c r="AE13" s="2"/>
      <c r="AF13" s="2"/>
      <c r="AG13" s="2"/>
      <c r="AH13" s="2"/>
      <c r="AI13" s="2"/>
      <c r="AJ13" s="2"/>
    </row>
    <row r="14" spans="2:41" customFormat="1" ht="97.15" customHeight="1">
      <c r="B14" s="22"/>
      <c r="C14" s="492" t="str">
        <f ca="1">IF(ISBLANK($O$12),"",IF(OR(ISNUMBER($O$12)=FALSE,$O$12&lt;(TODAY()-730)),'TABELA DE DADOS'!$B$29,"Deliberação Favorável dentro da validade!"))</f>
        <v/>
      </c>
      <c r="D14" s="492"/>
      <c r="E14" s="492"/>
      <c r="F14" s="492"/>
      <c r="G14" s="492"/>
      <c r="H14" s="492"/>
      <c r="I14" s="492"/>
      <c r="J14" s="492"/>
      <c r="K14" s="492"/>
      <c r="L14" s="492"/>
      <c r="M14" s="492"/>
      <c r="N14" s="492"/>
      <c r="O14" s="492"/>
      <c r="P14" s="492"/>
      <c r="Q14" s="492"/>
      <c r="R14" s="492"/>
      <c r="S14" s="492"/>
      <c r="T14" s="492"/>
      <c r="U14" s="492"/>
      <c r="V14" s="492"/>
      <c r="W14" s="19"/>
      <c r="AC14" s="29" t="s">
        <v>169</v>
      </c>
      <c r="AD14" s="2"/>
      <c r="AE14" s="2"/>
      <c r="AF14" s="2"/>
      <c r="AG14" s="2"/>
      <c r="AH14" s="2"/>
      <c r="AI14" s="2"/>
      <c r="AJ14" s="2"/>
    </row>
    <row r="15" spans="2:41" customFormat="1" ht="58.9" customHeight="1">
      <c r="B15" s="22"/>
      <c r="C15" s="521" t="str">
        <f ca="1">IF(ISBLANK(O12),"",IF(AND('Solicitação e Instruções'!$E$11='TABELA DE DADOS'!$B$4,'Solicitação e Instruções'!$S$29="VERDADEIRO",$O$12&lt;(TODAY()-730)),'TABELA DE DADOS'!$B$33,IF(AND('Solicitação e Instruções'!$E$11='TABELA DE DADOS'!$B$3,'Solicitação e Instruções'!$S$29="VERDADEIRO",$O$12&lt;(TODAY()-730)),'TABELA DE DADOS'!B34,"")))</f>
        <v/>
      </c>
      <c r="D15" s="521"/>
      <c r="E15" s="521"/>
      <c r="F15" s="521"/>
      <c r="G15" s="521"/>
      <c r="H15" s="521"/>
      <c r="I15" s="521"/>
      <c r="J15" s="521"/>
      <c r="K15" s="521"/>
      <c r="L15" s="521"/>
      <c r="M15" s="521"/>
      <c r="N15" s="521"/>
      <c r="O15" s="521"/>
      <c r="P15" s="521"/>
      <c r="Q15" s="521"/>
      <c r="R15" s="521"/>
      <c r="S15" s="521"/>
      <c r="T15" s="521"/>
      <c r="U15" s="521"/>
      <c r="V15" s="521"/>
      <c r="W15" s="19"/>
      <c r="AC15" s="29"/>
      <c r="AD15" s="2"/>
      <c r="AE15" s="2"/>
      <c r="AF15" s="2"/>
      <c r="AG15" s="2"/>
      <c r="AH15" s="2"/>
      <c r="AI15" s="2"/>
      <c r="AJ15" s="2"/>
    </row>
    <row r="16" spans="2:41" customFormat="1" ht="4.9000000000000004" customHeight="1">
      <c r="B16" s="22"/>
      <c r="C16" s="81"/>
      <c r="D16" s="71"/>
      <c r="E16" s="71"/>
      <c r="F16" s="71"/>
      <c r="G16" s="71"/>
      <c r="H16" s="71"/>
      <c r="I16" s="71"/>
      <c r="J16" s="71"/>
      <c r="K16" s="71"/>
      <c r="L16" s="71"/>
      <c r="M16" s="71"/>
      <c r="N16" s="71"/>
      <c r="O16" s="71"/>
      <c r="P16" s="71"/>
      <c r="Q16" s="71"/>
      <c r="R16" s="71"/>
      <c r="S16" s="71"/>
      <c r="T16" s="71"/>
      <c r="U16" s="71"/>
      <c r="V16" s="71"/>
      <c r="W16" s="19"/>
      <c r="AC16" s="2"/>
      <c r="AD16" s="2"/>
      <c r="AE16" s="2"/>
      <c r="AF16" s="2"/>
      <c r="AG16" s="2"/>
      <c r="AH16" s="2"/>
      <c r="AI16" s="2"/>
      <c r="AJ16" s="2"/>
    </row>
    <row r="17" spans="2:42" customFormat="1" ht="15">
      <c r="B17" s="496" t="s">
        <v>380</v>
      </c>
      <c r="C17" s="497"/>
      <c r="D17" s="497"/>
      <c r="E17" s="497"/>
      <c r="F17" s="497"/>
      <c r="G17" s="497"/>
      <c r="H17" s="497"/>
      <c r="I17" s="497"/>
      <c r="J17" s="497"/>
      <c r="K17" s="497"/>
      <c r="L17" s="497"/>
      <c r="M17" s="497"/>
      <c r="N17" s="497"/>
      <c r="O17" s="497"/>
      <c r="P17" s="497"/>
      <c r="Q17" s="497"/>
      <c r="R17" s="497"/>
      <c r="S17" s="497"/>
      <c r="T17" s="497"/>
      <c r="U17" s="497"/>
      <c r="V17" s="497"/>
      <c r="W17" s="498"/>
      <c r="AC17" s="2"/>
      <c r="AD17" s="2"/>
      <c r="AE17" s="2"/>
      <c r="AF17" s="2"/>
      <c r="AG17" s="2"/>
      <c r="AH17" s="2"/>
      <c r="AI17" s="2"/>
      <c r="AJ17" s="2"/>
    </row>
    <row r="18" spans="2:42" customFormat="1" ht="4.1500000000000004" customHeight="1">
      <c r="B18" s="22"/>
      <c r="C18" s="81"/>
      <c r="D18" s="71"/>
      <c r="E18" s="71"/>
      <c r="F18" s="71"/>
      <c r="G18" s="71"/>
      <c r="H18" s="71"/>
      <c r="I18" s="71"/>
      <c r="J18" s="71"/>
      <c r="K18" s="71"/>
      <c r="L18" s="71"/>
      <c r="M18" s="71"/>
      <c r="N18" s="71"/>
      <c r="O18" s="71"/>
      <c r="P18" s="71"/>
      <c r="Q18" s="71"/>
      <c r="R18" s="71"/>
      <c r="S18" s="71"/>
      <c r="T18" s="71"/>
      <c r="U18" s="71"/>
      <c r="V18" s="71"/>
      <c r="W18" s="19"/>
      <c r="AC18" s="2"/>
      <c r="AD18" s="2"/>
      <c r="AE18" s="2"/>
      <c r="AF18" s="2"/>
      <c r="AG18" s="2"/>
      <c r="AH18" s="2"/>
      <c r="AI18" s="2"/>
      <c r="AJ18" s="2"/>
    </row>
    <row r="19" spans="2:42" customFormat="1" ht="13.15" customHeight="1">
      <c r="B19" s="22"/>
      <c r="C19" s="81"/>
      <c r="D19" s="71"/>
      <c r="E19" s="71"/>
      <c r="F19" s="71"/>
      <c r="G19" s="71"/>
      <c r="H19" s="71"/>
      <c r="I19" s="71"/>
      <c r="J19" s="493" t="str">
        <f>IF(OR('Solicitação e Instruções'!$E$8='TABELA DE DADOS'!$B$11,'Solicitação e Instruções'!$E$8='TABELA DE DADOS'!$B$12,'Solicitação e Instruções'!$E$11='TABELA DE DADOS'!$B$5,'Solicitação e Instruções'!$E$11='TABELA DE DADOS'!$B$6,AND('Solicitação e Instruções'!$T$31="FALSO",'Solicitação e Instruções'!$T$34="FALSO")),"Não há dados a preencher nesta seção","")</f>
        <v>Não há dados a preencher nesta seção</v>
      </c>
      <c r="K19" s="493"/>
      <c r="L19" s="493"/>
      <c r="M19" s="493"/>
      <c r="N19" s="493"/>
      <c r="O19" s="493"/>
      <c r="P19" s="493"/>
      <c r="Q19" s="493"/>
      <c r="R19" s="493"/>
      <c r="S19" s="493"/>
      <c r="T19" s="493"/>
      <c r="U19" s="493"/>
      <c r="V19" s="493"/>
      <c r="W19" s="19"/>
      <c r="AC19" s="2"/>
      <c r="AD19" s="2"/>
      <c r="AE19" s="2"/>
      <c r="AF19" s="2"/>
      <c r="AG19" s="2"/>
      <c r="AH19" s="2"/>
      <c r="AI19" s="2"/>
      <c r="AJ19" s="2"/>
    </row>
    <row r="20" spans="2:42" s="1" customFormat="1">
      <c r="B20" s="13"/>
      <c r="C20" s="484" t="s">
        <v>166</v>
      </c>
      <c r="D20" s="484"/>
      <c r="E20" s="485"/>
      <c r="F20" s="486"/>
      <c r="G20" s="486"/>
      <c r="H20" s="487"/>
      <c r="I20" s="112" t="s">
        <v>167</v>
      </c>
      <c r="L20" s="34"/>
      <c r="M20" s="34"/>
      <c r="N20" s="34"/>
      <c r="O20" s="34"/>
      <c r="P20" s="34"/>
      <c r="Q20" s="332" t="str">
        <f>IF($L$22&gt;50,"Verifique e selecione a metodologia correta ▼","")</f>
        <v/>
      </c>
      <c r="U20" s="34"/>
      <c r="V20" s="34"/>
      <c r="W20" s="38"/>
      <c r="Z20" s="2"/>
      <c r="AA20" s="2"/>
      <c r="AB20" s="2"/>
      <c r="AC20" s="2"/>
      <c r="AD20" s="2"/>
      <c r="AE20" s="2"/>
      <c r="AF20" s="2"/>
      <c r="AG20" s="2"/>
      <c r="AH20" s="2"/>
      <c r="AI20" s="2"/>
      <c r="AJ20" s="2"/>
      <c r="AK20" s="2"/>
      <c r="AL20" s="2"/>
      <c r="AM20" s="2"/>
      <c r="AN20" s="2"/>
      <c r="AO20" s="2"/>
      <c r="AP20" s="2"/>
    </row>
    <row r="21" spans="2:42" s="1" customFormat="1" ht="4.9000000000000004" customHeight="1">
      <c r="B21" s="13"/>
      <c r="C21" s="40"/>
      <c r="D21" s="40"/>
      <c r="E21" s="40"/>
      <c r="F21" s="40"/>
      <c r="G21" s="40"/>
      <c r="H21" s="40"/>
      <c r="I21" s="40"/>
      <c r="L21" s="34"/>
      <c r="M21" s="34"/>
      <c r="N21" s="34"/>
      <c r="O21" s="34"/>
      <c r="P21" s="34"/>
      <c r="Q21" s="34"/>
      <c r="R21" s="34"/>
      <c r="S21" s="34"/>
      <c r="T21" s="34"/>
      <c r="U21" s="34"/>
      <c r="V21" s="34"/>
      <c r="W21" s="38"/>
      <c r="Z21" s="2"/>
      <c r="AA21" s="2"/>
      <c r="AB21" s="2"/>
      <c r="AC21" s="2"/>
      <c r="AD21" s="2"/>
      <c r="AE21" s="2"/>
      <c r="AF21" s="2"/>
      <c r="AG21" s="2"/>
      <c r="AH21" s="2"/>
      <c r="AI21" s="2"/>
      <c r="AJ21" s="2"/>
      <c r="AK21" s="2"/>
      <c r="AL21" s="2"/>
      <c r="AM21" s="2"/>
      <c r="AN21" s="2"/>
      <c r="AO21" s="2"/>
      <c r="AP21" s="2"/>
    </row>
    <row r="22" spans="2:42" s="1" customFormat="1">
      <c r="B22" s="13"/>
      <c r="C22" s="484" t="s">
        <v>168</v>
      </c>
      <c r="D22" s="484"/>
      <c r="E22" s="519"/>
      <c r="F22" s="520"/>
      <c r="G22" s="48" t="s">
        <v>393</v>
      </c>
      <c r="H22" s="162"/>
      <c r="I22" s="1" t="s">
        <v>399</v>
      </c>
      <c r="J22" s="1" t="s">
        <v>331</v>
      </c>
      <c r="L22" s="163"/>
      <c r="M22" s="109" t="s">
        <v>332</v>
      </c>
      <c r="N22" s="163"/>
      <c r="O22" s="35" t="s">
        <v>332</v>
      </c>
      <c r="P22" s="163"/>
      <c r="Q22" s="35" t="s">
        <v>332</v>
      </c>
      <c r="R22" s="163"/>
      <c r="S22" s="35" t="s">
        <v>332</v>
      </c>
      <c r="T22" s="163"/>
      <c r="U22" s="482" t="s">
        <v>333</v>
      </c>
      <c r="V22" s="483"/>
      <c r="W22" s="38"/>
      <c r="Z22" s="2"/>
      <c r="AA22" s="2"/>
      <c r="AB22" s="2"/>
      <c r="AC22" s="2"/>
      <c r="AD22" s="2"/>
      <c r="AE22" s="2"/>
      <c r="AF22" s="2"/>
      <c r="AG22" s="2"/>
      <c r="AH22" s="2"/>
      <c r="AI22" s="2"/>
      <c r="AJ22" s="2"/>
      <c r="AK22" s="2"/>
      <c r="AL22" s="2"/>
      <c r="AM22" s="2"/>
      <c r="AN22" s="2"/>
      <c r="AO22" s="2"/>
      <c r="AP22" s="2"/>
    </row>
    <row r="23" spans="2:42" s="1" customFormat="1" ht="19.899999999999999" customHeight="1">
      <c r="B23" s="13"/>
      <c r="C23" s="40"/>
      <c r="D23" s="40"/>
      <c r="E23" s="39"/>
      <c r="F23" s="29"/>
      <c r="G23" s="39"/>
      <c r="H23" s="39"/>
      <c r="I23" s="34"/>
      <c r="J23" s="34"/>
      <c r="K23" s="34"/>
      <c r="L23" s="34"/>
      <c r="M23" s="34"/>
      <c r="N23" s="34"/>
      <c r="O23" s="34"/>
      <c r="P23" s="34"/>
      <c r="Q23" s="34"/>
      <c r="R23" s="34"/>
      <c r="S23" s="34"/>
      <c r="T23" s="34"/>
      <c r="U23" s="34"/>
      <c r="V23" s="34"/>
      <c r="W23" s="38"/>
      <c r="Z23" s="2"/>
      <c r="AA23" s="8" t="s">
        <v>384</v>
      </c>
      <c r="AB23" s="2" t="s">
        <v>385</v>
      </c>
      <c r="AC23" s="2"/>
      <c r="AD23" s="2"/>
      <c r="AE23" s="2"/>
      <c r="AF23" s="2"/>
      <c r="AG23" s="2"/>
      <c r="AH23" s="2"/>
      <c r="AI23" s="2"/>
      <c r="AJ23" s="2"/>
      <c r="AK23" s="2"/>
      <c r="AL23" s="2"/>
      <c r="AM23" s="2"/>
      <c r="AN23" s="2"/>
      <c r="AO23" s="2"/>
      <c r="AP23" s="2"/>
    </row>
    <row r="24" spans="2:42" s="1" customFormat="1" ht="15" customHeight="1">
      <c r="B24" s="13"/>
      <c r="C24" s="500" t="s">
        <v>438</v>
      </c>
      <c r="D24" s="500"/>
      <c r="E24" s="500"/>
      <c r="F24" s="457"/>
      <c r="G24" s="458"/>
      <c r="J24" s="34"/>
      <c r="K24" s="34"/>
      <c r="L24" s="34"/>
      <c r="M24" s="34"/>
      <c r="N24" s="34"/>
      <c r="O24" s="34"/>
      <c r="P24" s="34"/>
      <c r="Q24" s="34"/>
      <c r="R24" s="34"/>
      <c r="S24" s="34"/>
      <c r="T24" s="34"/>
      <c r="U24" s="34"/>
      <c r="V24" s="34"/>
      <c r="W24" s="38"/>
      <c r="Z24" s="2"/>
      <c r="AA24" s="2" t="b">
        <f>AND('Solicitação e Instruções'!$E$11='TABELA DE DADOS'!$B$4,'Solicitação e Instruções'!$E$15="x",'Solicitação e Instruções'!$E$17="x")</f>
        <v>0</v>
      </c>
      <c r="AB24" s="2" t="b">
        <f>AND('Solicitação e Instruções'!$E$11='TABELA DE DADOS'!$B$4,'Solicitação e Instruções'!$E$27="x")</f>
        <v>0</v>
      </c>
      <c r="AC24" s="2"/>
      <c r="AD24" s="2"/>
      <c r="AE24" s="2"/>
      <c r="AF24" s="2"/>
      <c r="AG24" s="2"/>
      <c r="AH24" s="2"/>
      <c r="AI24" s="2"/>
      <c r="AJ24" s="2"/>
      <c r="AK24" s="2"/>
      <c r="AL24" s="2"/>
      <c r="AM24" s="2"/>
      <c r="AN24" s="2"/>
      <c r="AO24" s="2"/>
      <c r="AP24" s="2"/>
    </row>
    <row r="25" spans="2:42" s="1" customFormat="1" ht="8.4499999999999993" customHeight="1">
      <c r="B25" s="13"/>
      <c r="C25" s="40"/>
      <c r="D25" s="40"/>
      <c r="E25" s="39"/>
      <c r="F25" s="29"/>
      <c r="G25" s="39"/>
      <c r="H25" s="39"/>
      <c r="I25" s="34"/>
      <c r="J25" s="34"/>
      <c r="K25" s="34"/>
      <c r="L25" s="34"/>
      <c r="M25" s="34"/>
      <c r="N25" s="34"/>
      <c r="O25" s="34"/>
      <c r="P25" s="34"/>
      <c r="Q25" s="34"/>
      <c r="R25" s="34"/>
      <c r="S25" s="34"/>
      <c r="T25" s="34"/>
      <c r="U25" s="34"/>
      <c r="V25" s="34"/>
      <c r="W25" s="38"/>
      <c r="Z25" s="2"/>
      <c r="AA25" s="2"/>
      <c r="AB25" s="2"/>
      <c r="AC25" s="2"/>
      <c r="AD25" s="2"/>
      <c r="AE25" s="2"/>
      <c r="AF25" s="2"/>
      <c r="AG25" s="2"/>
      <c r="AH25" s="2"/>
      <c r="AI25" s="2"/>
      <c r="AJ25" s="2"/>
      <c r="AK25" s="2"/>
      <c r="AL25" s="2"/>
      <c r="AM25" s="2"/>
      <c r="AN25" s="2"/>
      <c r="AO25" s="2"/>
      <c r="AP25" s="2"/>
    </row>
    <row r="26" spans="2:42" s="1" customFormat="1" ht="14.65" customHeight="1">
      <c r="B26" s="13"/>
      <c r="C26" s="510" t="s">
        <v>170</v>
      </c>
      <c r="D26" s="510"/>
      <c r="E26" s="510"/>
      <c r="F26" s="510"/>
      <c r="G26" s="510"/>
      <c r="H26" s="510"/>
      <c r="I26" s="510"/>
      <c r="J26" s="510"/>
      <c r="K26" s="510"/>
      <c r="L26" s="510"/>
      <c r="M26" s="510"/>
      <c r="N26" s="510"/>
      <c r="O26" s="510"/>
      <c r="P26" s="510"/>
      <c r="Q26" s="510"/>
      <c r="R26" s="510"/>
      <c r="S26" s="510"/>
      <c r="T26" s="510"/>
      <c r="U26" s="510"/>
      <c r="V26" s="510"/>
      <c r="W26" s="17"/>
      <c r="Z26" s="2"/>
      <c r="AA26" s="2"/>
      <c r="AB26" s="2"/>
      <c r="AC26" s="2"/>
      <c r="AD26" s="2"/>
      <c r="AE26" s="2"/>
      <c r="AF26" s="2"/>
      <c r="AG26" s="2"/>
      <c r="AH26" s="2"/>
      <c r="AI26" s="2"/>
      <c r="AJ26" s="2"/>
      <c r="AK26" s="2"/>
      <c r="AL26" s="2"/>
      <c r="AM26" s="2"/>
      <c r="AN26" s="2"/>
      <c r="AO26" s="2"/>
      <c r="AP26" s="2"/>
    </row>
    <row r="27" spans="2:42" s="1" customFormat="1" ht="14.65" customHeight="1">
      <c r="B27" s="13"/>
      <c r="C27" s="420" t="s">
        <v>415</v>
      </c>
      <c r="D27" s="420"/>
      <c r="E27" s="420"/>
      <c r="F27" s="420"/>
      <c r="G27" s="420"/>
      <c r="H27" s="420"/>
      <c r="J27" s="113"/>
      <c r="K27" s="25"/>
      <c r="L27" s="499" t="s">
        <v>172</v>
      </c>
      <c r="M27" s="499"/>
      <c r="N27" s="499"/>
      <c r="O27" s="499"/>
      <c r="P27" s="499"/>
      <c r="Q27" s="499"/>
      <c r="R27" s="499"/>
      <c r="S27" s="499"/>
      <c r="T27" s="75"/>
      <c r="U27" s="75"/>
      <c r="V27" s="75"/>
      <c r="W27" s="17"/>
      <c r="Z27" s="2"/>
      <c r="AA27" s="2"/>
      <c r="AB27" s="2"/>
      <c r="AC27" s="2"/>
      <c r="AD27" s="2"/>
      <c r="AE27" s="2"/>
      <c r="AF27" s="2"/>
      <c r="AG27" s="2"/>
      <c r="AH27" s="2"/>
      <c r="AI27" s="2"/>
      <c r="AJ27" s="2"/>
      <c r="AK27" s="2"/>
      <c r="AL27" s="2"/>
      <c r="AM27" s="2"/>
      <c r="AN27" s="2"/>
      <c r="AO27" s="2"/>
      <c r="AP27" s="2"/>
    </row>
    <row r="28" spans="2:42" s="1" customFormat="1" ht="13.15" customHeight="1">
      <c r="B28" s="13"/>
      <c r="C28" s="420" t="s">
        <v>403</v>
      </c>
      <c r="D28" s="420"/>
      <c r="E28" s="420"/>
      <c r="F28" s="420"/>
      <c r="G28" s="420"/>
      <c r="H28" s="420"/>
      <c r="J28" s="113"/>
      <c r="K28" s="25"/>
      <c r="L28" s="499" t="s">
        <v>172</v>
      </c>
      <c r="M28" s="499"/>
      <c r="N28" s="499"/>
      <c r="O28" s="499"/>
      <c r="P28" s="499"/>
      <c r="Q28" s="499"/>
      <c r="R28" s="499"/>
      <c r="S28" s="499"/>
      <c r="W28" s="17"/>
      <c r="Z28" s="2"/>
      <c r="AA28" s="2"/>
      <c r="AB28" s="2"/>
      <c r="AC28" s="2"/>
      <c r="AD28" s="2"/>
      <c r="AE28" s="2"/>
      <c r="AF28" s="2"/>
      <c r="AG28" s="2"/>
      <c r="AH28" s="2"/>
      <c r="AI28" s="2"/>
      <c r="AJ28" s="2"/>
      <c r="AK28" s="2"/>
      <c r="AL28" s="2"/>
      <c r="AM28" s="2"/>
      <c r="AN28" s="2"/>
      <c r="AO28" s="2"/>
      <c r="AP28" s="2"/>
    </row>
    <row r="29" spans="2:42" s="1" customFormat="1" ht="13.15" customHeight="1">
      <c r="B29" s="13"/>
      <c r="C29" s="420" t="s">
        <v>404</v>
      </c>
      <c r="D29" s="420"/>
      <c r="E29" s="420"/>
      <c r="F29" s="420"/>
      <c r="G29" s="420"/>
      <c r="H29" s="420"/>
      <c r="J29" s="113"/>
      <c r="K29" s="25"/>
      <c r="L29" s="499" t="s">
        <v>172</v>
      </c>
      <c r="M29" s="499"/>
      <c r="N29" s="499"/>
      <c r="O29" s="499"/>
      <c r="P29" s="499"/>
      <c r="Q29" s="499"/>
      <c r="R29" s="499"/>
      <c r="S29" s="499"/>
      <c r="W29" s="17"/>
      <c r="Z29" s="2"/>
      <c r="AA29" s="2"/>
      <c r="AB29" s="2"/>
      <c r="AC29" s="2"/>
      <c r="AD29" s="2"/>
      <c r="AE29" s="2"/>
      <c r="AF29" s="2"/>
      <c r="AG29" s="2"/>
      <c r="AH29" s="2"/>
      <c r="AI29" s="2"/>
      <c r="AJ29" s="2"/>
      <c r="AK29" s="2"/>
      <c r="AL29" s="2"/>
      <c r="AM29" s="2"/>
      <c r="AN29" s="2"/>
      <c r="AO29" s="2"/>
      <c r="AP29" s="2"/>
    </row>
    <row r="30" spans="2:42" s="1" customFormat="1" ht="13.15" customHeight="1">
      <c r="B30" s="13"/>
      <c r="C30" s="420" t="s">
        <v>405</v>
      </c>
      <c r="D30" s="420"/>
      <c r="E30" s="420"/>
      <c r="F30" s="420"/>
      <c r="G30" s="420"/>
      <c r="H30" s="420"/>
      <c r="J30" s="113"/>
      <c r="K30" s="25"/>
      <c r="L30" s="499" t="s">
        <v>172</v>
      </c>
      <c r="M30" s="499"/>
      <c r="N30" s="499"/>
      <c r="O30" s="499"/>
      <c r="P30" s="499"/>
      <c r="Q30" s="499"/>
      <c r="R30" s="499"/>
      <c r="S30" s="499"/>
      <c r="W30" s="17"/>
      <c r="Z30" s="2"/>
      <c r="AA30" s="2"/>
      <c r="AB30" s="2"/>
      <c r="AC30" s="2"/>
      <c r="AD30" s="2"/>
      <c r="AE30" s="2"/>
      <c r="AF30" s="2"/>
      <c r="AG30" s="2"/>
      <c r="AH30" s="2"/>
      <c r="AI30" s="2"/>
      <c r="AJ30" s="2"/>
      <c r="AK30" s="2"/>
      <c r="AL30" s="2"/>
      <c r="AM30" s="2"/>
      <c r="AN30" s="2"/>
      <c r="AO30" s="2"/>
      <c r="AP30" s="2"/>
    </row>
    <row r="31" spans="2:42" s="1" customFormat="1" ht="12.75" customHeight="1">
      <c r="B31" s="13"/>
      <c r="C31" s="420" t="s">
        <v>439</v>
      </c>
      <c r="D31" s="420"/>
      <c r="E31" s="420"/>
      <c r="F31" s="420"/>
      <c r="G31" s="420"/>
      <c r="H31" s="420"/>
      <c r="I31" s="420"/>
      <c r="J31" s="113"/>
      <c r="K31" s="25"/>
      <c r="L31" s="499" t="s">
        <v>172</v>
      </c>
      <c r="M31" s="499"/>
      <c r="N31" s="499"/>
      <c r="O31" s="499"/>
      <c r="P31" s="499"/>
      <c r="Q31" s="499"/>
      <c r="R31" s="499"/>
      <c r="S31" s="499"/>
      <c r="W31" s="17"/>
      <c r="Z31" s="2"/>
      <c r="AA31" s="2"/>
      <c r="AB31" s="2"/>
      <c r="AC31" s="2"/>
      <c r="AD31" s="2"/>
      <c r="AE31" s="2"/>
      <c r="AF31" s="2"/>
      <c r="AG31" s="2"/>
      <c r="AH31" s="2"/>
      <c r="AI31" s="2"/>
      <c r="AJ31" s="2"/>
      <c r="AK31" s="2"/>
      <c r="AL31" s="2"/>
      <c r="AM31" s="2"/>
      <c r="AN31" s="2"/>
      <c r="AO31" s="2"/>
      <c r="AP31" s="2"/>
    </row>
    <row r="32" spans="2:42" s="1" customFormat="1" ht="12.75" customHeight="1">
      <c r="B32" s="13"/>
      <c r="C32" s="420" t="s">
        <v>406</v>
      </c>
      <c r="D32" s="420"/>
      <c r="E32" s="420"/>
      <c r="F32" s="420"/>
      <c r="G32" s="420"/>
      <c r="H32" s="420"/>
      <c r="I32" s="501"/>
      <c r="J32" s="113"/>
      <c r="K32" s="25"/>
      <c r="L32" s="499" t="s">
        <v>172</v>
      </c>
      <c r="M32" s="499"/>
      <c r="N32" s="499"/>
      <c r="O32" s="499"/>
      <c r="P32" s="499"/>
      <c r="Q32" s="499"/>
      <c r="R32" s="499"/>
      <c r="S32" s="499"/>
      <c r="W32" s="17"/>
      <c r="Z32" s="2"/>
      <c r="AA32" s="2"/>
      <c r="AB32" s="2"/>
      <c r="AC32" s="2"/>
      <c r="AD32" s="2"/>
      <c r="AE32" s="2"/>
      <c r="AF32" s="2"/>
      <c r="AG32" s="2"/>
      <c r="AH32" s="2"/>
      <c r="AI32" s="2"/>
      <c r="AJ32" s="2"/>
      <c r="AK32" s="2"/>
      <c r="AL32" s="2"/>
      <c r="AM32" s="2"/>
      <c r="AN32" s="2"/>
      <c r="AO32" s="2"/>
      <c r="AP32" s="2"/>
    </row>
    <row r="33" spans="2:42" s="1" customFormat="1" ht="12.75" customHeight="1">
      <c r="B33" s="13"/>
      <c r="C33" s="420" t="s">
        <v>407</v>
      </c>
      <c r="D33" s="420"/>
      <c r="E33" s="420"/>
      <c r="F33" s="420"/>
      <c r="G33" s="420"/>
      <c r="H33" s="420"/>
      <c r="I33" s="501"/>
      <c r="J33" s="113"/>
      <c r="K33" s="25"/>
      <c r="L33" s="499" t="s">
        <v>172</v>
      </c>
      <c r="M33" s="499"/>
      <c r="N33" s="499"/>
      <c r="O33" s="499"/>
      <c r="P33" s="499"/>
      <c r="Q33" s="499"/>
      <c r="R33" s="499"/>
      <c r="S33" s="499"/>
      <c r="W33" s="17"/>
      <c r="Z33" s="2"/>
      <c r="AA33" s="2"/>
      <c r="AB33" s="2"/>
      <c r="AC33" s="2"/>
      <c r="AD33" s="2"/>
      <c r="AE33" s="2"/>
      <c r="AF33" s="2"/>
      <c r="AG33" s="2"/>
      <c r="AH33" s="2"/>
      <c r="AI33" s="2"/>
      <c r="AJ33" s="2"/>
      <c r="AK33" s="2"/>
      <c r="AL33" s="2"/>
      <c r="AM33" s="2"/>
      <c r="AN33" s="2"/>
      <c r="AO33" s="2"/>
      <c r="AP33" s="2"/>
    </row>
    <row r="34" spans="2:42" s="1" customFormat="1" ht="13.15" customHeight="1">
      <c r="B34" s="13"/>
      <c r="C34" s="420" t="s">
        <v>408</v>
      </c>
      <c r="D34" s="420"/>
      <c r="E34" s="420"/>
      <c r="F34" s="420"/>
      <c r="G34" s="420"/>
      <c r="H34" s="420"/>
      <c r="J34" s="113"/>
      <c r="K34" s="25"/>
      <c r="L34" s="481" t="s">
        <v>172</v>
      </c>
      <c r="M34" s="481"/>
      <c r="N34" s="481"/>
      <c r="O34" s="481"/>
      <c r="P34" s="481"/>
      <c r="Q34" s="481"/>
      <c r="R34" s="481"/>
      <c r="W34" s="17"/>
      <c r="Z34" s="2"/>
      <c r="AA34" s="2"/>
      <c r="AB34" s="2"/>
      <c r="AC34" s="2"/>
      <c r="AD34" s="2"/>
      <c r="AE34" s="2"/>
      <c r="AF34" s="2"/>
      <c r="AG34" s="2"/>
      <c r="AH34" s="2"/>
      <c r="AI34" s="2"/>
      <c r="AJ34" s="2"/>
      <c r="AK34" s="2"/>
      <c r="AL34" s="2"/>
      <c r="AM34" s="2"/>
      <c r="AN34" s="2"/>
      <c r="AO34" s="2"/>
      <c r="AP34" s="2"/>
    </row>
    <row r="35" spans="2:42" s="1" customFormat="1" ht="35.450000000000003" customHeight="1">
      <c r="B35" s="13"/>
      <c r="C35" s="68" t="s">
        <v>215</v>
      </c>
      <c r="D35" s="25"/>
      <c r="E35" s="25"/>
      <c r="F35" s="25"/>
      <c r="G35" s="25"/>
      <c r="H35" s="25"/>
      <c r="I35" s="25"/>
      <c r="J35" s="25"/>
      <c r="K35" s="25"/>
      <c r="L35" s="25"/>
      <c r="M35" s="25"/>
      <c r="N35" s="25"/>
      <c r="O35" s="25"/>
      <c r="P35" s="25"/>
      <c r="Q35" s="25"/>
      <c r="R35" s="25"/>
      <c r="S35" s="25"/>
      <c r="T35" s="25"/>
      <c r="U35" s="25"/>
      <c r="V35" s="25"/>
      <c r="W35" s="17"/>
      <c r="Z35" s="2"/>
      <c r="AA35" s="2"/>
      <c r="AB35" s="2"/>
      <c r="AC35" s="2"/>
      <c r="AD35" s="2"/>
      <c r="AE35" s="2"/>
      <c r="AF35" s="2"/>
      <c r="AG35" s="2"/>
      <c r="AH35" s="2"/>
      <c r="AI35" s="2"/>
      <c r="AJ35" s="2"/>
      <c r="AK35" s="2"/>
      <c r="AL35" s="2"/>
      <c r="AM35" s="2"/>
      <c r="AN35" s="2"/>
      <c r="AO35" s="2"/>
      <c r="AP35" s="2"/>
    </row>
    <row r="36" spans="2:42" s="1" customFormat="1" ht="14.45" customHeight="1">
      <c r="B36" s="496" t="s">
        <v>381</v>
      </c>
      <c r="C36" s="497"/>
      <c r="D36" s="497"/>
      <c r="E36" s="497"/>
      <c r="F36" s="497"/>
      <c r="G36" s="497"/>
      <c r="H36" s="497"/>
      <c r="I36" s="497"/>
      <c r="J36" s="497"/>
      <c r="K36" s="497"/>
      <c r="L36" s="497"/>
      <c r="M36" s="497"/>
      <c r="N36" s="497"/>
      <c r="O36" s="497"/>
      <c r="P36" s="497"/>
      <c r="Q36" s="497"/>
      <c r="R36" s="497"/>
      <c r="S36" s="497"/>
      <c r="T36" s="497"/>
      <c r="U36" s="497"/>
      <c r="V36" s="497"/>
      <c r="W36" s="498"/>
      <c r="Z36" s="2"/>
      <c r="AA36" s="2"/>
      <c r="AB36" s="2"/>
      <c r="AC36" s="2"/>
      <c r="AD36" s="2"/>
      <c r="AE36" s="2"/>
      <c r="AF36" s="2"/>
      <c r="AG36" s="2"/>
      <c r="AH36" s="2"/>
      <c r="AI36" s="2"/>
      <c r="AJ36" s="2"/>
      <c r="AK36" s="2"/>
      <c r="AL36" s="2"/>
      <c r="AM36" s="2"/>
      <c r="AN36" s="2"/>
      <c r="AO36" s="2"/>
      <c r="AP36" s="2"/>
    </row>
    <row r="37" spans="2:42" s="1" customFormat="1" ht="9.6" customHeight="1">
      <c r="B37" s="13"/>
      <c r="C37" s="75"/>
      <c r="D37" s="75"/>
      <c r="E37" s="75"/>
      <c r="F37" s="75"/>
      <c r="G37" s="75"/>
      <c r="H37" s="75"/>
      <c r="I37" s="75"/>
      <c r="J37" s="75"/>
      <c r="K37" s="75"/>
      <c r="L37" s="75"/>
      <c r="M37" s="75"/>
      <c r="N37" s="75"/>
      <c r="O37" s="75"/>
      <c r="P37" s="75"/>
      <c r="Q37" s="75"/>
      <c r="R37" s="75"/>
      <c r="S37" s="75"/>
      <c r="T37" s="75"/>
      <c r="U37" s="75"/>
      <c r="V37" s="75"/>
      <c r="W37" s="17"/>
      <c r="Z37" s="2"/>
      <c r="AA37" s="2"/>
      <c r="AB37" s="2"/>
      <c r="AC37" s="2"/>
      <c r="AD37" s="2"/>
      <c r="AE37" s="2"/>
      <c r="AF37" s="2"/>
      <c r="AG37" s="2"/>
      <c r="AH37" s="2"/>
      <c r="AI37" s="2"/>
      <c r="AJ37" s="2"/>
      <c r="AK37" s="2"/>
      <c r="AL37" s="2"/>
      <c r="AM37" s="2"/>
      <c r="AN37" s="2"/>
      <c r="AO37" s="2"/>
      <c r="AP37" s="2"/>
    </row>
    <row r="38" spans="2:42" s="1" customFormat="1" ht="14.45" customHeight="1">
      <c r="B38" s="13"/>
      <c r="C38" s="75"/>
      <c r="D38" s="75"/>
      <c r="E38" s="75"/>
      <c r="F38" s="75"/>
      <c r="G38" s="75"/>
      <c r="H38" s="75"/>
      <c r="I38" s="75"/>
      <c r="J38" s="493" t="str">
        <f>IF(OR('Solicitação e Instruções'!$E$8='TABELA DE DADOS'!$B$10,'Solicitação e Instruções'!$E$11='TABELA DE DADOS'!$B$5,'Solicitação e Instruções'!$E$11='TABELA DE DADOS'!$B$6,AND('Solicitação e Instruções'!$T$32="FALSO",'Solicitação e Instruções'!T35="FALSO")),"Não há dados a preencher nesta seção","")</f>
        <v>Não há dados a preencher nesta seção</v>
      </c>
      <c r="K38" s="493"/>
      <c r="L38" s="493"/>
      <c r="M38" s="493"/>
      <c r="N38" s="493"/>
      <c r="O38" s="493"/>
      <c r="P38" s="493"/>
      <c r="Q38" s="493"/>
      <c r="R38" s="493"/>
      <c r="S38" s="493"/>
      <c r="T38" s="493"/>
      <c r="U38" s="493"/>
      <c r="V38" s="493"/>
      <c r="W38" s="17"/>
      <c r="Z38" s="2"/>
      <c r="AA38" s="2"/>
      <c r="AB38" s="2"/>
      <c r="AC38" s="2"/>
      <c r="AD38" s="2"/>
      <c r="AE38" s="2"/>
      <c r="AF38" s="2"/>
      <c r="AG38" s="2"/>
      <c r="AH38" s="2"/>
      <c r="AI38" s="2"/>
      <c r="AJ38" s="2"/>
      <c r="AK38" s="2"/>
      <c r="AL38" s="2"/>
      <c r="AM38" s="2"/>
      <c r="AN38" s="2"/>
      <c r="AO38" s="2"/>
      <c r="AP38" s="2"/>
    </row>
    <row r="39" spans="2:42" s="1" customFormat="1" ht="12.75" customHeight="1">
      <c r="B39" s="13"/>
      <c r="C39" s="441" t="s">
        <v>320</v>
      </c>
      <c r="D39" s="442"/>
      <c r="E39" s="485"/>
      <c r="F39" s="486"/>
      <c r="G39" s="486"/>
      <c r="H39" s="487"/>
      <c r="I39" s="480" t="s">
        <v>181</v>
      </c>
      <c r="J39" s="481"/>
      <c r="K39" s="481"/>
      <c r="L39" s="481"/>
      <c r="M39" s="481"/>
      <c r="N39" s="481"/>
      <c r="O39" s="481"/>
      <c r="P39" s="481"/>
      <c r="Q39" s="481"/>
      <c r="R39" s="481"/>
      <c r="S39" s="481"/>
      <c r="T39" s="481"/>
      <c r="U39" s="481"/>
      <c r="V39" s="41"/>
      <c r="W39" s="17"/>
      <c r="Z39" s="2"/>
      <c r="AA39" s="2"/>
      <c r="AB39" s="2"/>
      <c r="AC39" s="2"/>
      <c r="AD39" s="2"/>
      <c r="AE39" s="2"/>
      <c r="AF39" s="2"/>
      <c r="AG39" s="2"/>
      <c r="AH39" s="2"/>
      <c r="AI39" s="2"/>
      <c r="AJ39" s="2"/>
      <c r="AK39" s="2"/>
      <c r="AL39" s="2"/>
      <c r="AM39" s="2"/>
      <c r="AN39" s="2"/>
      <c r="AO39" s="2"/>
      <c r="AP39" s="2"/>
    </row>
    <row r="40" spans="2:42" s="1" customFormat="1" ht="4.1500000000000004" customHeight="1">
      <c r="B40" s="13"/>
      <c r="C40" s="76"/>
      <c r="D40" s="76"/>
      <c r="E40" s="76"/>
      <c r="F40" s="76"/>
      <c r="G40" s="76"/>
      <c r="H40" s="76"/>
      <c r="I40" s="76"/>
      <c r="J40" s="76"/>
      <c r="K40" s="76"/>
      <c r="L40" s="76"/>
      <c r="M40" s="41"/>
      <c r="N40" s="41"/>
      <c r="O40" s="41"/>
      <c r="P40" s="41"/>
      <c r="Q40" s="41"/>
      <c r="R40" s="41"/>
      <c r="S40" s="41"/>
      <c r="T40" s="41"/>
      <c r="U40" s="41"/>
      <c r="V40" s="41"/>
      <c r="W40" s="17"/>
      <c r="Z40" s="2"/>
      <c r="AA40" s="2"/>
      <c r="AB40" s="2"/>
      <c r="AC40" s="2"/>
      <c r="AD40" s="2"/>
      <c r="AE40" s="2"/>
      <c r="AF40" s="2"/>
      <c r="AG40" s="2"/>
      <c r="AH40" s="2"/>
      <c r="AI40" s="2"/>
      <c r="AJ40" s="2"/>
      <c r="AK40" s="2"/>
      <c r="AL40" s="2"/>
      <c r="AM40" s="2"/>
      <c r="AN40" s="2"/>
      <c r="AO40" s="2"/>
      <c r="AP40" s="2"/>
    </row>
    <row r="41" spans="2:42" s="1" customFormat="1" ht="12.75" customHeight="1">
      <c r="B41" s="13"/>
      <c r="C41" s="511" t="s">
        <v>168</v>
      </c>
      <c r="D41" s="511"/>
      <c r="E41" s="506"/>
      <c r="F41" s="507"/>
      <c r="G41" s="508" t="s">
        <v>335</v>
      </c>
      <c r="H41" s="509"/>
      <c r="I41" s="29"/>
      <c r="J41" s="29"/>
      <c r="K41" s="29"/>
      <c r="L41" s="29"/>
      <c r="M41" s="29"/>
      <c r="N41" s="29"/>
      <c r="O41" s="29"/>
      <c r="P41" s="29"/>
      <c r="Q41" s="29"/>
      <c r="R41" s="29"/>
      <c r="S41" s="29"/>
      <c r="T41" s="29"/>
      <c r="U41" s="29"/>
      <c r="V41" s="34"/>
      <c r="W41" s="17"/>
      <c r="Z41" s="2"/>
      <c r="AA41" s="2"/>
      <c r="AB41" s="2"/>
      <c r="AC41" s="2"/>
      <c r="AD41" s="2"/>
      <c r="AE41" s="2"/>
      <c r="AF41" s="2"/>
      <c r="AG41" s="2"/>
      <c r="AH41" s="2"/>
      <c r="AI41" s="2"/>
      <c r="AJ41" s="2"/>
      <c r="AK41" s="2"/>
      <c r="AL41" s="2"/>
      <c r="AM41" s="2"/>
      <c r="AN41" s="2"/>
      <c r="AO41" s="2"/>
      <c r="AP41" s="2"/>
    </row>
    <row r="42" spans="2:42" s="1" customFormat="1" ht="16.899999999999999" customHeight="1">
      <c r="B42" s="13"/>
      <c r="C42" s="39"/>
      <c r="D42" s="42"/>
      <c r="E42" s="29"/>
      <c r="F42" s="39"/>
      <c r="G42" s="39"/>
      <c r="H42" s="39"/>
      <c r="I42" s="29"/>
      <c r="J42" s="29"/>
      <c r="K42" s="29"/>
      <c r="L42" s="29"/>
      <c r="M42" s="29"/>
      <c r="N42" s="29"/>
      <c r="O42" s="29"/>
      <c r="P42" s="29"/>
      <c r="Q42" s="29"/>
      <c r="R42" s="29"/>
      <c r="S42" s="29"/>
      <c r="T42" s="29"/>
      <c r="U42" s="29"/>
      <c r="V42" s="29"/>
      <c r="W42" s="38"/>
      <c r="Z42" s="2"/>
      <c r="AA42" s="2"/>
      <c r="AB42" s="2"/>
      <c r="AC42" s="2"/>
      <c r="AD42" s="2"/>
      <c r="AE42" s="2"/>
      <c r="AF42" s="2"/>
      <c r="AG42" s="2"/>
      <c r="AH42" s="2"/>
      <c r="AI42" s="2"/>
      <c r="AJ42" s="2"/>
      <c r="AK42" s="2"/>
      <c r="AL42" s="2"/>
      <c r="AM42" s="2"/>
      <c r="AN42" s="2"/>
      <c r="AO42" s="2"/>
      <c r="AP42" s="2"/>
    </row>
    <row r="43" spans="2:42" s="1" customFormat="1" ht="13.15" customHeight="1">
      <c r="B43" s="13"/>
      <c r="C43" s="500" t="s">
        <v>438</v>
      </c>
      <c r="D43" s="500"/>
      <c r="E43" s="500"/>
      <c r="F43" s="161"/>
      <c r="I43" s="29"/>
      <c r="J43" s="29"/>
      <c r="K43" s="29"/>
      <c r="L43" s="29"/>
      <c r="M43" s="29"/>
      <c r="N43" s="29"/>
      <c r="O43" s="29"/>
      <c r="P43" s="29"/>
      <c r="Q43" s="29"/>
      <c r="R43" s="29"/>
      <c r="S43" s="29"/>
      <c r="T43" s="29"/>
      <c r="U43" s="29"/>
      <c r="V43" s="29"/>
      <c r="W43" s="38"/>
      <c r="Z43" s="2"/>
      <c r="AA43" s="2"/>
      <c r="AB43" s="2"/>
      <c r="AC43" s="2"/>
      <c r="AD43" s="2"/>
      <c r="AE43" s="2"/>
      <c r="AF43" s="2"/>
      <c r="AG43" s="2"/>
      <c r="AH43" s="2"/>
      <c r="AI43" s="2"/>
      <c r="AJ43" s="2"/>
      <c r="AK43" s="2"/>
      <c r="AL43" s="2"/>
      <c r="AM43" s="2"/>
      <c r="AN43" s="2"/>
      <c r="AO43" s="2"/>
      <c r="AP43" s="2"/>
    </row>
    <row r="44" spans="2:42" s="1" customFormat="1" ht="8.4499999999999993" customHeight="1">
      <c r="B44" s="13"/>
      <c r="C44" s="39"/>
      <c r="D44" s="42"/>
      <c r="E44" s="29"/>
      <c r="F44" s="39"/>
      <c r="G44" s="39"/>
      <c r="H44" s="39"/>
      <c r="I44" s="29"/>
      <c r="J44" s="29"/>
      <c r="K44" s="29"/>
      <c r="L44" s="29"/>
      <c r="M44" s="29"/>
      <c r="N44" s="29"/>
      <c r="O44" s="29"/>
      <c r="P44" s="29"/>
      <c r="Q44" s="29"/>
      <c r="R44" s="29"/>
      <c r="S44" s="29"/>
      <c r="T44" s="29"/>
      <c r="U44" s="29"/>
      <c r="V44" s="29"/>
      <c r="W44" s="38"/>
      <c r="Z44" s="2"/>
      <c r="AA44" s="2"/>
      <c r="AB44" s="2"/>
      <c r="AC44" s="2"/>
      <c r="AD44" s="2"/>
      <c r="AE44" s="2"/>
      <c r="AF44" s="2"/>
      <c r="AG44" s="2"/>
      <c r="AH44" s="2"/>
      <c r="AI44" s="2"/>
      <c r="AJ44" s="2"/>
      <c r="AK44" s="2"/>
      <c r="AL44" s="2"/>
      <c r="AM44" s="2"/>
      <c r="AN44" s="2"/>
      <c r="AO44" s="2"/>
      <c r="AP44" s="2"/>
    </row>
    <row r="45" spans="2:42" s="1" customFormat="1" ht="12.75" customHeight="1">
      <c r="B45" s="13"/>
      <c r="C45" s="510" t="s">
        <v>192</v>
      </c>
      <c r="D45" s="510"/>
      <c r="E45" s="510"/>
      <c r="F45" s="510"/>
      <c r="G45" s="510"/>
      <c r="H45" s="510"/>
      <c r="I45" s="510"/>
      <c r="J45" s="510"/>
      <c r="K45" s="510"/>
      <c r="L45" s="510"/>
      <c r="M45" s="510"/>
      <c r="N45" s="510"/>
      <c r="O45" s="510"/>
      <c r="P45" s="510"/>
      <c r="Q45" s="510"/>
      <c r="R45" s="510"/>
      <c r="S45" s="510"/>
      <c r="T45" s="510"/>
      <c r="U45" s="510"/>
      <c r="V45" s="510"/>
      <c r="W45" s="17"/>
      <c r="Z45" s="2"/>
      <c r="AA45" s="2"/>
      <c r="AB45" s="2"/>
      <c r="AC45" s="2"/>
      <c r="AD45" s="2"/>
      <c r="AE45" s="2"/>
      <c r="AF45" s="2"/>
      <c r="AG45" s="2"/>
      <c r="AH45" s="2"/>
      <c r="AI45" s="2"/>
      <c r="AJ45" s="2"/>
      <c r="AK45" s="2"/>
      <c r="AL45" s="2"/>
      <c r="AM45" s="2"/>
      <c r="AN45" s="2"/>
      <c r="AO45" s="2"/>
      <c r="AP45" s="2"/>
    </row>
    <row r="46" spans="2:42" s="1" customFormat="1" ht="12.75" customHeight="1">
      <c r="B46" s="13"/>
      <c r="C46" s="484" t="s">
        <v>409</v>
      </c>
      <c r="D46" s="484"/>
      <c r="E46" s="484"/>
      <c r="F46" s="484"/>
      <c r="G46" s="484"/>
      <c r="H46" s="484"/>
      <c r="J46" s="113"/>
      <c r="K46" s="23"/>
      <c r="L46" s="499" t="s">
        <v>172</v>
      </c>
      <c r="M46" s="499"/>
      <c r="N46" s="499"/>
      <c r="O46" s="499"/>
      <c r="P46" s="499"/>
      <c r="Q46" s="499"/>
      <c r="R46" s="499"/>
      <c r="S46" s="499"/>
      <c r="T46" s="499"/>
      <c r="U46" s="39"/>
      <c r="V46" s="39"/>
      <c r="W46" s="17"/>
      <c r="Z46" s="2"/>
      <c r="AA46" s="2"/>
      <c r="AB46" s="2"/>
      <c r="AC46" s="2"/>
      <c r="AD46" s="2"/>
      <c r="AE46" s="2"/>
      <c r="AF46" s="2"/>
      <c r="AG46" s="2"/>
      <c r="AH46" s="2"/>
      <c r="AI46" s="2"/>
      <c r="AJ46" s="2"/>
      <c r="AK46" s="2"/>
      <c r="AL46" s="2"/>
      <c r="AM46" s="2"/>
      <c r="AN46" s="2"/>
      <c r="AO46" s="2"/>
      <c r="AP46" s="2"/>
    </row>
    <row r="47" spans="2:42" s="1" customFormat="1" ht="12.75" customHeight="1">
      <c r="B47" s="13"/>
      <c r="C47" s="39" t="s">
        <v>410</v>
      </c>
      <c r="D47" s="39"/>
      <c r="E47" s="39"/>
      <c r="F47" s="39"/>
      <c r="G47" s="39"/>
      <c r="H47" s="39"/>
      <c r="I47" s="39"/>
      <c r="J47" s="113"/>
      <c r="K47" s="23"/>
      <c r="L47" s="499" t="s">
        <v>172</v>
      </c>
      <c r="M47" s="499"/>
      <c r="N47" s="499"/>
      <c r="O47" s="499"/>
      <c r="P47" s="499"/>
      <c r="Q47" s="499"/>
      <c r="R47" s="499"/>
      <c r="S47" s="499"/>
      <c r="T47" s="499"/>
      <c r="U47" s="39"/>
      <c r="V47" s="39"/>
      <c r="W47" s="17"/>
      <c r="Z47" s="2"/>
      <c r="AA47" s="2"/>
      <c r="AB47" s="2"/>
      <c r="AC47" s="2"/>
      <c r="AD47" s="2"/>
      <c r="AE47" s="2"/>
      <c r="AF47" s="2"/>
      <c r="AG47" s="2"/>
      <c r="AH47" s="2"/>
      <c r="AI47" s="2"/>
      <c r="AJ47" s="2"/>
      <c r="AK47" s="2"/>
      <c r="AL47" s="2"/>
      <c r="AM47" s="2"/>
      <c r="AN47" s="2"/>
      <c r="AO47" s="2"/>
      <c r="AP47" s="2"/>
    </row>
    <row r="48" spans="2:42" s="1" customFormat="1" ht="12.75" customHeight="1">
      <c r="B48" s="13"/>
      <c r="C48" s="1" t="s">
        <v>411</v>
      </c>
      <c r="J48" s="113"/>
      <c r="K48" s="23"/>
      <c r="L48" s="499" t="s">
        <v>172</v>
      </c>
      <c r="M48" s="499"/>
      <c r="N48" s="499"/>
      <c r="O48" s="499"/>
      <c r="P48" s="499"/>
      <c r="Q48" s="499"/>
      <c r="R48" s="499"/>
      <c r="S48" s="499"/>
      <c r="T48" s="499"/>
      <c r="U48" s="39"/>
      <c r="V48" s="39"/>
      <c r="W48" s="17"/>
      <c r="Z48" s="2"/>
      <c r="AA48" s="2"/>
      <c r="AB48" s="2"/>
      <c r="AC48" s="2"/>
      <c r="AD48" s="2"/>
      <c r="AE48" s="2"/>
      <c r="AF48" s="2"/>
      <c r="AG48" s="2"/>
      <c r="AH48" s="2"/>
      <c r="AI48" s="2"/>
      <c r="AJ48" s="2"/>
      <c r="AK48" s="2"/>
      <c r="AL48" s="2"/>
      <c r="AM48" s="2"/>
      <c r="AN48" s="2"/>
      <c r="AO48" s="2"/>
      <c r="AP48" s="2"/>
    </row>
    <row r="49" spans="2:42" s="1" customFormat="1" ht="12.75" customHeight="1">
      <c r="B49" s="13"/>
      <c r="C49" s="484" t="s">
        <v>197</v>
      </c>
      <c r="D49" s="484"/>
      <c r="E49" s="484"/>
      <c r="F49" s="484"/>
      <c r="G49" s="484"/>
      <c r="J49" s="113"/>
      <c r="K49" s="23"/>
      <c r="L49" s="499" t="s">
        <v>172</v>
      </c>
      <c r="M49" s="499"/>
      <c r="N49" s="499"/>
      <c r="O49" s="499"/>
      <c r="P49" s="499"/>
      <c r="Q49" s="499"/>
      <c r="R49" s="499"/>
      <c r="S49" s="499"/>
      <c r="T49" s="499"/>
      <c r="U49" s="39"/>
      <c r="V49" s="39"/>
      <c r="W49" s="17"/>
      <c r="Z49" s="2"/>
      <c r="AA49" s="2"/>
      <c r="AB49" s="2"/>
      <c r="AC49" s="2"/>
      <c r="AD49" s="2"/>
      <c r="AE49" s="2"/>
      <c r="AF49" s="2"/>
      <c r="AG49" s="2"/>
      <c r="AH49" s="2"/>
      <c r="AI49" s="2"/>
      <c r="AJ49" s="2"/>
      <c r="AK49" s="2"/>
      <c r="AL49" s="2"/>
      <c r="AM49" s="2"/>
      <c r="AN49" s="2"/>
      <c r="AO49" s="2"/>
      <c r="AP49" s="2"/>
    </row>
    <row r="50" spans="2:42" s="1" customFormat="1" ht="12.75" customHeight="1">
      <c r="B50" s="13"/>
      <c r="C50" s="484" t="s">
        <v>412</v>
      </c>
      <c r="D50" s="484"/>
      <c r="E50" s="484"/>
      <c r="F50" s="484"/>
      <c r="G50" s="484"/>
      <c r="H50" s="484"/>
      <c r="I50" s="39"/>
      <c r="J50" s="113"/>
      <c r="K50" s="23"/>
      <c r="L50" s="499" t="s">
        <v>172</v>
      </c>
      <c r="M50" s="499"/>
      <c r="N50" s="499"/>
      <c r="O50" s="499"/>
      <c r="P50" s="499"/>
      <c r="Q50" s="499"/>
      <c r="R50" s="499"/>
      <c r="S50" s="499"/>
      <c r="T50" s="499"/>
      <c r="U50" s="39"/>
      <c r="V50" s="39"/>
      <c r="W50" s="17"/>
      <c r="Z50" s="2"/>
      <c r="AA50" s="2"/>
      <c r="AB50" s="2"/>
      <c r="AC50" s="2"/>
      <c r="AD50" s="2"/>
      <c r="AE50" s="2"/>
      <c r="AF50" s="2"/>
      <c r="AG50" s="2"/>
      <c r="AH50" s="2"/>
      <c r="AI50" s="2"/>
      <c r="AJ50" s="2"/>
      <c r="AK50" s="2"/>
      <c r="AL50" s="2"/>
      <c r="AM50" s="2"/>
      <c r="AN50" s="2"/>
      <c r="AO50" s="2"/>
      <c r="AP50" s="2"/>
    </row>
    <row r="51" spans="2:42" s="1" customFormat="1" ht="12.75" customHeight="1">
      <c r="B51" s="13"/>
      <c r="C51" s="420" t="s">
        <v>413</v>
      </c>
      <c r="D51" s="420"/>
      <c r="E51" s="420"/>
      <c r="F51" s="420"/>
      <c r="G51" s="420"/>
      <c r="H51" s="420"/>
      <c r="I51" s="420"/>
      <c r="J51" s="113"/>
      <c r="K51" s="23"/>
      <c r="L51" s="499" t="s">
        <v>172</v>
      </c>
      <c r="M51" s="499"/>
      <c r="N51" s="499"/>
      <c r="O51" s="499"/>
      <c r="P51" s="499"/>
      <c r="Q51" s="499"/>
      <c r="R51" s="499"/>
      <c r="S51" s="499"/>
      <c r="T51" s="499"/>
      <c r="U51" s="39"/>
      <c r="V51" s="39"/>
      <c r="W51" s="17"/>
      <c r="Z51" s="2"/>
      <c r="AA51" s="2"/>
      <c r="AB51" s="2"/>
      <c r="AC51" s="2"/>
      <c r="AD51" s="2"/>
      <c r="AE51" s="2"/>
      <c r="AF51" s="2"/>
      <c r="AG51" s="2"/>
      <c r="AH51" s="2"/>
      <c r="AI51" s="2"/>
      <c r="AJ51" s="2"/>
      <c r="AK51" s="2"/>
      <c r="AL51" s="2"/>
      <c r="AM51" s="2"/>
      <c r="AN51" s="2"/>
      <c r="AO51" s="2"/>
      <c r="AP51" s="2"/>
    </row>
    <row r="52" spans="2:42" ht="13.15" customHeight="1">
      <c r="B52" s="13"/>
      <c r="C52" s="420" t="s">
        <v>414</v>
      </c>
      <c r="D52" s="420"/>
      <c r="E52" s="420"/>
      <c r="F52" s="420"/>
      <c r="G52" s="420"/>
      <c r="H52" s="420"/>
      <c r="I52" s="34"/>
      <c r="J52" s="113"/>
      <c r="K52" s="23"/>
      <c r="L52" s="499" t="s">
        <v>172</v>
      </c>
      <c r="M52" s="499"/>
      <c r="N52" s="499"/>
      <c r="O52" s="499"/>
      <c r="P52" s="499"/>
      <c r="Q52" s="499"/>
      <c r="R52" s="499"/>
      <c r="S52" s="499"/>
      <c r="T52" s="499"/>
      <c r="U52" s="25"/>
      <c r="V52" s="25"/>
      <c r="W52" s="17"/>
    </row>
    <row r="53" spans="2:42">
      <c r="B53" s="13"/>
      <c r="C53" s="36"/>
      <c r="D53" s="36"/>
      <c r="E53" s="36"/>
      <c r="F53" s="36"/>
      <c r="J53" s="25"/>
      <c r="K53" s="23"/>
      <c r="L53" s="114"/>
      <c r="M53" s="114"/>
      <c r="N53" s="114"/>
      <c r="O53" s="115"/>
      <c r="P53" s="115"/>
      <c r="Q53" s="115"/>
      <c r="R53" s="115"/>
      <c r="S53" s="114"/>
      <c r="T53" s="114"/>
      <c r="U53" s="25"/>
      <c r="V53" s="25"/>
      <c r="W53" s="17"/>
    </row>
    <row r="54" spans="2:42" ht="15">
      <c r="B54" s="496" t="s">
        <v>334</v>
      </c>
      <c r="C54" s="497"/>
      <c r="D54" s="497"/>
      <c r="E54" s="497"/>
      <c r="F54" s="497"/>
      <c r="G54" s="497"/>
      <c r="H54" s="497"/>
      <c r="I54" s="497"/>
      <c r="J54" s="497"/>
      <c r="K54" s="497"/>
      <c r="L54" s="497"/>
      <c r="M54" s="497"/>
      <c r="N54" s="497"/>
      <c r="O54" s="497"/>
      <c r="P54" s="497"/>
      <c r="Q54" s="497"/>
      <c r="R54" s="497"/>
      <c r="S54" s="497"/>
      <c r="T54" s="497"/>
      <c r="U54" s="497"/>
      <c r="V54" s="497"/>
      <c r="W54" s="498"/>
    </row>
    <row r="55" spans="2:42" ht="6" customHeight="1">
      <c r="B55" s="13"/>
      <c r="C55" s="36"/>
      <c r="D55" s="36"/>
      <c r="E55" s="36"/>
      <c r="F55" s="36"/>
      <c r="J55" s="25"/>
      <c r="K55" s="23"/>
      <c r="L55" s="114"/>
      <c r="M55" s="114"/>
      <c r="N55" s="114"/>
      <c r="O55" s="115"/>
      <c r="P55" s="115"/>
      <c r="Q55" s="115"/>
      <c r="R55" s="115"/>
      <c r="S55" s="114"/>
      <c r="T55" s="114"/>
      <c r="U55" s="25"/>
      <c r="V55" s="25"/>
      <c r="W55" s="17"/>
    </row>
    <row r="56" spans="2:42" ht="15">
      <c r="B56" s="13"/>
      <c r="C56" s="36"/>
      <c r="D56" s="36"/>
      <c r="E56" s="36"/>
      <c r="F56" s="36"/>
      <c r="J56" s="493" t="str">
        <f>IF(OR('Solicitação e Instruções'!$E$8&lt;&gt;'TABELA DE DADOS'!$B$12,'Solicitação e Instruções'!$E$11='TABELA DE DADOS'!$B$5,'Solicitação e Instruções'!$E$11='TABELA DE DADOS'!$B$6,AND('Solicitação e Instruções'!$E$11='TABELA DE DADOS'!$B$4,'Demais Informações'!$AA$57="FALSO")),"Não há dados a preencher nesta seção","")</f>
        <v>Não há dados a preencher nesta seção</v>
      </c>
      <c r="K56" s="493"/>
      <c r="L56" s="493"/>
      <c r="M56" s="493"/>
      <c r="N56" s="493"/>
      <c r="O56" s="493"/>
      <c r="P56" s="493"/>
      <c r="Q56" s="493"/>
      <c r="R56" s="493"/>
      <c r="S56" s="493"/>
      <c r="T56" s="493"/>
      <c r="U56" s="493"/>
      <c r="V56" s="493"/>
      <c r="W56" s="17"/>
      <c r="AA56" s="2" t="s">
        <v>383</v>
      </c>
    </row>
    <row r="57" spans="2:42" ht="13.15" customHeight="1">
      <c r="B57" s="13"/>
      <c r="C57" s="491" t="s">
        <v>201</v>
      </c>
      <c r="D57" s="491"/>
      <c r="E57" s="491"/>
      <c r="F57" s="491"/>
      <c r="G57" s="491"/>
      <c r="H57" s="491"/>
      <c r="I57" s="504"/>
      <c r="J57" s="113" t="s">
        <v>400</v>
      </c>
      <c r="K57" s="23"/>
      <c r="L57" s="499" t="s">
        <v>172</v>
      </c>
      <c r="M57" s="499"/>
      <c r="N57" s="499"/>
      <c r="O57" s="499"/>
      <c r="P57" s="499"/>
      <c r="Q57" s="499"/>
      <c r="R57" s="499"/>
      <c r="S57" s="499"/>
      <c r="T57" s="499"/>
      <c r="U57" s="25"/>
      <c r="V57" s="25"/>
      <c r="W57" s="17"/>
      <c r="AA57" s="2" t="str">
        <f>IF(AND('Solicitação e Instruções'!$E$8='TABELA DE DADOS'!$B$12,'Solicitação e Instruções'!$E$11='TABELA DE DADOS'!$B$4,'Solicitação e Instruções'!$V$29="VERDADEIRO"),"VERDADEIRO","FALSO")</f>
        <v>FALSO</v>
      </c>
    </row>
    <row r="58" spans="2:42" ht="6" customHeight="1">
      <c r="B58" s="13"/>
      <c r="C58" s="297"/>
      <c r="D58" s="297"/>
      <c r="E58" s="297"/>
      <c r="F58" s="297"/>
      <c r="G58" s="297"/>
      <c r="H58" s="297"/>
      <c r="I58" s="297"/>
      <c r="J58" s="297"/>
      <c r="K58" s="23"/>
      <c r="L58" s="298"/>
      <c r="M58" s="298"/>
      <c r="N58" s="298"/>
      <c r="O58" s="298"/>
      <c r="P58" s="298"/>
      <c r="Q58" s="298"/>
      <c r="R58" s="298"/>
      <c r="S58" s="298"/>
      <c r="T58" s="298"/>
      <c r="U58" s="25"/>
      <c r="V58" s="25"/>
      <c r="W58" s="17"/>
    </row>
    <row r="59" spans="2:42" ht="13.9" customHeight="1">
      <c r="B59" s="13"/>
      <c r="C59" s="505" t="str">
        <f>IF(OR(AND('Solicitação e Instruções'!$E$8='TABELA DE DADOS'!$B$12,'Solicitação e Instruções'!$E$11='TABELA DE DADOS'!$B$3),$J$57="Sim"),HYPERLINK("https://www.gov.br/anac/pt-br/assuntos/regulados/aerodromos/downloads/escopo-de-verificacao-rbac-155-2013-helipontos-elevados/view","Obtenha o Escopo de Verificação RBAC 155 - Helipontos Elevados"),"")</f>
        <v/>
      </c>
      <c r="D59" s="505"/>
      <c r="E59" s="505"/>
      <c r="F59" s="505"/>
      <c r="G59" s="505"/>
      <c r="H59" s="505"/>
      <c r="I59" s="505"/>
      <c r="J59" s="23"/>
      <c r="K59" s="23"/>
      <c r="L59" s="43"/>
      <c r="M59" s="43"/>
      <c r="N59" s="43"/>
      <c r="O59" s="25"/>
      <c r="P59" s="25"/>
      <c r="Q59" s="25"/>
      <c r="R59" s="25"/>
      <c r="S59" s="25"/>
      <c r="T59" s="25"/>
      <c r="U59" s="25"/>
      <c r="V59" s="25"/>
      <c r="W59" s="17"/>
    </row>
    <row r="60" spans="2:42" ht="6" customHeight="1">
      <c r="B60" s="13"/>
      <c r="C60" s="36"/>
      <c r="D60" s="36"/>
      <c r="E60" s="36"/>
      <c r="F60" s="36"/>
      <c r="J60" s="23"/>
      <c r="K60" s="23"/>
      <c r="L60" s="43"/>
      <c r="M60" s="43"/>
      <c r="N60" s="43"/>
      <c r="O60" s="25"/>
      <c r="P60" s="25"/>
      <c r="Q60" s="25"/>
      <c r="R60" s="25"/>
      <c r="S60" s="25"/>
      <c r="T60" s="25"/>
      <c r="U60" s="25"/>
      <c r="V60" s="25"/>
      <c r="W60" s="17"/>
    </row>
    <row r="61" spans="2:42" ht="13.15" customHeight="1">
      <c r="B61" s="13"/>
      <c r="C61" s="510" t="s">
        <v>202</v>
      </c>
      <c r="D61" s="510"/>
      <c r="E61" s="510"/>
      <c r="F61" s="510"/>
      <c r="G61" s="510"/>
      <c r="H61" s="510"/>
      <c r="I61" s="510"/>
      <c r="J61" s="23"/>
      <c r="K61" s="23"/>
      <c r="L61" s="43"/>
      <c r="M61" s="43"/>
      <c r="N61" s="43"/>
      <c r="O61" s="25"/>
      <c r="P61" s="25"/>
      <c r="Q61" s="25"/>
      <c r="R61" s="25"/>
      <c r="S61" s="25"/>
      <c r="T61" s="25"/>
      <c r="U61" s="25"/>
      <c r="V61" s="25"/>
      <c r="W61" s="17"/>
    </row>
    <row r="62" spans="2:42" ht="35.1" customHeight="1">
      <c r="B62" s="13"/>
      <c r="C62" s="517" t="s">
        <v>203</v>
      </c>
      <c r="D62" s="517"/>
      <c r="E62" s="517"/>
      <c r="F62" s="517"/>
      <c r="G62" s="517"/>
      <c r="H62" s="517"/>
      <c r="I62" s="517"/>
      <c r="J62" s="517"/>
      <c r="K62" s="517"/>
      <c r="L62" s="517"/>
      <c r="M62" s="517"/>
      <c r="N62" s="517"/>
      <c r="O62" s="517"/>
      <c r="P62" s="517"/>
      <c r="Q62" s="517"/>
      <c r="R62" s="517"/>
      <c r="S62" s="517"/>
      <c r="T62" s="517"/>
      <c r="U62" s="517"/>
      <c r="V62" s="517"/>
      <c r="W62" s="17"/>
    </row>
    <row r="63" spans="2:42" ht="20.100000000000001" customHeight="1">
      <c r="B63" s="13"/>
      <c r="C63" s="36"/>
      <c r="D63" s="100"/>
      <c r="E63" s="502" t="s">
        <v>204</v>
      </c>
      <c r="F63" s="503"/>
      <c r="G63" s="503"/>
      <c r="H63" s="503"/>
      <c r="I63" s="503"/>
      <c r="J63" s="503"/>
      <c r="K63" s="503"/>
      <c r="L63" s="503"/>
      <c r="M63" s="503"/>
      <c r="N63" s="503"/>
      <c r="O63" s="503"/>
      <c r="P63" s="503"/>
      <c r="Q63" s="503"/>
      <c r="R63" s="503"/>
      <c r="S63" s="503"/>
      <c r="T63" s="503"/>
      <c r="U63" s="503"/>
      <c r="V63" s="503"/>
      <c r="W63" s="17"/>
    </row>
    <row r="64" spans="2:42" ht="7.9" customHeight="1">
      <c r="B64" s="13"/>
      <c r="C64" s="36"/>
      <c r="D64" s="36"/>
      <c r="E64" s="36"/>
      <c r="F64" s="36"/>
      <c r="J64" s="23"/>
      <c r="K64" s="23"/>
      <c r="L64" s="43"/>
      <c r="M64" s="43"/>
      <c r="N64" s="43"/>
      <c r="O64" s="25"/>
      <c r="P64" s="25"/>
      <c r="Q64" s="25"/>
      <c r="R64" s="25"/>
      <c r="S64" s="25"/>
      <c r="T64" s="25"/>
      <c r="U64" s="25"/>
      <c r="V64" s="25"/>
      <c r="W64" s="17"/>
    </row>
    <row r="65" spans="2:42" ht="20.100000000000001" customHeight="1">
      <c r="B65" s="13"/>
      <c r="C65" s="36"/>
      <c r="D65" s="100"/>
      <c r="E65" s="502" t="s">
        <v>205</v>
      </c>
      <c r="F65" s="503"/>
      <c r="G65" s="503"/>
      <c r="H65" s="503"/>
      <c r="I65" s="503"/>
      <c r="J65" s="503"/>
      <c r="K65" s="503"/>
      <c r="L65" s="503"/>
      <c r="M65" s="503"/>
      <c r="N65" s="503"/>
      <c r="O65" s="503"/>
      <c r="P65" s="503"/>
      <c r="Q65" s="503"/>
      <c r="R65" s="503"/>
      <c r="S65" s="503"/>
      <c r="T65" s="503"/>
      <c r="U65" s="503"/>
      <c r="V65" s="503"/>
      <c r="W65" s="17"/>
    </row>
    <row r="66" spans="2:42" s="1" customFormat="1" ht="13.5" thickBot="1">
      <c r="B66" s="44"/>
      <c r="C66" s="45"/>
      <c r="D66" s="45"/>
      <c r="E66" s="45"/>
      <c r="F66" s="45"/>
      <c r="G66" s="45"/>
      <c r="H66" s="46"/>
      <c r="I66" s="46"/>
      <c r="J66" s="45"/>
      <c r="K66" s="45"/>
      <c r="L66" s="46"/>
      <c r="M66" s="46"/>
      <c r="N66" s="46"/>
      <c r="O66" s="46"/>
      <c r="P66" s="46"/>
      <c r="Q66" s="46"/>
      <c r="R66" s="46"/>
      <c r="S66" s="46"/>
      <c r="T66" s="46"/>
      <c r="U66" s="46"/>
      <c r="V66" s="45"/>
      <c r="W66" s="47"/>
      <c r="Z66" s="2"/>
      <c r="AA66" s="2"/>
      <c r="AB66" s="2"/>
      <c r="AC66" s="2"/>
      <c r="AD66" s="2"/>
      <c r="AE66" s="2"/>
      <c r="AF66" s="2"/>
      <c r="AG66" s="2"/>
      <c r="AH66" s="2"/>
      <c r="AI66" s="2"/>
      <c r="AJ66" s="2"/>
      <c r="AK66" s="2"/>
      <c r="AL66" s="2"/>
      <c r="AM66" s="2"/>
      <c r="AN66" s="2"/>
      <c r="AO66" s="2"/>
      <c r="AP66" s="2"/>
    </row>
    <row r="67" spans="2:42" s="1" customFormat="1" ht="13.5" thickTop="1">
      <c r="H67" s="48"/>
      <c r="I67" s="48"/>
      <c r="L67" s="48"/>
      <c r="M67" s="48"/>
      <c r="N67" s="48"/>
      <c r="O67" s="48"/>
      <c r="P67" s="48"/>
      <c r="Q67" s="48"/>
      <c r="R67" s="48"/>
      <c r="S67" s="48"/>
      <c r="T67" s="48"/>
      <c r="U67" s="48"/>
      <c r="Z67" s="2"/>
      <c r="AA67" s="2"/>
      <c r="AB67" s="2"/>
      <c r="AC67" s="2"/>
      <c r="AD67" s="2"/>
      <c r="AE67" s="2"/>
      <c r="AF67" s="2"/>
      <c r="AG67" s="2"/>
      <c r="AH67" s="2"/>
      <c r="AI67" s="2"/>
      <c r="AJ67" s="2"/>
      <c r="AK67" s="2"/>
      <c r="AL67" s="2"/>
      <c r="AM67" s="2"/>
      <c r="AN67" s="2"/>
      <c r="AO67" s="2"/>
      <c r="AP67" s="2"/>
    </row>
  </sheetData>
  <sheetProtection password="FDCC" sheet="1" selectLockedCells="1"/>
  <mergeCells count="74">
    <mergeCell ref="C34:H34"/>
    <mergeCell ref="L32:S32"/>
    <mergeCell ref="C29:H29"/>
    <mergeCell ref="AF11:AK11"/>
    <mergeCell ref="C26:V26"/>
    <mergeCell ref="C28:H28"/>
    <mergeCell ref="E22:F22"/>
    <mergeCell ref="L28:S28"/>
    <mergeCell ref="C32:I32"/>
    <mergeCell ref="C15:V15"/>
    <mergeCell ref="E65:V65"/>
    <mergeCell ref="O11:Q11"/>
    <mergeCell ref="O12:Q12"/>
    <mergeCell ref="C11:M11"/>
    <mergeCell ref="C12:M12"/>
    <mergeCell ref="C61:I61"/>
    <mergeCell ref="C62:V62"/>
    <mergeCell ref="C52:H52"/>
    <mergeCell ref="L57:T57"/>
    <mergeCell ref="L52:T52"/>
    <mergeCell ref="C49:G49"/>
    <mergeCell ref="C51:I51"/>
    <mergeCell ref="C50:H50"/>
    <mergeCell ref="L51:T51"/>
    <mergeCell ref="L50:T50"/>
    <mergeCell ref="J56:V56"/>
    <mergeCell ref="E63:V63"/>
    <mergeCell ref="C57:I57"/>
    <mergeCell ref="C59:I59"/>
    <mergeCell ref="C39:D39"/>
    <mergeCell ref="E41:F41"/>
    <mergeCell ref="G41:H41"/>
    <mergeCell ref="L47:T47"/>
    <mergeCell ref="L46:T46"/>
    <mergeCell ref="B54:W54"/>
    <mergeCell ref="L49:T49"/>
    <mergeCell ref="L48:T48"/>
    <mergeCell ref="C45:V45"/>
    <mergeCell ref="C46:H46"/>
    <mergeCell ref="C41:D41"/>
    <mergeCell ref="C43:E43"/>
    <mergeCell ref="E39:H39"/>
    <mergeCell ref="J38:V38"/>
    <mergeCell ref="J19:V19"/>
    <mergeCell ref="C30:H30"/>
    <mergeCell ref="C31:I31"/>
    <mergeCell ref="L31:S31"/>
    <mergeCell ref="L30:S30"/>
    <mergeCell ref="L29:S29"/>
    <mergeCell ref="L34:R34"/>
    <mergeCell ref="L33:S33"/>
    <mergeCell ref="C27:H27"/>
    <mergeCell ref="L27:S27"/>
    <mergeCell ref="B36:W36"/>
    <mergeCell ref="F24:G24"/>
    <mergeCell ref="C24:E24"/>
    <mergeCell ref="C22:D22"/>
    <mergeCell ref="C33:I33"/>
    <mergeCell ref="C10:V10"/>
    <mergeCell ref="I39:U39"/>
    <mergeCell ref="U22:V22"/>
    <mergeCell ref="D2:W2"/>
    <mergeCell ref="B1:W1"/>
    <mergeCell ref="C20:D20"/>
    <mergeCell ref="E20:H20"/>
    <mergeCell ref="C4:V4"/>
    <mergeCell ref="C9:V9"/>
    <mergeCell ref="T11:U11"/>
    <mergeCell ref="R11:S11"/>
    <mergeCell ref="C14:V14"/>
    <mergeCell ref="J8:V8"/>
    <mergeCell ref="R12:T12"/>
    <mergeCell ref="B17:W17"/>
    <mergeCell ref="B6:W6"/>
  </mergeCells>
  <conditionalFormatting sqref="C14:C15">
    <cfRule type="cellIs" dxfId="134" priority="21" operator="equal">
      <formula>"Deliberação Favorável dentro da validade!"</formula>
    </cfRule>
  </conditionalFormatting>
  <conditionalFormatting sqref="C15 C19:V19 C20:Q20 U20:V20 C21:V35 C38:V53 C56:V58 J59:V59 C60:V65">
    <cfRule type="expression" dxfId="133" priority="1">
      <formula>$C$4="Complete o preenchimento da aba 'Solicitação e Instruções' e 'Dados Gerais e Operador' para liberar o formulário"</formula>
    </cfRule>
  </conditionalFormatting>
  <conditionalFormatting sqref="C20:Q20 U20:V20 C21:V35">
    <cfRule type="expression" dxfId="132" priority="2">
      <formula>$J$19="Não há dados a preencher nesta seção"</formula>
    </cfRule>
  </conditionalFormatting>
  <conditionalFormatting sqref="C57:T58">
    <cfRule type="expression" dxfId="131" priority="17">
      <formula>AND($AA$57="FALSO")</formula>
    </cfRule>
  </conditionalFormatting>
  <conditionalFormatting sqref="C39:U42">
    <cfRule type="expression" dxfId="130" priority="25">
      <formula>"E('Solicitação e Instruções'!$E$32:$L$32='TABELA DE DADOS'!$B$4;'Solicitação e Instruções'!$E$48&lt;&gt;""x"")"</formula>
    </cfRule>
  </conditionalFormatting>
  <conditionalFormatting sqref="C8:V14">
    <cfRule type="expression" dxfId="129" priority="4">
      <formula>$C$4="Complete o preenchimento da aba 'Solicitação e Instruções' e 'Dados Gerais e Operador' para liberar o formulário"</formula>
    </cfRule>
  </conditionalFormatting>
  <conditionalFormatting sqref="C39:V53">
    <cfRule type="expression" dxfId="128" priority="18">
      <formula>$J$38="Não há dados a preencher nesta seção"</formula>
    </cfRule>
  </conditionalFormatting>
  <conditionalFormatting sqref="C57:V65">
    <cfRule type="expression" dxfId="127" priority="3">
      <formula>$J$56="Não há dados a preencher nesta seção"</formula>
    </cfRule>
  </conditionalFormatting>
  <conditionalFormatting sqref="C61:V65">
    <cfRule type="expression" dxfId="126" priority="9">
      <formula>AND($AA$57="VERDADEIRO",$J$57&lt;&gt;"SIM")</formula>
    </cfRule>
  </conditionalFormatting>
  <conditionalFormatting sqref="E22:J22">
    <cfRule type="expression" dxfId="125" priority="45">
      <formula>$L$22&lt;&gt;""</formula>
    </cfRule>
  </conditionalFormatting>
  <conditionalFormatting sqref="E63:V63">
    <cfRule type="expression" dxfId="124" priority="15">
      <formula>$D$63&lt;&gt;"X"</formula>
    </cfRule>
    <cfRule type="expression" dxfId="123" priority="127">
      <formula>$D$63="X"</formula>
    </cfRule>
  </conditionalFormatting>
  <conditionalFormatting sqref="E65:V65">
    <cfRule type="expression" dxfId="122" priority="11">
      <formula>$D$65&lt;&gt;"X"</formula>
    </cfRule>
    <cfRule type="expression" dxfId="121" priority="126">
      <formula>$D$65="X"</formula>
    </cfRule>
  </conditionalFormatting>
  <conditionalFormatting sqref="J22:V22">
    <cfRule type="expression" dxfId="120" priority="28">
      <formula>$E$22&lt;&gt;""</formula>
    </cfRule>
  </conditionalFormatting>
  <conditionalFormatting sqref="O12:Q12">
    <cfRule type="expression" dxfId="119" priority="20">
      <formula>$O$12=""</formula>
    </cfRule>
    <cfRule type="expression" dxfId="118" priority="47">
      <formula>ISNUMBER($O$12)=FALSE</formula>
    </cfRule>
    <cfRule type="expression" dxfId="117" priority="48">
      <formula>$O$12&lt;(TODAY()-730)</formula>
    </cfRule>
    <cfRule type="expression" dxfId="116" priority="49">
      <formula>$O$12&gt;(TODAY()-730)</formula>
    </cfRule>
  </conditionalFormatting>
  <conditionalFormatting sqref="U22:V22">
    <cfRule type="expression" dxfId="115" priority="44">
      <formula>$L$22&gt;50</formula>
    </cfRule>
  </conditionalFormatting>
  <dataValidations count="14">
    <dataValidation type="list" allowBlank="1" showInputMessage="1" showErrorMessage="1" sqref="D65 D63">
      <formula1>"X,x"</formula1>
    </dataValidation>
    <dataValidation type="list" allowBlank="1" showInputMessage="1" showErrorMessage="1" sqref="J27:J34 J57 J46:J52">
      <formula1>"SIM, NÃO"</formula1>
    </dataValidation>
    <dataValidation type="list" allowBlank="1" showInputMessage="1" showErrorMessage="1" sqref="E39">
      <formula1>"Asfalto, Concreto, Grama, Terra Compactada/Estabilizada, Metálico"</formula1>
    </dataValidation>
    <dataValidation allowBlank="1" error="Por favor, insira somente números de 01 a 36." prompt="Somente números de 01 a 36" sqref="D42"/>
    <dataValidation type="list" allowBlank="1" showInputMessage="1" showErrorMessage="1" sqref="E20">
      <formula1>"Asfalto, Concreto, Cascalho, Grama, Piçarra, Terra, Metálico"</formula1>
    </dataValidation>
    <dataValidation type="list" allowBlank="1" showInputMessage="1" showErrorMessage="1" sqref="N22">
      <formula1>"F,R"</formula1>
    </dataValidation>
    <dataValidation type="list" allowBlank="1" showInputMessage="1" showErrorMessage="1" sqref="P22">
      <formula1>"A,B,C,D"</formula1>
    </dataValidation>
    <dataValidation type="list" allowBlank="1" showInputMessage="1" showErrorMessage="1" sqref="R22">
      <formula1>"W,X,Y,Z"</formula1>
    </dataValidation>
    <dataValidation type="list" allowBlank="1" showInputMessage="1" showErrorMessage="1" sqref="T22">
      <formula1>"T,U"</formula1>
    </dataValidation>
    <dataValidation type="whole" allowBlank="1" showInputMessage="1" showErrorMessage="1" errorTitle="Atenção" error="Insira um número inteiro entre 1 e 50_x000a_" sqref="L22">
      <formula1>1</formula1>
      <formula2>600</formula2>
    </dataValidation>
    <dataValidation type="whole" allowBlank="1" showInputMessage="1" showErrorMessage="1" errorTitle="Atenção" error="Valor Máximo de 5.700 Kg" sqref="E22:F22 E41:F41">
      <formula1>0</formula1>
      <formula2>5700</formula2>
    </dataValidation>
    <dataValidation type="list" allowBlank="1" showInputMessage="1" showErrorMessage="1" sqref="F43 F24">
      <formula1>"Sim,Não"</formula1>
    </dataValidation>
    <dataValidation allowBlank="1" sqref="D44"/>
    <dataValidation type="list" allowBlank="1" showInputMessage="1" showErrorMessage="1" sqref="U22:V22">
      <formula1>"ACN/PCN,ACR/PCR"</formula1>
    </dataValidation>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28" id="{8E98318E-906F-43FE-9D7B-66EC26D04368}">
            <xm:f>'Solicitação e Instruções'!$T$34="Falso"</xm:f>
            <x14:dxf>
              <font>
                <color theme="0"/>
              </font>
              <fill>
                <patternFill patternType="none">
                  <bgColor auto="1"/>
                </patternFill>
              </fill>
              <border>
                <left/>
                <right/>
                <top/>
                <bottom/>
                <vertical/>
                <horizontal/>
              </border>
            </x14:dxf>
          </x14:cfRule>
          <xm:sqref>C24 F24:G24 J24:V24 C25:V35</xm:sqref>
        </x14:conditionalFormatting>
        <x14:conditionalFormatting xmlns:xm="http://schemas.microsoft.com/office/excel/2006/main">
          <x14:cfRule type="expression" priority="332" id="{95A4D529-BB03-4632-862D-CAC0244FF3DB}">
            <xm:f>'Solicitação e Instruções'!$T$35="Falso"</xm:f>
            <x14:dxf>
              <font>
                <color theme="0"/>
              </font>
              <fill>
                <patternFill patternType="none">
                  <bgColor auto="1"/>
                </patternFill>
              </fill>
              <border>
                <left/>
                <right/>
                <top/>
                <bottom/>
              </border>
            </x14:dxf>
          </x14:cfRule>
          <xm:sqref>C43 F43 I43:V43 C44:V52</xm:sqref>
        </x14:conditionalFormatting>
        <x14:conditionalFormatting xmlns:xm="http://schemas.microsoft.com/office/excel/2006/main">
          <x14:cfRule type="expression" priority="7" id="{43C7265F-6734-49D6-BA59-3F0F0863A4C2}">
            <xm:f>'Solicitação e Instruções'!$E$8='TABELA DE DADOS'!$B$10</xm:f>
            <x14:dxf>
              <font>
                <color theme="0"/>
              </font>
              <fill>
                <patternFill patternType="none">
                  <bgColor auto="1"/>
                </patternFill>
              </fill>
              <border>
                <left/>
                <right/>
                <top/>
                <bottom/>
                <vertical/>
                <horizontal/>
              </border>
            </x14:dxf>
          </x14:cfRule>
          <xm:sqref>C57:C58 J57:V59 C60:V65 C39:V42 C43 F43 I43:V43 C44:V53</xm:sqref>
        </x14:conditionalFormatting>
        <x14:conditionalFormatting xmlns:xm="http://schemas.microsoft.com/office/excel/2006/main">
          <x14:cfRule type="expression" priority="22" id="{EEB5E1A3-0291-406B-BC6D-0404B13E259F}">
            <xm:f>AND('Solicitação e Instruções'!$E$11='TABELA DE DADOS'!$B$4,'Solicitação e Instruções'!$E$27&lt;&gt;"X")</xm:f>
            <x14:dxf>
              <font>
                <color theme="0"/>
              </font>
              <fill>
                <patternFill patternType="none">
                  <bgColor auto="1"/>
                </patternFill>
              </fill>
              <border>
                <left/>
                <right/>
                <top/>
                <bottom/>
                <vertical/>
                <horizontal/>
              </border>
            </x14:dxf>
          </x14:cfRule>
          <xm:sqref>C20:Q20 U20:V20 C21:V22</xm:sqref>
        </x14:conditionalFormatting>
        <x14:conditionalFormatting xmlns:xm="http://schemas.microsoft.com/office/excel/2006/main">
          <x14:cfRule type="expression" priority="19" id="{95D7DF33-9BD4-45CD-86EE-90D432F3E99D}">
            <xm:f>'Solicitação e Instruções'!$E$8&lt;&gt;'TABELA DE DADOS'!$B$10</xm:f>
            <x14:dxf>
              <font>
                <color theme="0"/>
              </font>
              <fill>
                <patternFill patternType="none">
                  <bgColor auto="1"/>
                </patternFill>
              </fill>
              <border>
                <left/>
                <right/>
                <top/>
                <bottom/>
                <vertical/>
                <horizontal/>
              </border>
            </x14:dxf>
          </x14:cfRule>
          <xm:sqref>C20:Q20 U20:V20 C21:V35</xm:sqref>
        </x14:conditionalFormatting>
        <x14:conditionalFormatting xmlns:xm="http://schemas.microsoft.com/office/excel/2006/main">
          <x14:cfRule type="expression" priority="5" id="{1E4ABEF4-F407-4895-BBAA-043067960989}">
            <xm:f>'Solicitação e Instruções'!$S$29="FALSO"</xm:f>
            <x14:dxf>
              <font>
                <color theme="0"/>
              </font>
              <fill>
                <patternFill patternType="none">
                  <bgColor auto="1"/>
                </patternFill>
              </fill>
              <border>
                <left/>
                <right/>
                <top/>
                <bottom/>
              </border>
            </x14:dxf>
          </x14:cfRule>
          <xm:sqref>C9:V15</xm:sqref>
        </x14:conditionalFormatting>
        <x14:conditionalFormatting xmlns:xm="http://schemas.microsoft.com/office/excel/2006/main">
          <x14:cfRule type="cellIs" priority="10" operator="equal" id="{353BF186-5840-4532-87B4-09DB05156C36}">
            <xm:f>'TABELA DE DADOS'!$B$33</xm:f>
            <x14:dxf>
              <font>
                <color theme="0"/>
              </font>
              <fill>
                <patternFill>
                  <bgColor rgb="FFC00000"/>
                </patternFill>
              </fill>
            </x14:dxf>
          </x14:cfRule>
          <x14:cfRule type="cellIs" priority="13" operator="equal" id="{00A16583-33EE-4BA1-9A21-77C9C37B8B58}">
            <xm:f>'TABELA DE DADOS'!$B$34</xm:f>
            <x14:dxf>
              <font>
                <color theme="0"/>
              </font>
              <fill>
                <patternFill>
                  <bgColor rgb="FFC00000"/>
                </patternFill>
              </fill>
            </x14:dxf>
          </x14:cfRule>
          <xm:sqref>C15:V15</xm:sqref>
        </x14:conditionalFormatting>
        <x14:conditionalFormatting xmlns:xm="http://schemas.microsoft.com/office/excel/2006/main">
          <x14:cfRule type="expression" priority="24" id="{1087183C-D429-4A3D-BAFB-09ED0C36EC92}">
            <xm:f>AND('Solicitação e Instruções'!$E$11='TABELA DE DADOS'!$B$4,'Solicitação e Instruções'!$E$15&lt;&gt;"x",'Solicitação e Instruções'!$E$17&lt;&gt;"x")</xm:f>
            <x14:dxf>
              <font>
                <color theme="0"/>
              </font>
              <fill>
                <patternFill patternType="none">
                  <fgColor indexed="64"/>
                  <bgColor auto="1"/>
                </patternFill>
              </fill>
              <border>
                <left/>
                <right/>
                <top/>
                <bottom/>
              </border>
            </x14:dxf>
          </x14:cfRule>
          <xm:sqref>C24:V35</xm:sqref>
        </x14:conditionalFormatting>
        <x14:conditionalFormatting xmlns:xm="http://schemas.microsoft.com/office/excel/2006/main">
          <x14:cfRule type="expression" priority="336" id="{CFE812AE-CDBB-4267-84B4-13144058CF45}">
            <xm:f>OR('Solicitação e Instruções'!$T$34="falso",$F$24&lt;&gt;"Sim")</xm:f>
            <x14:dxf>
              <font>
                <color theme="0"/>
              </font>
              <fill>
                <patternFill patternType="none">
                  <bgColor auto="1"/>
                </patternFill>
              </fill>
              <border>
                <left/>
                <right/>
                <top/>
                <bottom/>
                <vertical/>
                <horizontal/>
              </border>
            </x14:dxf>
          </x14:cfRule>
          <xm:sqref>C26:V35</xm:sqref>
        </x14:conditionalFormatting>
        <x14:conditionalFormatting xmlns:xm="http://schemas.microsoft.com/office/excel/2006/main">
          <x14:cfRule type="expression" priority="327" id="{29E39CCB-C326-4B48-9E85-8DA89139AB80}">
            <xm:f>'Solicitação e Instruções'!$T$32="Falso"</xm:f>
            <x14:dxf>
              <font>
                <color theme="0"/>
              </font>
              <fill>
                <patternFill patternType="none">
                  <bgColor auto="1"/>
                </patternFill>
              </fill>
              <border>
                <left/>
                <right/>
                <top/>
                <bottom/>
                <vertical/>
                <horizontal/>
              </border>
            </x14:dxf>
          </x14:cfRule>
          <xm:sqref>C39:V41</xm:sqref>
        </x14:conditionalFormatting>
        <x14:conditionalFormatting xmlns:xm="http://schemas.microsoft.com/office/excel/2006/main">
          <x14:cfRule type="expression" priority="337" id="{1A0DC26D-FC30-4522-9516-7C346CF99B3E}">
            <xm:f>OR('Solicitação e Instruções'!$T$35="Falso",$F$43&lt;&gt;"Sim")</xm:f>
            <x14:dxf>
              <font>
                <color theme="0"/>
              </font>
              <fill>
                <patternFill>
                  <bgColor theme="0"/>
                </patternFill>
              </fill>
              <border>
                <left/>
                <right/>
                <top/>
                <bottom/>
                <vertical/>
                <horizontal/>
              </border>
            </x14:dxf>
          </x14:cfRule>
          <xm:sqref>C45:V52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'TABELA DE DADOS'!$P$3:$P$18</xm:f>
          </x14:formula1>
          <xm:sqref>T11:U11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76"/>
  <sheetViews>
    <sheetView workbookViewId="0"/>
  </sheetViews>
  <sheetFormatPr defaultColWidth="8.85546875" defaultRowHeight="15"/>
  <cols>
    <col min="1" max="1" width="17.140625" style="170" customWidth="1"/>
    <col min="2" max="5" width="17.140625" style="170" hidden="1" customWidth="1"/>
    <col min="6" max="6" width="17.140625" style="171" hidden="1" customWidth="1"/>
    <col min="7" max="15" width="17.140625" style="170" hidden="1" customWidth="1"/>
    <col min="16" max="16" width="17.140625" style="301" hidden="1" customWidth="1"/>
    <col min="17" max="18" width="17.140625" style="170" customWidth="1"/>
    <col min="19" max="16384" width="8.85546875" style="170"/>
  </cols>
  <sheetData>
    <row r="1" spans="1:16">
      <c r="A1" s="170" t="s">
        <v>12948</v>
      </c>
    </row>
    <row r="2" spans="1:16">
      <c r="B2" s="169" t="s">
        <v>5</v>
      </c>
      <c r="G2" s="172" t="s">
        <v>9</v>
      </c>
      <c r="H2" s="172" t="s">
        <v>10</v>
      </c>
      <c r="I2" s="172" t="s">
        <v>11</v>
      </c>
      <c r="J2" s="173"/>
      <c r="K2" s="173"/>
      <c r="L2" s="174" t="s">
        <v>12</v>
      </c>
      <c r="M2" s="173"/>
      <c r="N2" s="173"/>
      <c r="O2" s="173"/>
      <c r="P2" s="299"/>
    </row>
    <row r="3" spans="1:16" ht="30">
      <c r="B3" s="173" t="s">
        <v>7</v>
      </c>
      <c r="C3" s="524" t="s">
        <v>249</v>
      </c>
      <c r="D3" s="525"/>
      <c r="E3" s="176" t="s">
        <v>266</v>
      </c>
      <c r="F3" s="177"/>
      <c r="G3" s="170" t="s">
        <v>16</v>
      </c>
      <c r="H3" s="178" t="s">
        <v>17</v>
      </c>
      <c r="I3" s="178" t="s">
        <v>18</v>
      </c>
      <c r="J3" s="173"/>
      <c r="K3" s="173"/>
      <c r="L3" s="178" t="s">
        <v>19</v>
      </c>
      <c r="M3" s="178" t="s">
        <v>20</v>
      </c>
      <c r="N3" s="173"/>
      <c r="O3" s="173"/>
      <c r="P3" s="302">
        <v>2025</v>
      </c>
    </row>
    <row r="4" spans="1:16" ht="30">
      <c r="B4" s="173" t="s">
        <v>122</v>
      </c>
      <c r="C4" s="522" t="s">
        <v>250</v>
      </c>
      <c r="D4" s="523"/>
      <c r="E4" s="176" t="s">
        <v>267</v>
      </c>
      <c r="F4" s="177"/>
      <c r="G4" s="170" t="s">
        <v>24</v>
      </c>
      <c r="H4" s="178" t="s">
        <v>25</v>
      </c>
      <c r="I4" s="178" t="s">
        <v>26</v>
      </c>
      <c r="J4" s="173"/>
      <c r="K4" s="173"/>
      <c r="L4" s="178" t="s">
        <v>27</v>
      </c>
      <c r="M4" s="178" t="s">
        <v>28</v>
      </c>
      <c r="N4" s="173"/>
      <c r="O4" s="173"/>
      <c r="P4" s="302">
        <v>2024</v>
      </c>
    </row>
    <row r="5" spans="1:16" ht="30">
      <c r="B5" s="173" t="s">
        <v>271</v>
      </c>
      <c r="C5" s="524" t="s">
        <v>251</v>
      </c>
      <c r="D5" s="525"/>
      <c r="E5" s="176" t="s">
        <v>268</v>
      </c>
      <c r="F5" s="177"/>
      <c r="G5" s="170" t="s">
        <v>30</v>
      </c>
      <c r="H5" s="178" t="s">
        <v>31</v>
      </c>
      <c r="I5" s="173"/>
      <c r="J5" s="173"/>
      <c r="K5" s="173"/>
      <c r="L5" s="178" t="s">
        <v>32</v>
      </c>
      <c r="M5" s="178" t="s">
        <v>33</v>
      </c>
      <c r="N5" s="173"/>
      <c r="O5" s="173"/>
      <c r="P5" s="302">
        <v>2023</v>
      </c>
    </row>
    <row r="6" spans="1:16" ht="30">
      <c r="B6" s="173" t="s">
        <v>265</v>
      </c>
      <c r="C6" s="522" t="s">
        <v>269</v>
      </c>
      <c r="D6" s="523"/>
      <c r="E6" s="179" t="s">
        <v>270</v>
      </c>
      <c r="F6" s="180"/>
      <c r="G6" s="170" t="s">
        <v>34</v>
      </c>
      <c r="H6" s="178"/>
      <c r="I6" s="173"/>
      <c r="J6" s="173"/>
      <c r="K6" s="173"/>
      <c r="L6" s="178" t="s">
        <v>35</v>
      </c>
      <c r="M6" s="178" t="s">
        <v>36</v>
      </c>
      <c r="N6" s="173"/>
      <c r="O6" s="173"/>
      <c r="P6" s="299">
        <v>2022</v>
      </c>
    </row>
    <row r="7" spans="1:16">
      <c r="B7" s="173"/>
      <c r="G7" s="170" t="s">
        <v>38</v>
      </c>
      <c r="H7" s="173"/>
      <c r="I7" s="173"/>
      <c r="J7" s="173"/>
      <c r="K7" s="173"/>
      <c r="L7" s="178" t="s">
        <v>39</v>
      </c>
      <c r="M7" s="178" t="s">
        <v>40</v>
      </c>
      <c r="N7" s="173"/>
      <c r="O7" s="173"/>
      <c r="P7" s="302">
        <v>2021</v>
      </c>
    </row>
    <row r="8" spans="1:16">
      <c r="B8" s="173"/>
      <c r="G8" s="170" t="s">
        <v>41</v>
      </c>
      <c r="H8" s="173"/>
      <c r="I8" s="173"/>
      <c r="J8" s="173"/>
      <c r="K8" s="173"/>
      <c r="L8" s="178" t="s">
        <v>42</v>
      </c>
      <c r="M8" s="178" t="s">
        <v>43</v>
      </c>
      <c r="N8" s="173"/>
      <c r="O8" s="173"/>
      <c r="P8" s="302">
        <v>2020</v>
      </c>
    </row>
    <row r="9" spans="1:16">
      <c r="B9" s="169" t="s">
        <v>48</v>
      </c>
      <c r="G9" s="170" t="s">
        <v>45</v>
      </c>
      <c r="H9" s="173"/>
      <c r="I9" s="173"/>
      <c r="J9" s="173"/>
      <c r="K9" s="173"/>
      <c r="L9" s="178" t="s">
        <v>46</v>
      </c>
      <c r="M9" s="178" t="s">
        <v>47</v>
      </c>
      <c r="N9" s="173"/>
      <c r="O9" s="173"/>
      <c r="P9" s="299">
        <v>2019</v>
      </c>
    </row>
    <row r="10" spans="1:16">
      <c r="B10" s="173" t="s">
        <v>238</v>
      </c>
      <c r="G10" s="178" t="s">
        <v>49</v>
      </c>
      <c r="H10" s="173"/>
      <c r="I10" s="173"/>
      <c r="J10" s="173"/>
      <c r="K10" s="173"/>
      <c r="L10" s="178" t="s">
        <v>50</v>
      </c>
      <c r="M10" s="178" t="s">
        <v>51</v>
      </c>
      <c r="N10" s="173"/>
      <c r="O10" s="173"/>
      <c r="P10" s="302">
        <v>2018</v>
      </c>
    </row>
    <row r="11" spans="1:16">
      <c r="B11" s="173" t="s">
        <v>239</v>
      </c>
      <c r="G11" s="170" t="s">
        <v>52</v>
      </c>
      <c r="H11" s="173"/>
      <c r="I11" s="178"/>
      <c r="J11" s="178"/>
      <c r="K11" s="178"/>
      <c r="L11" s="178" t="s">
        <v>53</v>
      </c>
      <c r="M11" s="178" t="s">
        <v>54</v>
      </c>
      <c r="N11" s="173"/>
      <c r="O11" s="173"/>
      <c r="P11" s="302">
        <v>2017</v>
      </c>
    </row>
    <row r="12" spans="1:16">
      <c r="B12" s="173" t="s">
        <v>240</v>
      </c>
      <c r="G12" s="170" t="s">
        <v>56</v>
      </c>
      <c r="H12" s="178"/>
      <c r="I12" s="178"/>
      <c r="J12" s="178"/>
      <c r="K12" s="178"/>
      <c r="L12" s="178" t="s">
        <v>57</v>
      </c>
      <c r="M12" s="178" t="s">
        <v>58</v>
      </c>
      <c r="N12" s="173"/>
      <c r="O12" s="173"/>
      <c r="P12" s="299">
        <v>2016</v>
      </c>
    </row>
    <row r="13" spans="1:16">
      <c r="G13" s="170" t="s">
        <v>59</v>
      </c>
      <c r="H13" s="178"/>
      <c r="I13" s="178"/>
      <c r="J13" s="178"/>
      <c r="K13" s="178"/>
      <c r="L13" s="178" t="s">
        <v>60</v>
      </c>
      <c r="M13" s="178" t="s">
        <v>61</v>
      </c>
      <c r="N13" s="178"/>
      <c r="O13" s="173"/>
      <c r="P13" s="302">
        <v>2015</v>
      </c>
    </row>
    <row r="14" spans="1:16">
      <c r="B14" s="181" t="s">
        <v>15</v>
      </c>
      <c r="C14" s="175" t="s">
        <v>13</v>
      </c>
      <c r="G14" s="170" t="s">
        <v>63</v>
      </c>
      <c r="H14" s="178"/>
      <c r="I14" s="178"/>
      <c r="J14" s="178"/>
      <c r="K14" s="178"/>
      <c r="L14" s="178" t="s">
        <v>64</v>
      </c>
      <c r="M14" s="178" t="s">
        <v>65</v>
      </c>
      <c r="N14" s="178"/>
      <c r="O14" s="173"/>
      <c r="P14" s="302">
        <v>2014</v>
      </c>
    </row>
    <row r="15" spans="1:16">
      <c r="B15" s="173" t="s">
        <v>308</v>
      </c>
      <c r="C15" s="182" t="s">
        <v>314</v>
      </c>
      <c r="G15" s="170" t="s">
        <v>67</v>
      </c>
      <c r="H15" s="178"/>
      <c r="I15" s="178"/>
      <c r="J15" s="178"/>
      <c r="K15" s="178"/>
      <c r="L15" s="178" t="s">
        <v>68</v>
      </c>
      <c r="M15" s="178" t="s">
        <v>69</v>
      </c>
      <c r="N15" s="178"/>
      <c r="O15" s="173"/>
      <c r="P15" s="299">
        <v>2013</v>
      </c>
    </row>
    <row r="16" spans="1:16">
      <c r="B16" s="173" t="s">
        <v>309</v>
      </c>
      <c r="C16" s="182" t="s">
        <v>314</v>
      </c>
      <c r="G16" s="178" t="s">
        <v>70</v>
      </c>
      <c r="H16" s="178"/>
      <c r="I16" s="178"/>
      <c r="J16" s="178"/>
      <c r="K16" s="178"/>
      <c r="L16" s="178" t="s">
        <v>71</v>
      </c>
      <c r="M16" s="178" t="s">
        <v>72</v>
      </c>
      <c r="N16" s="178"/>
      <c r="O16" s="173"/>
      <c r="P16" s="302">
        <v>2012</v>
      </c>
    </row>
    <row r="17" spans="2:16">
      <c r="B17" s="173" t="s">
        <v>310</v>
      </c>
      <c r="C17" s="182" t="s">
        <v>315</v>
      </c>
      <c r="G17" s="178" t="s">
        <v>74</v>
      </c>
      <c r="H17" s="178"/>
      <c r="I17" s="178"/>
      <c r="J17" s="178"/>
      <c r="K17" s="178"/>
      <c r="L17" s="178" t="s">
        <v>75</v>
      </c>
      <c r="M17" s="178" t="s">
        <v>76</v>
      </c>
      <c r="N17" s="178"/>
      <c r="O17" s="173"/>
      <c r="P17" s="302">
        <v>2011</v>
      </c>
    </row>
    <row r="18" spans="2:16">
      <c r="B18" s="173"/>
      <c r="C18" s="182"/>
      <c r="G18" s="178" t="s">
        <v>77</v>
      </c>
      <c r="H18" s="178"/>
      <c r="I18" s="178"/>
      <c r="J18" s="178"/>
      <c r="K18" s="178"/>
      <c r="L18" s="178" t="s">
        <v>78</v>
      </c>
      <c r="M18" s="178" t="s">
        <v>79</v>
      </c>
      <c r="N18" s="178"/>
      <c r="O18" s="173"/>
      <c r="P18" s="299">
        <v>2010</v>
      </c>
    </row>
    <row r="19" spans="2:16">
      <c r="B19" s="173" t="s">
        <v>311</v>
      </c>
      <c r="C19" s="182" t="s">
        <v>314</v>
      </c>
      <c r="G19" s="178" t="s">
        <v>81</v>
      </c>
      <c r="H19" s="178"/>
      <c r="I19" s="178"/>
      <c r="J19" s="178"/>
      <c r="K19" s="178"/>
      <c r="L19" s="178" t="s">
        <v>82</v>
      </c>
      <c r="M19" s="178" t="s">
        <v>83</v>
      </c>
      <c r="N19" s="178"/>
      <c r="O19" s="173"/>
      <c r="P19" s="300"/>
    </row>
    <row r="20" spans="2:16">
      <c r="B20" s="173" t="s">
        <v>312</v>
      </c>
      <c r="C20" s="182" t="s">
        <v>314</v>
      </c>
      <c r="G20" s="178" t="s">
        <v>84</v>
      </c>
      <c r="H20" s="178"/>
      <c r="I20" s="178"/>
      <c r="J20" s="178"/>
      <c r="K20" s="178"/>
      <c r="L20" s="178" t="s">
        <v>85</v>
      </c>
      <c r="M20" s="178" t="s">
        <v>86</v>
      </c>
      <c r="N20" s="178"/>
      <c r="O20" s="173"/>
      <c r="P20" s="299"/>
    </row>
    <row r="21" spans="2:16">
      <c r="B21" s="173" t="s">
        <v>313</v>
      </c>
      <c r="C21" s="182" t="s">
        <v>315</v>
      </c>
      <c r="G21" s="178" t="s">
        <v>88</v>
      </c>
      <c r="H21" s="178"/>
      <c r="I21" s="178"/>
      <c r="J21" s="178"/>
      <c r="K21" s="178"/>
      <c r="L21" s="178" t="s">
        <v>89</v>
      </c>
      <c r="M21" s="178" t="s">
        <v>90</v>
      </c>
      <c r="N21" s="178"/>
      <c r="O21" s="173"/>
      <c r="P21" s="300"/>
    </row>
    <row r="22" spans="2:16">
      <c r="B22" s="173"/>
      <c r="G22" s="178" t="s">
        <v>91</v>
      </c>
      <c r="H22" s="178"/>
      <c r="I22" s="178"/>
      <c r="J22" s="178"/>
      <c r="K22" s="178"/>
      <c r="L22" s="178" t="s">
        <v>92</v>
      </c>
      <c r="M22" s="178" t="s">
        <v>93</v>
      </c>
      <c r="N22" s="178"/>
      <c r="P22" s="300"/>
    </row>
    <row r="23" spans="2:16">
      <c r="B23" s="170" t="s">
        <v>391</v>
      </c>
      <c r="G23" s="178" t="s">
        <v>94</v>
      </c>
      <c r="H23" s="178"/>
      <c r="I23" s="178"/>
      <c r="J23" s="178"/>
      <c r="K23" s="178"/>
      <c r="L23" s="178" t="s">
        <v>95</v>
      </c>
      <c r="M23" s="178" t="s">
        <v>96</v>
      </c>
      <c r="N23" s="178"/>
      <c r="P23" s="299"/>
    </row>
    <row r="24" spans="2:16">
      <c r="B24" s="170" t="s">
        <v>322</v>
      </c>
      <c r="G24" s="178" t="s">
        <v>97</v>
      </c>
      <c r="H24" s="178"/>
      <c r="I24" s="178"/>
      <c r="J24" s="178"/>
      <c r="K24" s="178"/>
      <c r="L24" s="178" t="s">
        <v>98</v>
      </c>
      <c r="M24" s="178" t="s">
        <v>99</v>
      </c>
      <c r="N24" s="178"/>
      <c r="P24" s="300"/>
    </row>
    <row r="25" spans="2:16">
      <c r="B25" s="170" t="s">
        <v>323</v>
      </c>
      <c r="G25" s="178" t="s">
        <v>100</v>
      </c>
      <c r="H25" s="173"/>
      <c r="I25" s="173"/>
      <c r="J25" s="173"/>
      <c r="K25" s="173"/>
      <c r="L25" s="178" t="s">
        <v>101</v>
      </c>
      <c r="M25" s="178" t="s">
        <v>102</v>
      </c>
      <c r="N25" s="178"/>
      <c r="P25" s="300"/>
    </row>
    <row r="26" spans="2:16">
      <c r="B26" s="170" t="s">
        <v>286</v>
      </c>
      <c r="G26" s="178" t="s">
        <v>103</v>
      </c>
      <c r="H26" s="173"/>
      <c r="I26" s="173"/>
      <c r="J26" s="173"/>
      <c r="K26" s="173"/>
      <c r="L26" s="178" t="s">
        <v>104</v>
      </c>
      <c r="M26" s="178" t="s">
        <v>105</v>
      </c>
      <c r="N26" s="178"/>
      <c r="P26" s="299"/>
    </row>
    <row r="27" spans="2:16">
      <c r="G27" s="178" t="s">
        <v>107</v>
      </c>
      <c r="H27" s="173"/>
      <c r="I27" s="173"/>
      <c r="J27" s="173"/>
      <c r="K27" s="173"/>
      <c r="L27" s="178" t="s">
        <v>108</v>
      </c>
      <c r="M27" s="178" t="s">
        <v>109</v>
      </c>
      <c r="N27" s="178"/>
      <c r="P27" s="300"/>
    </row>
    <row r="28" spans="2:16">
      <c r="G28" s="178" t="s">
        <v>111</v>
      </c>
      <c r="H28" s="173"/>
      <c r="I28" s="173"/>
      <c r="J28" s="173"/>
      <c r="K28" s="173"/>
      <c r="L28" s="178" t="s">
        <v>112</v>
      </c>
      <c r="M28" s="178" t="s">
        <v>113</v>
      </c>
      <c r="N28" s="178"/>
      <c r="P28" s="300"/>
    </row>
    <row r="29" spans="2:16" ht="409.5">
      <c r="B29" s="183" t="s">
        <v>442</v>
      </c>
      <c r="C29" s="183" t="s">
        <v>325</v>
      </c>
      <c r="D29" s="184" t="s">
        <v>324</v>
      </c>
      <c r="G29" s="178" t="s">
        <v>114</v>
      </c>
      <c r="H29" s="173"/>
      <c r="I29" s="173"/>
      <c r="J29" s="173"/>
      <c r="K29" s="173"/>
      <c r="L29" s="178" t="s">
        <v>115</v>
      </c>
      <c r="M29" s="178" t="s">
        <v>116</v>
      </c>
      <c r="N29" s="178"/>
      <c r="P29" s="299"/>
    </row>
    <row r="30" spans="2:16">
      <c r="B30" s="185"/>
      <c r="C30" s="185"/>
      <c r="D30" s="178"/>
      <c r="G30" s="178"/>
      <c r="H30" s="173"/>
      <c r="I30" s="173"/>
      <c r="J30" s="173"/>
      <c r="K30" s="173"/>
      <c r="L30" s="178"/>
      <c r="M30" s="178"/>
      <c r="N30" s="178"/>
      <c r="P30" s="300"/>
    </row>
    <row r="31" spans="2:16" s="178" customFormat="1" ht="64.900000000000006" customHeight="1">
      <c r="B31" s="183" t="s">
        <v>421</v>
      </c>
      <c r="C31" s="184" t="s">
        <v>378</v>
      </c>
      <c r="D31" s="184" t="s">
        <v>379</v>
      </c>
      <c r="F31" s="185"/>
      <c r="H31" s="173"/>
      <c r="I31" s="173"/>
      <c r="J31" s="173"/>
      <c r="K31" s="173"/>
      <c r="P31" s="300"/>
    </row>
    <row r="32" spans="2:16">
      <c r="B32" s="171"/>
      <c r="C32" s="171"/>
    </row>
    <row r="33" spans="2:5" ht="66" customHeight="1">
      <c r="B33" s="183" t="s">
        <v>422</v>
      </c>
      <c r="C33" s="184" t="s">
        <v>388</v>
      </c>
      <c r="D33" s="184" t="s">
        <v>379</v>
      </c>
    </row>
    <row r="34" spans="2:5" ht="34.15" customHeight="1">
      <c r="B34" s="186" t="s">
        <v>423</v>
      </c>
      <c r="C34" s="184" t="s">
        <v>388</v>
      </c>
      <c r="D34" s="184" t="s">
        <v>379</v>
      </c>
    </row>
    <row r="35" spans="2:5" ht="409.5">
      <c r="B35" s="187" t="s">
        <v>424</v>
      </c>
      <c r="C35" s="183" t="s">
        <v>326</v>
      </c>
      <c r="D35" s="188" t="s">
        <v>329</v>
      </c>
    </row>
    <row r="36" spans="2:5">
      <c r="B36" s="171"/>
      <c r="C36" s="171"/>
    </row>
    <row r="37" spans="2:5" ht="270">
      <c r="B37" s="187" t="s">
        <v>425</v>
      </c>
      <c r="C37" s="183" t="s">
        <v>326</v>
      </c>
      <c r="D37" s="188" t="s">
        <v>330</v>
      </c>
    </row>
    <row r="38" spans="2:5">
      <c r="B38" s="171"/>
    </row>
    <row r="39" spans="2:5">
      <c r="B39" s="171"/>
      <c r="C39" s="170" t="s">
        <v>327</v>
      </c>
      <c r="D39" s="170" t="s">
        <v>328</v>
      </c>
    </row>
    <row r="40" spans="2:5" ht="165">
      <c r="B40" s="186" t="s">
        <v>364</v>
      </c>
      <c r="C40" s="190" t="s">
        <v>289</v>
      </c>
      <c r="D40" s="190" t="s">
        <v>289</v>
      </c>
      <c r="E40" s="184" t="s">
        <v>389</v>
      </c>
    </row>
    <row r="41" spans="2:5">
      <c r="B41" s="171"/>
    </row>
    <row r="42" spans="2:5" ht="150">
      <c r="B42" s="186" t="s">
        <v>359</v>
      </c>
      <c r="C42" s="190" t="s">
        <v>289</v>
      </c>
      <c r="D42" s="190" t="s">
        <v>288</v>
      </c>
      <c r="E42" s="184" t="s">
        <v>389</v>
      </c>
    </row>
    <row r="43" spans="2:5" ht="165">
      <c r="B43" s="186" t="s">
        <v>363</v>
      </c>
    </row>
    <row r="44" spans="2:5">
      <c r="B44" s="171"/>
    </row>
    <row r="45" spans="2:5" ht="180">
      <c r="B45" s="186" t="s">
        <v>358</v>
      </c>
      <c r="C45" s="190" t="s">
        <v>288</v>
      </c>
      <c r="D45" s="190" t="s">
        <v>289</v>
      </c>
      <c r="E45" s="184" t="s">
        <v>389</v>
      </c>
    </row>
    <row r="46" spans="2:5" ht="165">
      <c r="B46" s="186" t="s">
        <v>360</v>
      </c>
    </row>
    <row r="47" spans="2:5">
      <c r="B47" s="171"/>
    </row>
    <row r="48" spans="2:5" ht="195">
      <c r="B48" s="186" t="s">
        <v>361</v>
      </c>
      <c r="C48" s="190" t="s">
        <v>288</v>
      </c>
      <c r="D48" s="190" t="s">
        <v>288</v>
      </c>
      <c r="E48" s="184" t="s">
        <v>389</v>
      </c>
    </row>
    <row r="49" spans="2:4" ht="165">
      <c r="B49" s="186" t="s">
        <v>362</v>
      </c>
    </row>
    <row r="50" spans="2:4" ht="165">
      <c r="B50" s="186" t="s">
        <v>363</v>
      </c>
    </row>
    <row r="51" spans="2:4">
      <c r="B51" s="171"/>
    </row>
    <row r="52" spans="2:4">
      <c r="B52" s="171"/>
    </row>
    <row r="53" spans="2:4" ht="40.15" customHeight="1">
      <c r="B53" s="183" t="s">
        <v>352</v>
      </c>
      <c r="C53" s="184" t="s">
        <v>341</v>
      </c>
      <c r="D53" s="184" t="s">
        <v>390</v>
      </c>
    </row>
    <row r="54" spans="2:4">
      <c r="B54" s="191"/>
      <c r="C54" s="178"/>
    </row>
    <row r="55" spans="2:4" ht="409.5">
      <c r="B55" s="183" t="s">
        <v>348</v>
      </c>
      <c r="C55" s="184" t="s">
        <v>342</v>
      </c>
      <c r="D55" s="184" t="s">
        <v>390</v>
      </c>
    </row>
    <row r="56" spans="2:4" ht="4.9000000000000004" customHeight="1">
      <c r="B56" s="186"/>
      <c r="C56" s="178"/>
    </row>
    <row r="57" spans="2:4" ht="409.5">
      <c r="B57" s="186" t="s">
        <v>351</v>
      </c>
      <c r="C57" s="184" t="s">
        <v>344</v>
      </c>
      <c r="D57" s="184" t="s">
        <v>390</v>
      </c>
    </row>
    <row r="58" spans="2:4">
      <c r="B58" s="171"/>
      <c r="C58" s="178"/>
    </row>
    <row r="59" spans="2:4" ht="409.5">
      <c r="B59" s="183" t="s">
        <v>349</v>
      </c>
      <c r="C59" s="184" t="s">
        <v>346</v>
      </c>
      <c r="D59" s="184" t="s">
        <v>390</v>
      </c>
    </row>
    <row r="60" spans="2:4" ht="135">
      <c r="B60" s="192" t="s">
        <v>343</v>
      </c>
      <c r="C60" s="178"/>
    </row>
    <row r="61" spans="2:4">
      <c r="B61" s="171"/>
      <c r="C61" s="178"/>
    </row>
    <row r="62" spans="2:4" ht="409.5">
      <c r="B62" s="183" t="s">
        <v>350</v>
      </c>
      <c r="C62" s="184" t="s">
        <v>345</v>
      </c>
      <c r="D62" s="184" t="s">
        <v>390</v>
      </c>
    </row>
    <row r="63" spans="2:4">
      <c r="B63" s="171"/>
    </row>
    <row r="64" spans="2:4" ht="409.5">
      <c r="B64" s="317" t="s">
        <v>499</v>
      </c>
      <c r="C64" s="183" t="s">
        <v>326</v>
      </c>
      <c r="D64" s="188" t="s">
        <v>450</v>
      </c>
    </row>
    <row r="67" spans="2:2" ht="42.6" customHeight="1">
      <c r="B67" s="171" t="s">
        <v>12942</v>
      </c>
    </row>
    <row r="68" spans="2:2" ht="64.150000000000006" customHeight="1">
      <c r="B68" s="171" t="s">
        <v>12943</v>
      </c>
    </row>
    <row r="69" spans="2:2" ht="178.15" customHeight="1"/>
    <row r="70" spans="2:2" ht="19.899999999999999" customHeight="1"/>
    <row r="73" spans="2:2" ht="147.6" customHeight="1"/>
    <row r="76" spans="2:2" ht="268.89999999999998" customHeight="1"/>
  </sheetData>
  <sheetProtection algorithmName="SHA-512" hashValue="540yCsu0ZZW2bpqz/WiR7U1IWaR6nLTr1GjpprTFpoXZ1Ij8efIz4E1uWmr7fYPdAH10c2Xk2f8ttseIdJnzkQ==" saltValue="dOyL4jZq0CgAjbPH24db7A==" spinCount="100000" sheet="1" objects="1" scenarios="1"/>
  <mergeCells count="4">
    <mergeCell ref="C4:D4"/>
    <mergeCell ref="C3:D3"/>
    <mergeCell ref="C6:D6"/>
    <mergeCell ref="C5:D5"/>
  </mergeCells>
  <phoneticPr fontId="20" type="noConversion"/>
  <hyperlinks>
    <hyperlink ref="E3" r:id="rId1"/>
    <hyperlink ref="E4" r:id="rId2"/>
    <hyperlink ref="E5" r:id="rId3"/>
    <hyperlink ref="E6" r:id="rId4"/>
    <hyperlink ref="B60" r:id="rId5"/>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O160"/>
  <sheetViews>
    <sheetView showGridLines="0" zoomScale="99" zoomScaleNormal="99" workbookViewId="0"/>
  </sheetViews>
  <sheetFormatPr defaultColWidth="9.28515625" defaultRowHeight="12.75"/>
  <cols>
    <col min="1" max="1" width="1.5703125" style="193" customWidth="1"/>
    <col min="2" max="2" width="2.42578125" style="193" hidden="1" customWidth="1"/>
    <col min="3" max="3" width="28.7109375" style="193" hidden="1" customWidth="1"/>
    <col min="4" max="4" width="5.28515625" style="193" hidden="1" customWidth="1"/>
    <col min="5" max="5" width="6.85546875" style="193" hidden="1" customWidth="1"/>
    <col min="6" max="6" width="8.28515625" style="193" hidden="1" customWidth="1"/>
    <col min="7" max="7" width="8.140625" style="193" hidden="1" customWidth="1"/>
    <col min="8" max="8" width="4.5703125" style="193" hidden="1" customWidth="1"/>
    <col min="9" max="9" width="8.28515625" style="193" hidden="1" customWidth="1"/>
    <col min="10" max="10" width="7.28515625" style="193" hidden="1" customWidth="1"/>
    <col min="11" max="11" width="9.42578125" style="193" hidden="1" customWidth="1"/>
    <col min="12" max="12" width="11.85546875" style="193" hidden="1" customWidth="1"/>
    <col min="13" max="13" width="6.28515625" style="193" hidden="1" customWidth="1"/>
    <col min="14" max="14" width="6.85546875" style="193" hidden="1" customWidth="1"/>
    <col min="15" max="15" width="8.28515625" style="193" hidden="1" customWidth="1"/>
    <col min="16" max="16" width="8.140625" style="193" hidden="1" customWidth="1"/>
    <col min="17" max="17" width="5.7109375" style="193" hidden="1" customWidth="1"/>
    <col min="18" max="18" width="4.5703125" style="193" hidden="1" customWidth="1"/>
    <col min="19" max="19" width="6" style="193" hidden="1" customWidth="1"/>
    <col min="20" max="20" width="4.5703125" style="193" hidden="1" customWidth="1"/>
    <col min="21" max="21" width="8.140625" style="193" hidden="1" customWidth="1"/>
    <col min="22" max="22" width="2.42578125" style="193" hidden="1" customWidth="1"/>
    <col min="23" max="23" width="2.7109375" style="193" customWidth="1"/>
    <col min="24" max="24" width="5.42578125" style="193" customWidth="1"/>
    <col min="25" max="25" width="9.28515625" style="194" customWidth="1"/>
    <col min="26" max="26" width="13.42578125" style="194" hidden="1" customWidth="1"/>
    <col min="27" max="27" width="18.28515625" style="194" hidden="1" customWidth="1"/>
    <col min="28" max="28" width="9.28515625" style="194" hidden="1" customWidth="1"/>
    <col min="29" max="29" width="19" style="194" hidden="1" customWidth="1"/>
    <col min="30" max="35" width="9.28515625" style="194" hidden="1" customWidth="1"/>
    <col min="36" max="36" width="29" style="194" hidden="1" customWidth="1"/>
    <col min="37" max="37" width="12.7109375" style="194" hidden="1" customWidth="1"/>
    <col min="38" max="38" width="19.5703125" style="194" hidden="1" customWidth="1"/>
    <col min="39" max="39" width="10.28515625" style="194" hidden="1" customWidth="1"/>
    <col min="40" max="40" width="57.7109375" style="194" hidden="1" customWidth="1"/>
    <col min="41" max="41" width="18.5703125" style="194" hidden="1" customWidth="1"/>
    <col min="42" max="43" width="9.28515625" style="194" customWidth="1"/>
    <col min="44" max="16384" width="9.28515625" style="194"/>
  </cols>
  <sheetData>
    <row r="1" spans="2:40" ht="15.75" thickBot="1">
      <c r="B1" s="529" t="s">
        <v>12945</v>
      </c>
      <c r="C1" s="529"/>
      <c r="D1" s="529"/>
      <c r="E1" s="529"/>
      <c r="F1" s="529"/>
      <c r="G1" s="529"/>
      <c r="H1" s="529"/>
      <c r="I1" s="529"/>
      <c r="J1" s="529"/>
      <c r="K1" s="529"/>
      <c r="L1" s="529"/>
      <c r="M1" s="529"/>
      <c r="N1" s="529"/>
      <c r="O1" s="529"/>
      <c r="P1" s="529"/>
      <c r="Q1" s="529"/>
      <c r="R1" s="529"/>
      <c r="S1" s="529"/>
      <c r="T1" s="529"/>
      <c r="U1" s="529"/>
      <c r="V1" s="529"/>
      <c r="W1" s="313" t="s">
        <v>440</v>
      </c>
      <c r="X1" s="312"/>
      <c r="AB1" s="195" t="s">
        <v>9</v>
      </c>
      <c r="AC1" s="195" t="s">
        <v>10</v>
      </c>
      <c r="AD1" s="195" t="s">
        <v>11</v>
      </c>
      <c r="AG1" s="196" t="s">
        <v>12</v>
      </c>
      <c r="AJ1" s="197" t="s">
        <v>5</v>
      </c>
      <c r="AK1" s="197" t="s">
        <v>13</v>
      </c>
      <c r="AL1" s="197"/>
      <c r="AM1" s="198" t="s">
        <v>14</v>
      </c>
      <c r="AN1" s="198" t="s">
        <v>15</v>
      </c>
    </row>
    <row r="2" spans="2:40" ht="42.75" customHeight="1" thickTop="1" thickBot="1">
      <c r="B2" s="530"/>
      <c r="C2" s="531"/>
      <c r="D2" s="532"/>
      <c r="E2" s="533" t="s">
        <v>237</v>
      </c>
      <c r="F2" s="534"/>
      <c r="G2" s="534"/>
      <c r="H2" s="534"/>
      <c r="I2" s="534"/>
      <c r="J2" s="534"/>
      <c r="K2" s="534"/>
      <c r="L2" s="534"/>
      <c r="M2" s="534"/>
      <c r="N2" s="534"/>
      <c r="O2" s="534"/>
      <c r="P2" s="534"/>
      <c r="Q2" s="534"/>
      <c r="R2" s="534"/>
      <c r="S2" s="534"/>
      <c r="T2" s="534"/>
      <c r="U2" s="534"/>
      <c r="V2" s="535"/>
      <c r="AB2" s="189" t="s">
        <v>16</v>
      </c>
      <c r="AC2" s="199" t="s">
        <v>17</v>
      </c>
      <c r="AD2" s="199" t="s">
        <v>18</v>
      </c>
      <c r="AG2" s="199" t="s">
        <v>19</v>
      </c>
      <c r="AH2" s="199" t="s">
        <v>20</v>
      </c>
      <c r="AJ2" s="194" t="s">
        <v>21</v>
      </c>
      <c r="AK2" s="200" t="s">
        <v>22</v>
      </c>
      <c r="AL2" s="200" t="s">
        <v>23</v>
      </c>
      <c r="AM2" s="201">
        <v>500</v>
      </c>
      <c r="AN2" s="194" t="s">
        <v>241</v>
      </c>
    </row>
    <row r="3" spans="2:40" ht="15.75" customHeight="1" thickTop="1">
      <c r="B3" s="202"/>
      <c r="C3" s="203" t="s">
        <v>1</v>
      </c>
      <c r="D3" s="203"/>
      <c r="E3" s="203"/>
      <c r="F3" s="203"/>
      <c r="G3" s="203"/>
      <c r="H3" s="203"/>
      <c r="I3" s="203"/>
      <c r="J3" s="203"/>
      <c r="K3" s="203"/>
      <c r="L3" s="203"/>
      <c r="M3" s="203"/>
      <c r="N3" s="203"/>
      <c r="O3" s="203"/>
      <c r="P3" s="203"/>
      <c r="Q3" s="203"/>
      <c r="R3" s="203"/>
      <c r="S3" s="203"/>
      <c r="T3" s="203"/>
      <c r="U3" s="203"/>
      <c r="V3" s="204"/>
      <c r="AB3" s="189" t="s">
        <v>24</v>
      </c>
      <c r="AC3" s="199" t="s">
        <v>25</v>
      </c>
      <c r="AD3" s="199" t="s">
        <v>26</v>
      </c>
      <c r="AG3" s="199" t="s">
        <v>27</v>
      </c>
      <c r="AH3" s="199" t="s">
        <v>28</v>
      </c>
      <c r="AJ3" s="194" t="s">
        <v>37</v>
      </c>
      <c r="AK3" s="200" t="s">
        <v>29</v>
      </c>
      <c r="AL3" s="200" t="s">
        <v>23</v>
      </c>
      <c r="AM3" s="201">
        <v>2000</v>
      </c>
      <c r="AN3" s="194" t="s">
        <v>242</v>
      </c>
    </row>
    <row r="4" spans="2:40" ht="15.75" customHeight="1">
      <c r="B4" s="205"/>
      <c r="C4" s="206" t="s">
        <v>2</v>
      </c>
      <c r="D4" s="206"/>
      <c r="E4" s="206"/>
      <c r="F4" s="206"/>
      <c r="G4" s="206"/>
      <c r="H4" s="206"/>
      <c r="I4" s="206"/>
      <c r="J4" s="206"/>
      <c r="K4" s="206"/>
      <c r="L4" s="206"/>
      <c r="M4" s="206"/>
      <c r="N4" s="206"/>
      <c r="O4" s="206"/>
      <c r="P4" s="206"/>
      <c r="Q4" s="206"/>
      <c r="R4" s="206"/>
      <c r="S4" s="206"/>
      <c r="T4" s="206"/>
      <c r="U4" s="206"/>
      <c r="V4" s="204"/>
      <c r="AB4" s="189" t="s">
        <v>30</v>
      </c>
      <c r="AC4" s="199" t="s">
        <v>31</v>
      </c>
      <c r="AG4" s="199" t="s">
        <v>32</v>
      </c>
      <c r="AH4" s="199" t="s">
        <v>33</v>
      </c>
      <c r="AJ4" s="194" t="s">
        <v>8</v>
      </c>
      <c r="AK4" s="207"/>
      <c r="AL4" s="207"/>
      <c r="AM4" s="201"/>
      <c r="AN4" s="194" t="s">
        <v>243</v>
      </c>
    </row>
    <row r="5" spans="2:40" ht="15.75" customHeight="1">
      <c r="B5" s="205"/>
      <c r="C5" s="208" t="s">
        <v>234</v>
      </c>
      <c r="D5" s="208"/>
      <c r="E5" s="208"/>
      <c r="F5" s="208"/>
      <c r="G5" s="208"/>
      <c r="H5" s="208"/>
      <c r="I5" s="208"/>
      <c r="J5" s="208"/>
      <c r="K5" s="208"/>
      <c r="L5" s="208"/>
      <c r="M5" s="208"/>
      <c r="N5" s="208"/>
      <c r="O5" s="208"/>
      <c r="P5" s="208"/>
      <c r="Q5" s="208"/>
      <c r="R5" s="208"/>
      <c r="S5" s="208"/>
      <c r="T5" s="208"/>
      <c r="U5" s="208"/>
      <c r="V5" s="209"/>
      <c r="AB5" s="189" t="s">
        <v>34</v>
      </c>
      <c r="AC5" s="199"/>
      <c r="AG5" s="199" t="s">
        <v>35</v>
      </c>
      <c r="AH5" s="199" t="s">
        <v>36</v>
      </c>
      <c r="AJ5" s="194" t="s">
        <v>236</v>
      </c>
      <c r="AK5" s="207"/>
      <c r="AL5" s="207"/>
      <c r="AM5" s="201"/>
    </row>
    <row r="6" spans="2:40" ht="15.75" customHeight="1">
      <c r="B6" s="205"/>
      <c r="C6" s="536" t="s">
        <v>3</v>
      </c>
      <c r="D6" s="536"/>
      <c r="E6" s="536"/>
      <c r="F6" s="536"/>
      <c r="G6" s="536"/>
      <c r="H6" s="536"/>
      <c r="I6" s="536"/>
      <c r="J6" s="536"/>
      <c r="K6" s="536"/>
      <c r="L6" s="536"/>
      <c r="M6" s="536"/>
      <c r="N6" s="536"/>
      <c r="O6" s="536"/>
      <c r="P6" s="536"/>
      <c r="Q6" s="536"/>
      <c r="R6" s="536"/>
      <c r="S6" s="536"/>
      <c r="T6" s="536"/>
      <c r="U6" s="536"/>
      <c r="V6" s="210"/>
      <c r="AB6" s="189" t="s">
        <v>38</v>
      </c>
      <c r="AG6" s="199" t="s">
        <v>39</v>
      </c>
      <c r="AH6" s="199" t="s">
        <v>40</v>
      </c>
      <c r="AK6" s="207"/>
      <c r="AL6" s="207"/>
      <c r="AN6" s="194" t="s">
        <v>244</v>
      </c>
    </row>
    <row r="7" spans="2:40" ht="15.75" customHeight="1">
      <c r="B7" s="205"/>
      <c r="C7" s="536" t="s">
        <v>4</v>
      </c>
      <c r="D7" s="536"/>
      <c r="E7" s="536"/>
      <c r="F7" s="536"/>
      <c r="G7" s="536"/>
      <c r="H7" s="536"/>
      <c r="I7" s="536"/>
      <c r="J7" s="536"/>
      <c r="K7" s="536"/>
      <c r="L7" s="536"/>
      <c r="M7" s="536"/>
      <c r="N7" s="536"/>
      <c r="O7" s="536"/>
      <c r="P7" s="536"/>
      <c r="Q7" s="536"/>
      <c r="R7" s="536"/>
      <c r="S7" s="536"/>
      <c r="T7" s="536"/>
      <c r="U7" s="536"/>
      <c r="V7" s="210"/>
      <c r="AB7" s="189" t="s">
        <v>41</v>
      </c>
      <c r="AG7" s="199" t="s">
        <v>42</v>
      </c>
      <c r="AH7" s="199" t="s">
        <v>43</v>
      </c>
      <c r="AK7" s="207"/>
      <c r="AL7" s="207"/>
      <c r="AM7" s="201"/>
      <c r="AN7" s="194" t="s">
        <v>245</v>
      </c>
    </row>
    <row r="8" spans="2:40" ht="14.65" customHeight="1">
      <c r="B8" s="205"/>
      <c r="C8" s="537" t="s">
        <v>44</v>
      </c>
      <c r="D8" s="537"/>
      <c r="E8" s="537"/>
      <c r="F8" s="537"/>
      <c r="G8" s="537"/>
      <c r="H8" s="537"/>
      <c r="I8" s="537"/>
      <c r="J8" s="537"/>
      <c r="K8" s="537"/>
      <c r="L8" s="537"/>
      <c r="M8" s="537"/>
      <c r="N8" s="537"/>
      <c r="O8" s="537"/>
      <c r="P8" s="537"/>
      <c r="Q8" s="537"/>
      <c r="R8" s="537"/>
      <c r="S8" s="537"/>
      <c r="T8" s="537"/>
      <c r="U8" s="537"/>
      <c r="V8" s="211"/>
      <c r="AB8" s="189" t="s">
        <v>45</v>
      </c>
      <c r="AG8" s="199" t="s">
        <v>46</v>
      </c>
      <c r="AH8" s="199" t="s">
        <v>47</v>
      </c>
      <c r="AJ8" s="197" t="s">
        <v>48</v>
      </c>
    </row>
    <row r="9" spans="2:40" ht="74.650000000000006" customHeight="1">
      <c r="B9" s="205"/>
      <c r="C9" s="526" t="s">
        <v>235</v>
      </c>
      <c r="D9" s="526"/>
      <c r="E9" s="526"/>
      <c r="F9" s="526"/>
      <c r="G9" s="526"/>
      <c r="H9" s="526"/>
      <c r="I9" s="526"/>
      <c r="J9" s="526"/>
      <c r="K9" s="526"/>
      <c r="L9" s="526"/>
      <c r="M9" s="526"/>
      <c r="N9" s="526"/>
      <c r="O9" s="526"/>
      <c r="P9" s="526"/>
      <c r="Q9" s="526"/>
      <c r="R9" s="526"/>
      <c r="S9" s="526"/>
      <c r="T9" s="526"/>
      <c r="U9" s="526"/>
      <c r="V9" s="211"/>
      <c r="AB9" s="199" t="s">
        <v>49</v>
      </c>
      <c r="AG9" s="199" t="s">
        <v>50</v>
      </c>
      <c r="AH9" s="199" t="s">
        <v>51</v>
      </c>
      <c r="AJ9" s="194" t="s">
        <v>238</v>
      </c>
    </row>
    <row r="10" spans="2:40" ht="86.65" customHeight="1">
      <c r="B10" s="205"/>
      <c r="C10" s="527" t="s">
        <v>246</v>
      </c>
      <c r="D10" s="527"/>
      <c r="E10" s="527"/>
      <c r="F10" s="527"/>
      <c r="G10" s="527"/>
      <c r="H10" s="527"/>
      <c r="I10" s="527"/>
      <c r="J10" s="527"/>
      <c r="K10" s="527"/>
      <c r="L10" s="527"/>
      <c r="M10" s="527"/>
      <c r="N10" s="527"/>
      <c r="O10" s="527"/>
      <c r="P10" s="527"/>
      <c r="Q10" s="527"/>
      <c r="R10" s="527"/>
      <c r="S10" s="527"/>
      <c r="T10" s="527"/>
      <c r="U10" s="527"/>
      <c r="V10" s="211"/>
      <c r="AB10" s="189" t="s">
        <v>52</v>
      </c>
      <c r="AD10" s="199"/>
      <c r="AE10" s="199"/>
      <c r="AF10" s="199"/>
      <c r="AG10" s="199" t="s">
        <v>53</v>
      </c>
      <c r="AH10" s="199" t="s">
        <v>54</v>
      </c>
      <c r="AJ10" s="194" t="s">
        <v>239</v>
      </c>
    </row>
    <row r="11" spans="2:40" ht="65.099999999999994" customHeight="1">
      <c r="B11" s="205"/>
      <c r="C11" s="526" t="s">
        <v>55</v>
      </c>
      <c r="D11" s="526"/>
      <c r="E11" s="526"/>
      <c r="F11" s="526"/>
      <c r="G11" s="526"/>
      <c r="H11" s="526"/>
      <c r="I11" s="526"/>
      <c r="J11" s="526"/>
      <c r="K11" s="526"/>
      <c r="L11" s="526"/>
      <c r="M11" s="526"/>
      <c r="N11" s="526"/>
      <c r="O11" s="526"/>
      <c r="P11" s="526"/>
      <c r="Q11" s="526"/>
      <c r="R11" s="526"/>
      <c r="S11" s="526"/>
      <c r="T11" s="526"/>
      <c r="U11" s="526"/>
      <c r="V11" s="211"/>
      <c r="AB11" s="189" t="s">
        <v>56</v>
      </c>
      <c r="AC11" s="199"/>
      <c r="AD11" s="199"/>
      <c r="AE11" s="199"/>
      <c r="AF11" s="199"/>
      <c r="AG11" s="199" t="s">
        <v>57</v>
      </c>
      <c r="AH11" s="199" t="s">
        <v>58</v>
      </c>
      <c r="AJ11" s="194" t="s">
        <v>240</v>
      </c>
    </row>
    <row r="12" spans="2:40" ht="39" customHeight="1">
      <c r="B12" s="205"/>
      <c r="C12" s="526" t="s">
        <v>247</v>
      </c>
      <c r="D12" s="526"/>
      <c r="E12" s="526"/>
      <c r="F12" s="526"/>
      <c r="G12" s="526"/>
      <c r="H12" s="526"/>
      <c r="I12" s="526"/>
      <c r="J12" s="526"/>
      <c r="K12" s="526"/>
      <c r="L12" s="526"/>
      <c r="M12" s="526"/>
      <c r="N12" s="526"/>
      <c r="O12" s="526"/>
      <c r="P12" s="526"/>
      <c r="Q12" s="526"/>
      <c r="R12" s="526"/>
      <c r="S12" s="526"/>
      <c r="T12" s="526"/>
      <c r="U12" s="526"/>
      <c r="V12" s="211"/>
      <c r="Z12" s="212"/>
      <c r="AB12" s="189" t="s">
        <v>59</v>
      </c>
      <c r="AC12" s="199"/>
      <c r="AD12" s="199"/>
      <c r="AE12" s="199"/>
      <c r="AF12" s="199"/>
      <c r="AG12" s="199" t="s">
        <v>60</v>
      </c>
      <c r="AH12" s="199" t="s">
        <v>61</v>
      </c>
      <c r="AI12" s="199"/>
    </row>
    <row r="13" spans="2:40" ht="39" customHeight="1">
      <c r="B13" s="205"/>
      <c r="C13" s="526" t="s">
        <v>62</v>
      </c>
      <c r="D13" s="526"/>
      <c r="E13" s="526"/>
      <c r="F13" s="526"/>
      <c r="G13" s="526"/>
      <c r="H13" s="526"/>
      <c r="I13" s="526"/>
      <c r="J13" s="526"/>
      <c r="K13" s="526"/>
      <c r="L13" s="526"/>
      <c r="M13" s="526"/>
      <c r="N13" s="526"/>
      <c r="O13" s="526"/>
      <c r="P13" s="526"/>
      <c r="Q13" s="526"/>
      <c r="R13" s="526"/>
      <c r="S13" s="526"/>
      <c r="T13" s="526"/>
      <c r="U13" s="526"/>
      <c r="V13" s="211"/>
      <c r="AB13" s="189" t="s">
        <v>63</v>
      </c>
      <c r="AC13" s="199"/>
      <c r="AD13" s="199"/>
      <c r="AE13" s="199"/>
      <c r="AF13" s="199"/>
      <c r="AG13" s="199" t="s">
        <v>64</v>
      </c>
      <c r="AH13" s="199" t="s">
        <v>65</v>
      </c>
      <c r="AI13" s="199"/>
    </row>
    <row r="14" spans="2:40" ht="44.1" customHeight="1">
      <c r="B14" s="205"/>
      <c r="C14" s="528" t="s">
        <v>66</v>
      </c>
      <c r="D14" s="528"/>
      <c r="E14" s="528"/>
      <c r="F14" s="528"/>
      <c r="G14" s="528"/>
      <c r="H14" s="528"/>
      <c r="I14" s="528"/>
      <c r="J14" s="528"/>
      <c r="K14" s="528"/>
      <c r="L14" s="528"/>
      <c r="M14" s="528"/>
      <c r="N14" s="528"/>
      <c r="O14" s="528"/>
      <c r="P14" s="528"/>
      <c r="Q14" s="528"/>
      <c r="R14" s="528"/>
      <c r="S14" s="528"/>
      <c r="T14" s="528"/>
      <c r="U14" s="528"/>
      <c r="V14" s="211"/>
      <c r="AB14" s="189" t="s">
        <v>67</v>
      </c>
      <c r="AC14" s="199"/>
      <c r="AD14" s="199"/>
      <c r="AE14" s="199"/>
      <c r="AF14" s="199"/>
      <c r="AG14" s="199" t="s">
        <v>68</v>
      </c>
      <c r="AH14" s="199" t="s">
        <v>69</v>
      </c>
      <c r="AI14" s="199"/>
    </row>
    <row r="15" spans="2:40" ht="150" customHeight="1">
      <c r="B15" s="205"/>
      <c r="C15" s="528" t="s">
        <v>248</v>
      </c>
      <c r="D15" s="528"/>
      <c r="E15" s="528"/>
      <c r="F15" s="528"/>
      <c r="G15" s="528"/>
      <c r="H15" s="528"/>
      <c r="I15" s="528"/>
      <c r="J15" s="528"/>
      <c r="K15" s="528"/>
      <c r="L15" s="528"/>
      <c r="M15" s="528"/>
      <c r="N15" s="528"/>
      <c r="O15" s="528"/>
      <c r="P15" s="528"/>
      <c r="Q15" s="528"/>
      <c r="R15" s="528"/>
      <c r="S15" s="528"/>
      <c r="T15" s="528"/>
      <c r="U15" s="528"/>
      <c r="V15" s="211"/>
      <c r="AB15" s="199" t="s">
        <v>70</v>
      </c>
      <c r="AC15" s="199"/>
      <c r="AD15" s="199"/>
      <c r="AE15" s="199"/>
      <c r="AF15" s="199"/>
      <c r="AG15" s="199" t="s">
        <v>71</v>
      </c>
      <c r="AH15" s="199" t="s">
        <v>72</v>
      </c>
      <c r="AI15" s="199"/>
    </row>
    <row r="16" spans="2:40" ht="20.100000000000001" customHeight="1">
      <c r="B16" s="205"/>
      <c r="C16" s="213"/>
      <c r="D16" s="214">
        <f>'Instruções Gerais e Termos'!$D$47</f>
        <v>0</v>
      </c>
      <c r="E16" s="547" t="s">
        <v>73</v>
      </c>
      <c r="F16" s="548"/>
      <c r="G16" s="548"/>
      <c r="H16" s="548"/>
      <c r="I16" s="548"/>
      <c r="J16" s="548"/>
      <c r="K16" s="548"/>
      <c r="L16" s="548"/>
      <c r="M16" s="548"/>
      <c r="N16" s="548"/>
      <c r="O16" s="548"/>
      <c r="P16" s="548"/>
      <c r="Q16" s="548"/>
      <c r="R16" s="548"/>
      <c r="S16" s="548"/>
      <c r="T16" s="548"/>
      <c r="U16" s="548"/>
      <c r="V16" s="216"/>
      <c r="W16" s="217"/>
      <c r="X16" s="217"/>
      <c r="Y16" s="217"/>
      <c r="Z16" s="217"/>
      <c r="AB16" s="199" t="s">
        <v>74</v>
      </c>
      <c r="AC16" s="199"/>
      <c r="AD16" s="199"/>
      <c r="AE16" s="199"/>
      <c r="AF16" s="199"/>
      <c r="AG16" s="199" t="s">
        <v>75</v>
      </c>
      <c r="AH16" s="199" t="s">
        <v>76</v>
      </c>
      <c r="AI16" s="199"/>
    </row>
    <row r="17" spans="2:35" ht="5.0999999999999996" customHeight="1">
      <c r="B17" s="205"/>
      <c r="C17" s="213"/>
      <c r="D17" s="21"/>
      <c r="E17" s="215"/>
      <c r="F17" s="215"/>
      <c r="G17" s="215"/>
      <c r="H17" s="215"/>
      <c r="I17" s="215"/>
      <c r="J17" s="215"/>
      <c r="K17" s="215"/>
      <c r="L17" s="215"/>
      <c r="M17" s="215"/>
      <c r="N17" s="215"/>
      <c r="O17" s="215"/>
      <c r="P17" s="215"/>
      <c r="Q17" s="215"/>
      <c r="R17" s="215"/>
      <c r="S17" s="215"/>
      <c r="T17" s="215"/>
      <c r="U17" s="215"/>
      <c r="V17" s="216"/>
      <c r="W17" s="217"/>
      <c r="X17" s="217"/>
      <c r="Y17" s="217"/>
      <c r="Z17" s="217"/>
      <c r="AB17" s="199" t="s">
        <v>77</v>
      </c>
      <c r="AC17" s="199"/>
      <c r="AD17" s="199"/>
      <c r="AE17" s="199"/>
      <c r="AF17" s="199"/>
      <c r="AG17" s="199" t="s">
        <v>78</v>
      </c>
      <c r="AH17" s="199" t="s">
        <v>79</v>
      </c>
      <c r="AI17" s="199"/>
    </row>
    <row r="18" spans="2:35" ht="20.100000000000001" customHeight="1">
      <c r="B18" s="205"/>
      <c r="C18" s="213"/>
      <c r="D18" s="214">
        <f>'Instruções Gerais e Termos'!$D$49</f>
        <v>0</v>
      </c>
      <c r="E18" s="547" t="s">
        <v>80</v>
      </c>
      <c r="F18" s="548"/>
      <c r="G18" s="548"/>
      <c r="H18" s="548"/>
      <c r="I18" s="548"/>
      <c r="J18" s="548"/>
      <c r="K18" s="548"/>
      <c r="L18" s="548"/>
      <c r="M18" s="548"/>
      <c r="N18" s="548"/>
      <c r="O18" s="548"/>
      <c r="P18" s="548"/>
      <c r="Q18" s="548"/>
      <c r="R18" s="548"/>
      <c r="S18" s="548"/>
      <c r="T18" s="548"/>
      <c r="U18" s="548"/>
      <c r="V18" s="216"/>
      <c r="W18" s="217"/>
      <c r="X18" s="217"/>
      <c r="Y18" s="217"/>
      <c r="Z18" s="217"/>
      <c r="AB18" s="199" t="s">
        <v>81</v>
      </c>
      <c r="AC18" s="199"/>
      <c r="AD18" s="199"/>
      <c r="AE18" s="199"/>
      <c r="AF18" s="199"/>
      <c r="AG18" s="199" t="s">
        <v>82</v>
      </c>
      <c r="AH18" s="199" t="s">
        <v>83</v>
      </c>
      <c r="AI18" s="199"/>
    </row>
    <row r="19" spans="2:35" ht="5.0999999999999996" customHeight="1">
      <c r="B19" s="205"/>
      <c r="C19" s="213"/>
      <c r="D19" s="21"/>
      <c r="E19" s="215"/>
      <c r="F19" s="215"/>
      <c r="G19" s="215"/>
      <c r="H19" s="215"/>
      <c r="I19" s="215"/>
      <c r="J19" s="215"/>
      <c r="K19" s="215"/>
      <c r="L19" s="215"/>
      <c r="M19" s="215"/>
      <c r="N19" s="215"/>
      <c r="O19" s="215"/>
      <c r="P19" s="215"/>
      <c r="Q19" s="215"/>
      <c r="R19" s="215"/>
      <c r="S19" s="215"/>
      <c r="T19" s="215"/>
      <c r="U19" s="215"/>
      <c r="V19" s="216"/>
      <c r="W19" s="217"/>
      <c r="X19" s="217"/>
      <c r="Y19" s="217"/>
      <c r="Z19" s="217"/>
      <c r="AB19" s="199" t="s">
        <v>84</v>
      </c>
      <c r="AC19" s="199"/>
      <c r="AD19" s="199"/>
      <c r="AE19" s="199"/>
      <c r="AF19" s="199"/>
      <c r="AG19" s="199" t="s">
        <v>85</v>
      </c>
      <c r="AH19" s="199" t="s">
        <v>86</v>
      </c>
      <c r="AI19" s="199"/>
    </row>
    <row r="20" spans="2:35" ht="32.1" customHeight="1">
      <c r="B20" s="205"/>
      <c r="C20" s="549" t="s">
        <v>87</v>
      </c>
      <c r="D20" s="549"/>
      <c r="E20" s="549"/>
      <c r="F20" s="549"/>
      <c r="G20" s="549"/>
      <c r="H20" s="549"/>
      <c r="I20" s="549"/>
      <c r="J20" s="549"/>
      <c r="K20" s="549"/>
      <c r="L20" s="549"/>
      <c r="M20" s="549"/>
      <c r="N20" s="549"/>
      <c r="O20" s="549"/>
      <c r="P20" s="549"/>
      <c r="Q20" s="549"/>
      <c r="R20" s="549"/>
      <c r="S20" s="549"/>
      <c r="T20" s="549"/>
      <c r="U20" s="549"/>
      <c r="V20" s="216"/>
      <c r="W20" s="217"/>
      <c r="X20" s="217"/>
      <c r="Y20" s="217"/>
      <c r="Z20" s="217"/>
      <c r="AB20" s="199" t="s">
        <v>88</v>
      </c>
      <c r="AC20" s="199"/>
      <c r="AD20" s="199"/>
      <c r="AE20" s="199"/>
      <c r="AF20" s="199"/>
      <c r="AG20" s="199" t="s">
        <v>89</v>
      </c>
      <c r="AH20" s="199" t="s">
        <v>90</v>
      </c>
      <c r="AI20" s="199"/>
    </row>
    <row r="21" spans="2:35" s="189" customFormat="1" ht="24" customHeight="1">
      <c r="B21" s="218"/>
      <c r="C21" s="550" t="str">
        <f>IF(OR($D$16&lt;&gt;"x",$D$18&lt;&gt;"x",'Dados Gerais e Operador'!$S$13&lt;&gt;TRUE),"FINALIZE O PREENCHIMENTO DA ABA 'AUTODECLARAÇÃO' (CONSTITUIÇÃO DO OPERADOR) E MARQUE OS CAMPOS ACIMA PARA HABILITAR O FORMULÁRIO","")</f>
        <v>FINALIZE O PREENCHIMENTO DA ABA 'AUTODECLARAÇÃO' (CONSTITUIÇÃO DO OPERADOR) E MARQUE OS CAMPOS ACIMA PARA HABILITAR O FORMULÁRIO</v>
      </c>
      <c r="D21" s="550"/>
      <c r="E21" s="550"/>
      <c r="F21" s="550"/>
      <c r="G21" s="550"/>
      <c r="H21" s="550"/>
      <c r="I21" s="550"/>
      <c r="J21" s="550"/>
      <c r="K21" s="550"/>
      <c r="L21" s="550"/>
      <c r="M21" s="550"/>
      <c r="N21" s="550"/>
      <c r="O21" s="550"/>
      <c r="P21" s="550"/>
      <c r="Q21" s="550"/>
      <c r="R21" s="550"/>
      <c r="S21" s="550"/>
      <c r="T21" s="550"/>
      <c r="U21" s="550"/>
      <c r="V21" s="216"/>
      <c r="AB21" s="199" t="s">
        <v>91</v>
      </c>
      <c r="AC21" s="199"/>
      <c r="AD21" s="199"/>
      <c r="AE21" s="199"/>
      <c r="AF21" s="199"/>
      <c r="AG21" s="199" t="s">
        <v>92</v>
      </c>
      <c r="AH21" s="199" t="s">
        <v>93</v>
      </c>
      <c r="AI21" s="199"/>
    </row>
    <row r="22" spans="2:35" s="189" customFormat="1" ht="11.45" customHeight="1">
      <c r="B22" s="219"/>
      <c r="C22" s="220"/>
      <c r="D22" s="220"/>
      <c r="E22" s="220"/>
      <c r="F22" s="220"/>
      <c r="G22" s="220"/>
      <c r="H22" s="220"/>
      <c r="I22" s="220"/>
      <c r="J22" s="220"/>
      <c r="K22" s="220"/>
      <c r="L22" s="220"/>
      <c r="M22" s="220"/>
      <c r="N22" s="220"/>
      <c r="O22" s="220"/>
      <c r="P22" s="220"/>
      <c r="Q22" s="220"/>
      <c r="R22" s="220"/>
      <c r="S22" s="220"/>
      <c r="T22" s="220"/>
      <c r="U22" s="220"/>
      <c r="V22" s="221"/>
      <c r="AB22" s="199" t="s">
        <v>94</v>
      </c>
      <c r="AC22" s="199"/>
      <c r="AD22" s="199"/>
      <c r="AE22" s="199"/>
      <c r="AF22" s="199"/>
      <c r="AG22" s="199" t="s">
        <v>95</v>
      </c>
      <c r="AH22" s="199" t="s">
        <v>96</v>
      </c>
      <c r="AI22" s="199"/>
    </row>
    <row r="23" spans="2:35" s="189" customFormat="1" ht="14.65" customHeight="1">
      <c r="B23" s="218"/>
      <c r="C23" s="222" t="s">
        <v>263</v>
      </c>
      <c r="D23" s="551">
        <f>'Dados Gerais e Operador'!$F$14</f>
        <v>0</v>
      </c>
      <c r="E23" s="552"/>
      <c r="F23" s="552"/>
      <c r="G23" s="552"/>
      <c r="H23" s="552"/>
      <c r="I23" s="553"/>
      <c r="J23" s="223"/>
      <c r="K23" s="223"/>
      <c r="L23" s="223"/>
      <c r="M23" s="223"/>
      <c r="N23" s="223"/>
      <c r="O23" s="223"/>
      <c r="P23" s="223"/>
      <c r="Q23" s="223"/>
      <c r="R23" s="223"/>
      <c r="S23" s="223"/>
      <c r="T23" s="223"/>
      <c r="U23" s="223"/>
      <c r="V23" s="216"/>
      <c r="AB23" s="199" t="s">
        <v>97</v>
      </c>
      <c r="AC23" s="199"/>
      <c r="AD23" s="199"/>
      <c r="AE23" s="199"/>
      <c r="AF23" s="199"/>
      <c r="AG23" s="199" t="s">
        <v>98</v>
      </c>
      <c r="AH23" s="199" t="s">
        <v>99</v>
      </c>
      <c r="AI23" s="199"/>
    </row>
    <row r="24" spans="2:35" s="189" customFormat="1" ht="14.65" customHeight="1">
      <c r="B24" s="218"/>
      <c r="C24" s="223"/>
      <c r="D24" s="223"/>
      <c r="E24" s="223"/>
      <c r="F24" s="223"/>
      <c r="G24" s="223"/>
      <c r="H24" s="223"/>
      <c r="I24" s="223"/>
      <c r="J24" s="223"/>
      <c r="K24" s="223"/>
      <c r="L24" s="223"/>
      <c r="M24" s="223"/>
      <c r="N24" s="223"/>
      <c r="O24" s="223"/>
      <c r="P24" s="223"/>
      <c r="Q24" s="223"/>
      <c r="R24" s="223"/>
      <c r="S24" s="223"/>
      <c r="T24" s="223"/>
      <c r="U24" s="223"/>
      <c r="V24" s="216"/>
      <c r="AB24" s="199" t="s">
        <v>100</v>
      </c>
      <c r="AC24" s="194"/>
      <c r="AD24" s="194"/>
      <c r="AE24" s="194"/>
      <c r="AF24" s="194"/>
      <c r="AG24" s="199" t="s">
        <v>101</v>
      </c>
      <c r="AH24" s="199" t="s">
        <v>102</v>
      </c>
      <c r="AI24" s="199"/>
    </row>
    <row r="25" spans="2:35" s="189" customFormat="1" ht="14.65" customHeight="1">
      <c r="B25" s="218"/>
      <c r="C25" s="224" t="s">
        <v>257</v>
      </c>
      <c r="D25" s="225"/>
      <c r="E25" s="225"/>
      <c r="F25" s="554" t="str">
        <f>IF('Dados Gerais e Operador'!$F$14="Pessoa Física",CONCATENATE("Consultar dados do operador no SEI com base no CPF ",'Dados Gerais e Operador'!$G$17," e complementar abaixo"),IF('Dados Gerais e Operador'!$F$14="Pessoa Jurídica",CONCATENATE("Consultar o operador no SEI com base no CNPJ ",'Dados Gerais e Operador'!$G$17," e complementar abaixo"),""))</f>
        <v/>
      </c>
      <c r="G25" s="554"/>
      <c r="H25" s="554"/>
      <c r="I25" s="554"/>
      <c r="J25" s="554"/>
      <c r="K25" s="554"/>
      <c r="L25" s="554"/>
      <c r="M25" s="554"/>
      <c r="N25" s="554"/>
      <c r="O25" s="554"/>
      <c r="P25" s="554"/>
      <c r="Q25" s="554"/>
      <c r="R25" s="554"/>
      <c r="S25" s="554"/>
      <c r="T25" s="554"/>
      <c r="U25" s="554"/>
      <c r="V25" s="216"/>
      <c r="AB25" s="199" t="s">
        <v>103</v>
      </c>
      <c r="AC25" s="194"/>
      <c r="AD25" s="194"/>
      <c r="AE25" s="194"/>
      <c r="AF25" s="194"/>
      <c r="AG25" s="199" t="s">
        <v>104</v>
      </c>
      <c r="AH25" s="199" t="s">
        <v>105</v>
      </c>
      <c r="AI25" s="199"/>
    </row>
    <row r="26" spans="2:35" s="189" customFormat="1" ht="14.65" customHeight="1">
      <c r="B26" s="218"/>
      <c r="C26" s="226" t="s">
        <v>106</v>
      </c>
      <c r="D26" s="538" t="str">
        <f>IFERROR(VLOOKUP('Dados Gerais e Operador'!$G$17,'TABELA DE DADOS PR'!B:E,2,0),"Não foi possível obter nome do operador - Por favor consulte o SEI e sobrescreva")</f>
        <v>Não foi possível obter nome do operador - Por favor consulte o SEI e sobrescreva</v>
      </c>
      <c r="E26" s="539"/>
      <c r="F26" s="539"/>
      <c r="G26" s="539"/>
      <c r="H26" s="539"/>
      <c r="I26" s="539"/>
      <c r="J26" s="539"/>
      <c r="K26" s="539"/>
      <c r="L26" s="539"/>
      <c r="M26" s="539"/>
      <c r="N26" s="539"/>
      <c r="O26" s="539"/>
      <c r="P26" s="539"/>
      <c r="Q26" s="539"/>
      <c r="R26" s="539"/>
      <c r="S26" s="539"/>
      <c r="T26" s="539"/>
      <c r="U26" s="540"/>
      <c r="V26" s="216"/>
      <c r="AB26" s="199" t="s">
        <v>107</v>
      </c>
      <c r="AC26" s="194"/>
      <c r="AD26" s="194"/>
      <c r="AE26" s="194"/>
      <c r="AF26" s="194"/>
      <c r="AG26" s="199" t="s">
        <v>108</v>
      </c>
      <c r="AH26" s="199" t="s">
        <v>109</v>
      </c>
      <c r="AI26" s="199"/>
    </row>
    <row r="27" spans="2:35" s="189" customFormat="1" ht="15">
      <c r="B27" s="218"/>
      <c r="C27" s="226" t="s">
        <v>110</v>
      </c>
      <c r="D27" s="541" t="str">
        <f>IFERROR(VLOOKUP('Dados Gerais e Operador'!$G$17,'TABELA DE DADOS PR'!B:E,3,0),"Não foi possível obter e-mail do operador - Por favor consulte o SEI e sobrescreva")</f>
        <v>Não foi possível obter e-mail do operador - Por favor consulte o SEI e sobrescreva</v>
      </c>
      <c r="E27" s="541"/>
      <c r="F27" s="541"/>
      <c r="G27" s="541"/>
      <c r="H27" s="541"/>
      <c r="I27" s="541"/>
      <c r="J27" s="541"/>
      <c r="K27" s="541"/>
      <c r="L27" s="541"/>
      <c r="M27" s="542" t="str">
        <f>IF(AND($D$27&lt;&gt;"",$D$27&lt;&gt;"Não foi possível obter e-mail do operador - Por favor consulte o SEI e sobrescreva"),"Confirme no SEI se o e-mail pesquisado é o atualizado","")</f>
        <v/>
      </c>
      <c r="N27" s="543"/>
      <c r="O27" s="543"/>
      <c r="P27" s="543"/>
      <c r="Q27" s="543"/>
      <c r="R27" s="543"/>
      <c r="S27" s="543"/>
      <c r="T27" s="543"/>
      <c r="U27" s="544"/>
      <c r="V27" s="216"/>
      <c r="AB27" s="199" t="s">
        <v>111</v>
      </c>
      <c r="AC27" s="194"/>
      <c r="AD27" s="194"/>
      <c r="AE27" s="194"/>
      <c r="AF27" s="194"/>
      <c r="AG27" s="199" t="s">
        <v>112</v>
      </c>
      <c r="AH27" s="199" t="s">
        <v>113</v>
      </c>
      <c r="AI27" s="199"/>
    </row>
    <row r="28" spans="2:35" s="189" customFormat="1" ht="14.65" customHeight="1">
      <c r="B28" s="218"/>
      <c r="C28" s="193"/>
      <c r="D28" s="193"/>
      <c r="E28" s="193"/>
      <c r="F28" s="193"/>
      <c r="G28" s="193"/>
      <c r="H28" s="193"/>
      <c r="I28" s="193"/>
      <c r="J28" s="193"/>
      <c r="K28" s="193"/>
      <c r="L28" s="193"/>
      <c r="M28" s="193"/>
      <c r="N28" s="193"/>
      <c r="O28" s="193"/>
      <c r="P28" s="193"/>
      <c r="Q28" s="193"/>
      <c r="R28" s="193"/>
      <c r="S28" s="193"/>
      <c r="T28" s="193"/>
      <c r="U28" s="193"/>
      <c r="V28" s="216"/>
      <c r="AB28" s="199" t="s">
        <v>114</v>
      </c>
      <c r="AC28" s="194"/>
      <c r="AD28" s="194"/>
      <c r="AE28" s="194"/>
      <c r="AF28" s="194"/>
      <c r="AG28" s="199" t="s">
        <v>115</v>
      </c>
      <c r="AH28" s="199" t="s">
        <v>116</v>
      </c>
      <c r="AI28" s="199"/>
    </row>
    <row r="29" spans="2:35" s="189" customFormat="1" ht="14.65" customHeight="1">
      <c r="B29" s="218"/>
      <c r="C29" s="224" t="s">
        <v>258</v>
      </c>
      <c r="D29" s="222"/>
      <c r="E29" s="222"/>
      <c r="F29" s="222"/>
      <c r="G29" s="550" t="str">
        <f>IF('Dados Gerais e Operador'!$F$14="Pessoa Jurídica",CONCATENATE("Consultar no SEI dados do responsável legal com base no CPF de Vinculação ",'Dados Gerais e Operador'!$G$20," e complementar abaixo"),"")</f>
        <v/>
      </c>
      <c r="H29" s="550"/>
      <c r="I29" s="550"/>
      <c r="J29" s="550"/>
      <c r="K29" s="550"/>
      <c r="L29" s="550"/>
      <c r="M29" s="550"/>
      <c r="N29" s="550"/>
      <c r="O29" s="550"/>
      <c r="P29" s="550"/>
      <c r="Q29" s="550"/>
      <c r="R29" s="550"/>
      <c r="S29" s="550"/>
      <c r="T29" s="550"/>
      <c r="U29" s="550"/>
      <c r="V29" s="216"/>
      <c r="AB29" s="194"/>
      <c r="AC29" s="194"/>
      <c r="AD29" s="194"/>
      <c r="AE29" s="194"/>
      <c r="AF29" s="194"/>
      <c r="AG29" s="194"/>
      <c r="AH29" s="194"/>
      <c r="AI29" s="199"/>
    </row>
    <row r="30" spans="2:35" s="189" customFormat="1" ht="14.65" customHeight="1">
      <c r="B30" s="218"/>
      <c r="C30" s="226" t="s">
        <v>106</v>
      </c>
      <c r="D30" s="545" t="str">
        <f>IFERROR(VLOOKUP('Dados Gerais e Operador'!$G$20,'TABELA DE DADOS PR'!B:E,2,0),"Não foi possível obter nome do operador - Por favor consulte o SEI e sobrescreva")</f>
        <v>Não foi possível obter nome do operador - Por favor consulte o SEI e sobrescreva</v>
      </c>
      <c r="E30" s="545"/>
      <c r="F30" s="545"/>
      <c r="G30" s="545"/>
      <c r="H30" s="545"/>
      <c r="I30" s="545"/>
      <c r="J30" s="545"/>
      <c r="K30" s="545"/>
      <c r="L30" s="545"/>
      <c r="M30" s="545"/>
      <c r="N30" s="545"/>
      <c r="O30" s="545"/>
      <c r="P30" s="545"/>
      <c r="Q30" s="545"/>
      <c r="R30" s="545"/>
      <c r="S30" s="545"/>
      <c r="T30" s="545"/>
      <c r="U30" s="545"/>
      <c r="V30" s="216"/>
      <c r="AB30" s="194"/>
      <c r="AC30" s="194"/>
      <c r="AD30" s="194"/>
      <c r="AE30" s="194"/>
      <c r="AF30" s="194"/>
      <c r="AG30" s="194"/>
      <c r="AH30" s="194"/>
      <c r="AI30" s="199"/>
    </row>
    <row r="31" spans="2:35" s="189" customFormat="1" ht="14.65" customHeight="1">
      <c r="B31" s="218"/>
      <c r="C31" s="226" t="s">
        <v>110</v>
      </c>
      <c r="D31" s="541" t="str">
        <f>IFERROR(VLOOKUP('Dados Gerais e Operador'!$G$20,'TABELA DE DADOS PR'!B:E,3,0),"Não foi possível obter e-mail do operador - Por favor consulte o SEI e sobrescreva")</f>
        <v>Não foi possível obter e-mail do operador - Por favor consulte o SEI e sobrescreva</v>
      </c>
      <c r="E31" s="541"/>
      <c r="F31" s="541"/>
      <c r="G31" s="541"/>
      <c r="H31" s="541"/>
      <c r="I31" s="541"/>
      <c r="J31" s="541"/>
      <c r="K31" s="541"/>
      <c r="L31" s="541"/>
      <c r="M31" s="546" t="str">
        <f>IF(AND($D$31&lt;&gt;"",$D$31&lt;&gt;"Não foi possível obter e-mail do operador - Por favor consulte o SEI e sobrescreva"),"Confirme no SEI se o e-mail pesquisado é o atualizado","")</f>
        <v/>
      </c>
      <c r="N31" s="546"/>
      <c r="O31" s="546"/>
      <c r="P31" s="546"/>
      <c r="Q31" s="546"/>
      <c r="R31" s="546"/>
      <c r="S31" s="546"/>
      <c r="T31" s="546"/>
      <c r="U31" s="546"/>
      <c r="V31" s="216"/>
      <c r="AB31" s="194"/>
      <c r="AC31" s="194"/>
      <c r="AD31" s="194"/>
      <c r="AE31" s="194"/>
      <c r="AF31" s="194"/>
      <c r="AG31" s="194"/>
      <c r="AH31" s="194"/>
      <c r="AI31" s="199"/>
    </row>
    <row r="32" spans="2:35" s="189" customFormat="1" ht="15">
      <c r="B32" s="218"/>
      <c r="C32" s="228"/>
      <c r="D32" s="228"/>
      <c r="E32" s="228"/>
      <c r="F32" s="228"/>
      <c r="G32" s="228"/>
      <c r="H32" s="228"/>
      <c r="I32" s="228"/>
      <c r="J32" s="228"/>
      <c r="K32" s="229"/>
      <c r="L32" s="229"/>
      <c r="M32" s="229"/>
      <c r="N32" s="229"/>
      <c r="O32" s="229"/>
      <c r="P32" s="229"/>
      <c r="Q32" s="229"/>
      <c r="R32" s="229"/>
      <c r="S32" s="229"/>
      <c r="T32" s="229"/>
      <c r="U32" s="229"/>
      <c r="V32" s="216"/>
      <c r="AB32" s="194"/>
      <c r="AC32" s="194"/>
      <c r="AD32" s="194"/>
      <c r="AE32" s="194"/>
      <c r="AF32" s="194"/>
      <c r="AG32" s="194"/>
      <c r="AH32" s="194"/>
      <c r="AI32" s="194"/>
    </row>
    <row r="33" spans="2:35" s="189" customFormat="1" ht="15">
      <c r="B33" s="218"/>
      <c r="C33" s="222" t="s">
        <v>117</v>
      </c>
      <c r="D33" s="551" t="str">
        <f>IF(OR(Representação!$E$15='TABELA DE DADOS'!$B$24,Representação!$E$15='TABELA DE DADOS'!$B$25),"Existente","Não Existente")</f>
        <v>Não Existente</v>
      </c>
      <c r="E33" s="552"/>
      <c r="F33" s="552"/>
      <c r="G33" s="552"/>
      <c r="H33" s="552"/>
      <c r="I33" s="553"/>
      <c r="J33" s="228"/>
      <c r="K33" s="229"/>
      <c r="L33" s="229"/>
      <c r="M33" s="229"/>
      <c r="N33" s="229"/>
      <c r="O33" s="229"/>
      <c r="P33" s="229"/>
      <c r="Q33" s="229"/>
      <c r="R33" s="229"/>
      <c r="S33" s="229"/>
      <c r="T33" s="229"/>
      <c r="U33" s="229"/>
      <c r="V33" s="216"/>
      <c r="AB33" s="194"/>
      <c r="AC33" s="194"/>
      <c r="AD33" s="194"/>
      <c r="AE33" s="194"/>
      <c r="AF33" s="194"/>
      <c r="AG33" s="194"/>
      <c r="AH33" s="194"/>
      <c r="AI33" s="194"/>
    </row>
    <row r="34" spans="2:35" s="189" customFormat="1" ht="15">
      <c r="B34" s="218"/>
      <c r="C34" s="228"/>
      <c r="D34" s="228"/>
      <c r="E34" s="228"/>
      <c r="F34" s="228"/>
      <c r="G34" s="228"/>
      <c r="H34" s="228"/>
      <c r="I34" s="228"/>
      <c r="J34" s="228"/>
      <c r="K34" s="229"/>
      <c r="L34" s="229"/>
      <c r="M34" s="229"/>
      <c r="N34" s="229"/>
      <c r="O34" s="229"/>
      <c r="P34" s="229"/>
      <c r="Q34" s="229"/>
      <c r="R34" s="229"/>
      <c r="S34" s="229"/>
      <c r="T34" s="229"/>
      <c r="U34" s="229"/>
      <c r="V34" s="216"/>
      <c r="AB34" s="194"/>
      <c r="AC34" s="194"/>
      <c r="AD34" s="194"/>
      <c r="AE34" s="194"/>
      <c r="AF34" s="194"/>
      <c r="AG34" s="194"/>
      <c r="AH34" s="194"/>
      <c r="AI34" s="194"/>
    </row>
    <row r="35" spans="2:35" s="189" customFormat="1" ht="14.65" customHeight="1">
      <c r="B35" s="218"/>
      <c r="C35" s="566" t="str">
        <f>IF(Representação!$T$17=TRUE,CONCATENATE("Consulte os dados do PROCURADOR na Procuração Eletrônica SEI nº ",Representação!$I$20," e complemente os campos abaixo"),"")</f>
        <v/>
      </c>
      <c r="D35" s="566"/>
      <c r="E35" s="566"/>
      <c r="F35" s="566"/>
      <c r="G35" s="566"/>
      <c r="H35" s="566"/>
      <c r="I35" s="566"/>
      <c r="J35" s="566"/>
      <c r="K35" s="566"/>
      <c r="L35" s="566"/>
      <c r="M35" s="566"/>
      <c r="N35" s="566"/>
      <c r="O35" s="566"/>
      <c r="P35" s="566"/>
      <c r="Q35" s="566"/>
      <c r="R35" s="566"/>
      <c r="S35" s="566"/>
      <c r="T35" s="566"/>
      <c r="U35" s="566"/>
      <c r="V35" s="216"/>
      <c r="AB35" s="194"/>
      <c r="AC35" s="194"/>
      <c r="AD35" s="194"/>
      <c r="AE35" s="194"/>
      <c r="AF35" s="194"/>
      <c r="AG35" s="194"/>
      <c r="AH35" s="194"/>
      <c r="AI35" s="194"/>
    </row>
    <row r="36" spans="2:35" s="189" customFormat="1" ht="15">
      <c r="B36" s="218"/>
      <c r="C36" s="226" t="s">
        <v>106</v>
      </c>
      <c r="D36" s="538" t="b">
        <f>IFERROR(IF(Representação!$E$15="Existente - Pessoa Física",VLOOKUP(Representação!$I$19,'TABELA DE DADOS PR'!B:E,2,0),IF(Representação!$E$15="Existente - Pessoa Jurídica",VLOOKUP(Representação!$I$21,'TABELA DE DADOS PR'!B:E,2,0))),"Não foi possível obter nome do operador - Por favor consulte o SEI e sobrescreva")</f>
        <v>0</v>
      </c>
      <c r="E36" s="539"/>
      <c r="F36" s="539"/>
      <c r="G36" s="539"/>
      <c r="H36" s="539"/>
      <c r="I36" s="539"/>
      <c r="J36" s="539"/>
      <c r="K36" s="539"/>
      <c r="L36" s="539"/>
      <c r="M36" s="539"/>
      <c r="N36" s="539"/>
      <c r="O36" s="539"/>
      <c r="P36" s="539"/>
      <c r="Q36" s="539"/>
      <c r="R36" s="539"/>
      <c r="S36" s="539"/>
      <c r="T36" s="539"/>
      <c r="U36" s="540"/>
      <c r="V36" s="216"/>
      <c r="AB36" s="194"/>
      <c r="AC36" s="194"/>
      <c r="AD36" s="194"/>
      <c r="AE36" s="194"/>
      <c r="AF36" s="194"/>
      <c r="AG36" s="194"/>
      <c r="AH36" s="194"/>
      <c r="AI36" s="194"/>
    </row>
    <row r="37" spans="2:35" s="189" customFormat="1" ht="15">
      <c r="B37" s="218"/>
      <c r="C37" s="226" t="s">
        <v>110</v>
      </c>
      <c r="D37" s="567" t="b">
        <f>IFERROR(IF(Representação!$E$15="Existente - Pessoa Física",VLOOKUP(Representação!$I$19,'TABELA DE DADOS PR'!B:E,3,0),IF(Representação!$E$15="Existente - Pessoa Jurídica",VLOOKUP(Representação!$I$21,'TABELA DE DADOS PR'!B:E,3,0))),"Não foi possível obter e-mail do operador - Por favor consulte o SEI e sobrescreva")</f>
        <v>0</v>
      </c>
      <c r="E37" s="568"/>
      <c r="F37" s="568"/>
      <c r="G37" s="568"/>
      <c r="H37" s="568"/>
      <c r="I37" s="568"/>
      <c r="J37" s="568"/>
      <c r="K37" s="568"/>
      <c r="L37" s="569"/>
      <c r="M37" s="570" t="str">
        <f>IF(AND($D$37&lt;&gt;"",$D$37&lt;&gt;"Não foi possível obter e-mail do operador - Por favor consulte o SEI e sobrescreva"),"Confirme no SEI se o e-mail pesquisado é o atualizado","")</f>
        <v>Confirme no SEI se o e-mail pesquisado é o atualizado</v>
      </c>
      <c r="N37" s="571"/>
      <c r="O37" s="571"/>
      <c r="P37" s="571"/>
      <c r="Q37" s="571"/>
      <c r="R37" s="571"/>
      <c r="S37" s="571"/>
      <c r="T37" s="571"/>
      <c r="U37" s="572"/>
      <c r="V37" s="216"/>
      <c r="AB37" s="194"/>
      <c r="AC37" s="194"/>
      <c r="AD37" s="194"/>
      <c r="AE37" s="194"/>
      <c r="AF37" s="194"/>
      <c r="AG37" s="194"/>
      <c r="AH37" s="194"/>
      <c r="AI37" s="194"/>
    </row>
    <row r="38" spans="2:35" s="189" customFormat="1" ht="15">
      <c r="B38" s="218"/>
      <c r="C38" s="226" t="s">
        <v>118</v>
      </c>
      <c r="D38" s="573"/>
      <c r="E38" s="574"/>
      <c r="F38" s="574"/>
      <c r="G38" s="574"/>
      <c r="H38" s="574"/>
      <c r="I38" s="574"/>
      <c r="J38" s="574"/>
      <c r="K38" s="574"/>
      <c r="L38" s="574"/>
      <c r="M38" s="574"/>
      <c r="N38" s="574"/>
      <c r="O38" s="574"/>
      <c r="P38" s="574"/>
      <c r="Q38" s="574"/>
      <c r="R38" s="574"/>
      <c r="S38" s="574"/>
      <c r="T38" s="574"/>
      <c r="U38" s="575"/>
      <c r="V38" s="216"/>
      <c r="AB38" s="194"/>
      <c r="AC38" s="194"/>
      <c r="AD38" s="194"/>
      <c r="AE38" s="194"/>
      <c r="AF38" s="194"/>
      <c r="AG38" s="194"/>
      <c r="AH38" s="194"/>
      <c r="AI38" s="194"/>
    </row>
    <row r="39" spans="2:35" s="189" customFormat="1" ht="15">
      <c r="B39" s="218"/>
      <c r="C39" s="226" t="s">
        <v>119</v>
      </c>
      <c r="D39" s="555"/>
      <c r="E39" s="556"/>
      <c r="F39" s="556"/>
      <c r="G39" s="556"/>
      <c r="H39" s="556"/>
      <c r="I39" s="556"/>
      <c r="J39" s="556"/>
      <c r="K39" s="556"/>
      <c r="L39" s="556"/>
      <c r="M39" s="557"/>
      <c r="N39" s="230" t="s">
        <v>120</v>
      </c>
      <c r="O39" s="231"/>
      <c r="P39" s="558" t="s">
        <v>121</v>
      </c>
      <c r="Q39" s="559"/>
      <c r="R39" s="560"/>
      <c r="S39" s="561"/>
      <c r="T39" s="561"/>
      <c r="U39" s="562"/>
      <c r="V39" s="216"/>
      <c r="AB39" s="194"/>
      <c r="AC39" s="194"/>
      <c r="AD39" s="194"/>
      <c r="AE39" s="194"/>
      <c r="AF39" s="194"/>
      <c r="AG39" s="194"/>
      <c r="AH39" s="194"/>
      <c r="AI39" s="194"/>
    </row>
    <row r="40" spans="2:35" s="189" customFormat="1" ht="116.65" customHeight="1">
      <c r="B40" s="218"/>
      <c r="C40" s="563" t="s">
        <v>264</v>
      </c>
      <c r="D40" s="564"/>
      <c r="E40" s="564"/>
      <c r="F40" s="564"/>
      <c r="G40" s="564"/>
      <c r="H40" s="564"/>
      <c r="I40" s="564"/>
      <c r="J40" s="564"/>
      <c r="K40" s="564"/>
      <c r="L40" s="564"/>
      <c r="M40" s="564"/>
      <c r="N40" s="564"/>
      <c r="O40" s="564"/>
      <c r="P40" s="564"/>
      <c r="Q40" s="564"/>
      <c r="R40" s="564"/>
      <c r="S40" s="564"/>
      <c r="T40" s="564"/>
      <c r="U40" s="564"/>
      <c r="V40" s="216"/>
      <c r="AB40" s="194"/>
      <c r="AC40" s="194"/>
      <c r="AD40" s="194"/>
      <c r="AE40" s="194"/>
      <c r="AF40" s="194"/>
      <c r="AG40" s="194"/>
      <c r="AH40" s="194"/>
      <c r="AI40" s="194"/>
    </row>
    <row r="41" spans="2:35" s="189" customFormat="1" ht="17.649999999999999" customHeight="1">
      <c r="B41" s="218"/>
      <c r="C41" s="232" t="s">
        <v>216</v>
      </c>
      <c r="D41" s="551">
        <f>'Solicitação e Instruções'!$E$8</f>
        <v>0</v>
      </c>
      <c r="E41" s="552"/>
      <c r="F41" s="552"/>
      <c r="G41" s="552"/>
      <c r="H41" s="552"/>
      <c r="I41" s="552"/>
      <c r="J41" s="552"/>
      <c r="K41" s="553"/>
      <c r="L41" s="233"/>
      <c r="M41" s="233"/>
      <c r="N41" s="233"/>
      <c r="O41" s="233"/>
      <c r="P41" s="233"/>
      <c r="Q41" s="233"/>
      <c r="R41" s="233"/>
      <c r="S41" s="233"/>
      <c r="T41" s="233"/>
      <c r="U41" s="233"/>
      <c r="V41" s="216"/>
      <c r="AB41" s="194"/>
      <c r="AC41" s="194"/>
      <c r="AD41" s="194"/>
      <c r="AE41" s="194"/>
      <c r="AF41" s="194"/>
      <c r="AG41" s="194"/>
      <c r="AH41" s="194"/>
      <c r="AI41" s="194"/>
    </row>
    <row r="42" spans="2:35" s="189" customFormat="1" ht="5.0999999999999996" customHeight="1">
      <c r="B42" s="218"/>
      <c r="C42" s="233"/>
      <c r="D42" s="234"/>
      <c r="E42" s="234"/>
      <c r="F42" s="234"/>
      <c r="G42" s="234"/>
      <c r="H42" s="234"/>
      <c r="I42" s="234"/>
      <c r="J42" s="234"/>
      <c r="K42" s="234"/>
      <c r="L42" s="233"/>
      <c r="M42" s="233"/>
      <c r="N42" s="233"/>
      <c r="O42" s="233"/>
      <c r="P42" s="233"/>
      <c r="Q42" s="233"/>
      <c r="R42" s="233"/>
      <c r="S42" s="233"/>
      <c r="T42" s="233"/>
      <c r="U42" s="233"/>
      <c r="V42" s="216"/>
      <c r="AB42" s="194"/>
      <c r="AC42" s="194"/>
      <c r="AD42" s="194"/>
      <c r="AE42" s="194"/>
      <c r="AF42" s="194"/>
      <c r="AG42" s="194"/>
      <c r="AH42" s="194"/>
      <c r="AI42" s="194"/>
    </row>
    <row r="43" spans="2:35" s="189" customFormat="1" ht="15">
      <c r="B43" s="218"/>
      <c r="C43" s="195" t="s">
        <v>5</v>
      </c>
      <c r="D43" s="551" t="str">
        <f>IF('Solicitação e Instruções'!$E$11='TABELA DE DADOS'!$B$3,'Requerimento v.antiga'!$AJ$2,IF('Solicitação e Instruções'!$E$11='TABELA DE DADOS'!$B$4,'Requerimento v.antiga'!$AJ$3,IF('Solicitação e Instruções'!$E$11='TABELA DE DADOS'!$B$5,'Requerimento v.antiga'!$AJ$4,IF('Solicitação e Instruções'!$E$11='TABELA DE DADOS'!$B$6,'Requerimento v.antiga'!$AJ$5,""))))</f>
        <v/>
      </c>
      <c r="E43" s="552"/>
      <c r="F43" s="552"/>
      <c r="G43" s="552"/>
      <c r="H43" s="552"/>
      <c r="I43" s="552"/>
      <c r="J43" s="552"/>
      <c r="K43" s="553"/>
      <c r="L43" s="225"/>
      <c r="M43" s="235"/>
      <c r="N43" s="565"/>
      <c r="O43" s="565"/>
      <c r="P43" s="565"/>
      <c r="Q43" s="235"/>
      <c r="R43" s="565"/>
      <c r="S43" s="565"/>
      <c r="T43" s="565"/>
      <c r="U43" s="565"/>
      <c r="V43" s="216"/>
      <c r="AB43" s="194"/>
      <c r="AC43" s="194"/>
      <c r="AD43" s="194"/>
      <c r="AE43" s="194"/>
      <c r="AF43" s="194"/>
      <c r="AG43" s="194"/>
      <c r="AH43" s="194"/>
      <c r="AI43" s="194"/>
    </row>
    <row r="44" spans="2:35" s="189" customFormat="1" ht="5.0999999999999996" customHeight="1">
      <c r="B44" s="218"/>
      <c r="C44" s="225"/>
      <c r="D44" s="225"/>
      <c r="E44" s="225"/>
      <c r="F44" s="225"/>
      <c r="G44" s="225"/>
      <c r="H44" s="225"/>
      <c r="I44" s="225"/>
      <c r="J44" s="225"/>
      <c r="K44" s="225"/>
      <c r="L44" s="225"/>
      <c r="M44" s="225"/>
      <c r="N44" s="225"/>
      <c r="O44" s="225"/>
      <c r="P44" s="225"/>
      <c r="Q44" s="225"/>
      <c r="R44" s="225"/>
      <c r="S44" s="225"/>
      <c r="T44" s="225"/>
      <c r="U44" s="225"/>
      <c r="V44" s="216"/>
      <c r="AB44" s="194"/>
      <c r="AC44" s="194"/>
      <c r="AD44" s="194"/>
      <c r="AE44" s="194"/>
      <c r="AF44" s="194"/>
      <c r="AG44" s="194"/>
      <c r="AH44" s="194"/>
      <c r="AI44" s="194"/>
    </row>
    <row r="45" spans="2:35" s="189" customFormat="1" ht="16.149999999999999" customHeight="1">
      <c r="B45" s="218"/>
      <c r="C45" s="225"/>
      <c r="D45" s="237" t="str">
        <f>IF(OR('Solicitação e Instruções'!$E$13="X",'Solicitação e Instruções'!$E$17="X",'Solicitação e Instruções'!$E$19="X",'Solicitação e Instruções'!$E$21="X",'Solicitação e Instruções'!$E$23="X",'Solicitação e Instruções'!$E$25="X",'Solicitação e Instruções'!$E$27="X"),"X","")</f>
        <v/>
      </c>
      <c r="E45" s="591" t="s">
        <v>122</v>
      </c>
      <c r="F45" s="592"/>
      <c r="G45" s="592"/>
      <c r="H45" s="237" t="str">
        <f>IF('Solicitação e Instruções'!E15="X","X","")</f>
        <v/>
      </c>
      <c r="I45" s="593" t="s">
        <v>123</v>
      </c>
      <c r="J45" s="594"/>
      <c r="K45" s="594"/>
      <c r="L45" s="594"/>
      <c r="M45" s="594"/>
      <c r="N45" s="594"/>
      <c r="O45" s="594"/>
      <c r="P45" s="594"/>
      <c r="Q45" s="594"/>
      <c r="R45" s="595"/>
      <c r="S45" s="237" t="str">
        <f>IF(AND($D$45="X",$H$45="X"),"X","")</f>
        <v/>
      </c>
      <c r="T45" s="593" t="s">
        <v>124</v>
      </c>
      <c r="U45" s="594"/>
      <c r="V45" s="216"/>
      <c r="Z45" s="238"/>
      <c r="AB45" s="194"/>
      <c r="AC45" s="194"/>
      <c r="AD45" s="194"/>
      <c r="AE45" s="194"/>
      <c r="AF45" s="194"/>
      <c r="AG45" s="194"/>
      <c r="AH45" s="194"/>
      <c r="AI45" s="194"/>
    </row>
    <row r="46" spans="2:35" s="189" customFormat="1" ht="5.0999999999999996" customHeight="1">
      <c r="B46" s="218"/>
      <c r="C46" s="225"/>
      <c r="D46" s="225"/>
      <c r="E46" s="225"/>
      <c r="F46" s="225"/>
      <c r="G46" s="225"/>
      <c r="H46" s="225"/>
      <c r="I46" s="225"/>
      <c r="J46" s="225"/>
      <c r="K46" s="225"/>
      <c r="L46" s="225"/>
      <c r="M46" s="225"/>
      <c r="N46" s="225"/>
      <c r="O46" s="225"/>
      <c r="P46" s="225"/>
      <c r="Q46" s="225"/>
      <c r="R46" s="225"/>
      <c r="S46" s="225"/>
      <c r="T46" s="225"/>
      <c r="U46" s="225"/>
      <c r="V46" s="216"/>
      <c r="AB46" s="194"/>
      <c r="AC46" s="194"/>
      <c r="AD46" s="194"/>
      <c r="AE46" s="194"/>
      <c r="AF46" s="194"/>
      <c r="AG46" s="194"/>
      <c r="AH46" s="194"/>
      <c r="AI46" s="194"/>
    </row>
    <row r="47" spans="2:35" s="189" customFormat="1" ht="6" customHeight="1">
      <c r="B47" s="218"/>
      <c r="C47" s="582"/>
      <c r="D47" s="582"/>
      <c r="E47" s="582"/>
      <c r="F47" s="582"/>
      <c r="G47" s="582"/>
      <c r="H47" s="582"/>
      <c r="I47" s="582"/>
      <c r="J47" s="582"/>
      <c r="K47" s="582"/>
      <c r="L47" s="582"/>
      <c r="M47" s="582"/>
      <c r="N47" s="596"/>
      <c r="O47" s="596"/>
      <c r="P47" s="596"/>
      <c r="Q47" s="596"/>
      <c r="R47" s="596"/>
      <c r="S47" s="596"/>
      <c r="T47" s="596"/>
      <c r="U47" s="596"/>
      <c r="V47" s="216"/>
      <c r="AB47" s="194"/>
      <c r="AC47" s="194"/>
      <c r="AD47" s="194"/>
      <c r="AE47" s="194"/>
      <c r="AF47" s="194"/>
      <c r="AG47" s="194"/>
      <c r="AH47" s="194"/>
      <c r="AI47" s="194"/>
    </row>
    <row r="48" spans="2:35" s="189" customFormat="1" ht="6" customHeight="1">
      <c r="B48" s="218"/>
      <c r="C48" s="597"/>
      <c r="D48" s="597"/>
      <c r="E48" s="597"/>
      <c r="F48" s="597"/>
      <c r="G48" s="597"/>
      <c r="H48" s="597"/>
      <c r="I48" s="597"/>
      <c r="J48" s="597"/>
      <c r="K48" s="597"/>
      <c r="L48" s="597"/>
      <c r="M48" s="597"/>
      <c r="N48" s="597"/>
      <c r="O48" s="597"/>
      <c r="P48" s="597"/>
      <c r="Q48" s="597"/>
      <c r="R48" s="597"/>
      <c r="S48" s="597"/>
      <c r="T48" s="597"/>
      <c r="U48" s="597"/>
      <c r="V48" s="216"/>
      <c r="AB48" s="194"/>
      <c r="AC48" s="194"/>
      <c r="AD48" s="194"/>
      <c r="AE48" s="194"/>
      <c r="AF48" s="194"/>
      <c r="AG48" s="194"/>
      <c r="AH48" s="194"/>
      <c r="AI48" s="194"/>
    </row>
    <row r="49" spans="2:35" s="189" customFormat="1" ht="5.0999999999999996" customHeight="1">
      <c r="B49" s="218"/>
      <c r="C49" s="239"/>
      <c r="D49" s="239"/>
      <c r="E49" s="239"/>
      <c r="F49" s="239"/>
      <c r="G49" s="239"/>
      <c r="H49" s="239"/>
      <c r="I49" s="239"/>
      <c r="J49" s="239"/>
      <c r="K49" s="239"/>
      <c r="L49" s="239"/>
      <c r="M49" s="239"/>
      <c r="N49" s="227"/>
      <c r="O49" s="227"/>
      <c r="P49" s="227"/>
      <c r="Q49" s="227"/>
      <c r="R49" s="227"/>
      <c r="S49" s="227"/>
      <c r="T49" s="227"/>
      <c r="U49" s="227"/>
      <c r="V49" s="216"/>
      <c r="AB49" s="194"/>
      <c r="AC49" s="194"/>
      <c r="AD49" s="194"/>
      <c r="AE49" s="194"/>
      <c r="AF49" s="194"/>
      <c r="AG49" s="194"/>
      <c r="AH49" s="194"/>
      <c r="AI49" s="194"/>
    </row>
    <row r="50" spans="2:35" s="189" customFormat="1" ht="14.65" customHeight="1">
      <c r="B50" s="218"/>
      <c r="C50" s="566" t="s">
        <v>125</v>
      </c>
      <c r="D50" s="566"/>
      <c r="E50" s="566"/>
      <c r="F50" s="566"/>
      <c r="G50" s="566"/>
      <c r="H50" s="566"/>
      <c r="I50" s="566"/>
      <c r="J50" s="566"/>
      <c r="K50" s="566"/>
      <c r="L50" s="566"/>
      <c r="M50" s="566"/>
      <c r="N50" s="566"/>
      <c r="O50" s="566"/>
      <c r="P50" s="566"/>
      <c r="Q50" s="566"/>
      <c r="R50" s="566"/>
      <c r="S50" s="566"/>
      <c r="T50" s="566"/>
      <c r="U50" s="566"/>
      <c r="V50" s="216"/>
      <c r="AB50" s="194"/>
      <c r="AC50" s="194"/>
      <c r="AD50" s="194"/>
      <c r="AE50" s="194"/>
      <c r="AF50" s="194"/>
      <c r="AG50" s="194"/>
      <c r="AH50" s="194"/>
      <c r="AI50" s="194"/>
    </row>
    <row r="51" spans="2:35" s="189" customFormat="1" ht="33.6" customHeight="1">
      <c r="B51" s="218"/>
      <c r="C51" s="576" t="str">
        <f>CONCATENATE('Solicitação e Instruções'!$X$13,'Solicitação e Instruções'!$X$15,'Solicitação e Instruções'!$X$17,'Solicitação e Instruções'!$X$19,'Solicitação e Instruções'!$X$21,'Solicitação e Instruções'!$X$23,'Solicitação e Instruções'!$X$25,'Solicitação e Instruções'!$X$27,'Solicitação e Instruções'!$X$30)</f>
        <v xml:space="preserve"> /  /  /  /  /  /  /  /  / </v>
      </c>
      <c r="D51" s="577"/>
      <c r="E51" s="577"/>
      <c r="F51" s="577"/>
      <c r="G51" s="577"/>
      <c r="H51" s="577"/>
      <c r="I51" s="577"/>
      <c r="J51" s="577"/>
      <c r="K51" s="577"/>
      <c r="L51" s="577"/>
      <c r="M51" s="577"/>
      <c r="N51" s="577"/>
      <c r="O51" s="577"/>
      <c r="P51" s="577"/>
      <c r="Q51" s="577"/>
      <c r="R51" s="577"/>
      <c r="S51" s="577"/>
      <c r="T51" s="577"/>
      <c r="U51" s="578"/>
      <c r="V51" s="216"/>
      <c r="AB51" s="194"/>
      <c r="AC51" s="194"/>
      <c r="AD51" s="194"/>
      <c r="AE51" s="194"/>
      <c r="AF51" s="194"/>
      <c r="AG51" s="194"/>
      <c r="AH51" s="194"/>
      <c r="AI51" s="194"/>
    </row>
    <row r="52" spans="2:35" s="189" customFormat="1" ht="33.6" customHeight="1">
      <c r="B52" s="218"/>
      <c r="C52" s="579"/>
      <c r="D52" s="580"/>
      <c r="E52" s="580"/>
      <c r="F52" s="580"/>
      <c r="G52" s="580"/>
      <c r="H52" s="580"/>
      <c r="I52" s="580"/>
      <c r="J52" s="580"/>
      <c r="K52" s="580"/>
      <c r="L52" s="580"/>
      <c r="M52" s="580"/>
      <c r="N52" s="580"/>
      <c r="O52" s="580"/>
      <c r="P52" s="580"/>
      <c r="Q52" s="580"/>
      <c r="R52" s="580"/>
      <c r="S52" s="580"/>
      <c r="T52" s="580"/>
      <c r="U52" s="581"/>
      <c r="V52" s="216"/>
      <c r="AB52" s="194"/>
      <c r="AC52" s="194"/>
      <c r="AD52" s="194"/>
      <c r="AE52" s="194"/>
      <c r="AF52" s="194"/>
      <c r="AG52" s="194"/>
      <c r="AH52" s="194"/>
      <c r="AI52" s="194"/>
    </row>
    <row r="53" spans="2:35" s="189" customFormat="1" ht="5.0999999999999996" customHeight="1">
      <c r="B53" s="218"/>
      <c r="C53" s="225"/>
      <c r="D53" s="225"/>
      <c r="E53" s="225"/>
      <c r="F53" s="225"/>
      <c r="G53" s="225"/>
      <c r="H53" s="225"/>
      <c r="I53" s="225"/>
      <c r="J53" s="225"/>
      <c r="K53" s="225"/>
      <c r="L53" s="225"/>
      <c r="M53" s="225"/>
      <c r="N53" s="225"/>
      <c r="O53" s="225"/>
      <c r="P53" s="225"/>
      <c r="Q53" s="225"/>
      <c r="R53" s="225"/>
      <c r="S53" s="225"/>
      <c r="T53" s="225"/>
      <c r="U53" s="225"/>
      <c r="V53" s="216"/>
      <c r="AB53" s="194"/>
      <c r="AC53" s="194"/>
      <c r="AD53" s="194"/>
      <c r="AE53" s="194"/>
      <c r="AF53" s="194"/>
      <c r="AG53" s="194"/>
      <c r="AH53" s="194"/>
      <c r="AI53" s="194"/>
    </row>
    <row r="54" spans="2:35" s="189" customFormat="1" ht="14.65" customHeight="1">
      <c r="B54" s="218"/>
      <c r="C54" s="582" t="s">
        <v>262</v>
      </c>
      <c r="D54" s="582"/>
      <c r="E54" s="582"/>
      <c r="F54" s="582"/>
      <c r="G54" s="582"/>
      <c r="H54" s="582"/>
      <c r="I54" s="582"/>
      <c r="J54" s="582"/>
      <c r="K54" s="582"/>
      <c r="L54" s="582"/>
      <c r="M54" s="583"/>
      <c r="N54" s="584" t="str">
        <f>IF('TFAC e ART'!$P$11&lt;&gt;"",'TFAC e ART'!$P$11,"")</f>
        <v/>
      </c>
      <c r="O54" s="585"/>
      <c r="P54" s="585"/>
      <c r="Q54" s="585"/>
      <c r="R54" s="585"/>
      <c r="S54" s="585"/>
      <c r="T54" s="585"/>
      <c r="U54" s="586"/>
      <c r="V54" s="216"/>
      <c r="AB54" s="194"/>
      <c r="AC54" s="194"/>
      <c r="AD54" s="194"/>
      <c r="AE54" s="194"/>
      <c r="AF54" s="194"/>
      <c r="AG54" s="194"/>
      <c r="AH54" s="194"/>
      <c r="AI54" s="194"/>
    </row>
    <row r="55" spans="2:35" s="189" customFormat="1" ht="5.0999999999999996" customHeight="1">
      <c r="B55" s="218"/>
      <c r="C55" s="225"/>
      <c r="D55" s="225"/>
      <c r="E55" s="225"/>
      <c r="F55" s="225"/>
      <c r="G55" s="225"/>
      <c r="H55" s="225"/>
      <c r="I55" s="225"/>
      <c r="J55" s="225"/>
      <c r="K55" s="225"/>
      <c r="L55" s="225"/>
      <c r="M55" s="225"/>
      <c r="N55" s="225"/>
      <c r="O55" s="225"/>
      <c r="P55" s="225"/>
      <c r="Q55" s="225"/>
      <c r="R55" s="225"/>
      <c r="S55" s="225"/>
      <c r="T55" s="225"/>
      <c r="U55" s="225"/>
      <c r="V55" s="216"/>
      <c r="AB55" s="194"/>
      <c r="AC55" s="194"/>
      <c r="AD55" s="194"/>
      <c r="AE55" s="194"/>
      <c r="AF55" s="194"/>
      <c r="AG55" s="194"/>
      <c r="AH55" s="194"/>
      <c r="AI55" s="194"/>
    </row>
    <row r="56" spans="2:35" s="189" customFormat="1" ht="15.75">
      <c r="B56" s="218"/>
      <c r="C56" s="240" t="s">
        <v>212</v>
      </c>
      <c r="D56" s="225"/>
      <c r="E56" s="225"/>
      <c r="F56" s="225"/>
      <c r="G56" s="225"/>
      <c r="H56" s="225"/>
      <c r="I56" s="225"/>
      <c r="J56" s="225"/>
      <c r="K56" s="225"/>
      <c r="L56" s="225"/>
      <c r="M56" s="225"/>
      <c r="N56" s="225"/>
      <c r="O56" s="225"/>
      <c r="P56" s="225"/>
      <c r="Q56" s="225"/>
      <c r="R56" s="225"/>
      <c r="S56" s="225"/>
      <c r="T56" s="225"/>
      <c r="U56" s="225"/>
      <c r="V56" s="216"/>
      <c r="AB56" s="194"/>
      <c r="AC56" s="194"/>
      <c r="AD56" s="194"/>
      <c r="AE56" s="194"/>
      <c r="AF56" s="194"/>
      <c r="AG56" s="194"/>
      <c r="AH56" s="194"/>
      <c r="AI56" s="194"/>
    </row>
    <row r="57" spans="2:35" s="189" customFormat="1" ht="15" hidden="1">
      <c r="B57" s="218"/>
      <c r="C57" s="225" t="s">
        <v>126</v>
      </c>
      <c r="D57" s="225"/>
      <c r="E57" s="587"/>
      <c r="F57" s="588"/>
      <c r="G57" s="588"/>
      <c r="H57" s="588"/>
      <c r="I57" s="588"/>
      <c r="J57" s="588"/>
      <c r="K57" s="588"/>
      <c r="L57" s="588"/>
      <c r="M57" s="588"/>
      <c r="N57" s="588"/>
      <c r="O57" s="588"/>
      <c r="P57" s="588"/>
      <c r="Q57" s="588"/>
      <c r="R57" s="588"/>
      <c r="S57" s="588"/>
      <c r="T57" s="588"/>
      <c r="U57" s="589"/>
      <c r="V57" s="216"/>
      <c r="AB57" s="194"/>
      <c r="AC57" s="194"/>
      <c r="AD57" s="194"/>
      <c r="AE57" s="194"/>
      <c r="AF57" s="194"/>
      <c r="AG57" s="194"/>
      <c r="AH57" s="194"/>
      <c r="AI57" s="194"/>
    </row>
    <row r="58" spans="2:35" s="189" customFormat="1" ht="15" hidden="1">
      <c r="B58" s="218"/>
      <c r="C58" s="235" t="s">
        <v>127</v>
      </c>
      <c r="D58" s="235"/>
      <c r="E58" s="235"/>
      <c r="F58" s="193"/>
      <c r="G58" s="235"/>
      <c r="H58" s="590"/>
      <c r="I58" s="590"/>
      <c r="J58" s="590"/>
      <c r="K58" s="590"/>
      <c r="L58" s="590"/>
      <c r="M58" s="590"/>
      <c r="N58" s="590"/>
      <c r="O58" s="590"/>
      <c r="P58" s="225"/>
      <c r="Q58" s="225"/>
      <c r="R58" s="225"/>
      <c r="S58" s="225"/>
      <c r="T58" s="225"/>
      <c r="U58" s="225"/>
      <c r="V58" s="216"/>
      <c r="AB58" s="194"/>
      <c r="AG58" s="194"/>
      <c r="AH58" s="194"/>
    </row>
    <row r="59" spans="2:35" s="189" customFormat="1" ht="15" hidden="1">
      <c r="B59" s="218"/>
      <c r="C59" s="225" t="s">
        <v>128</v>
      </c>
      <c r="D59" s="225"/>
      <c r="E59" s="225"/>
      <c r="F59" s="193"/>
      <c r="G59" s="193"/>
      <c r="H59" s="193"/>
      <c r="I59" s="193"/>
      <c r="J59" s="225"/>
      <c r="K59" s="601"/>
      <c r="L59" s="601"/>
      <c r="M59" s="601"/>
      <c r="N59" s="601"/>
      <c r="O59" s="601"/>
      <c r="P59" s="225"/>
      <c r="Q59" s="225"/>
      <c r="R59" s="225"/>
      <c r="S59" s="225"/>
      <c r="T59" s="225"/>
      <c r="U59" s="225"/>
      <c r="V59" s="216"/>
      <c r="AB59" s="194"/>
      <c r="AG59" s="194"/>
      <c r="AH59" s="194"/>
      <c r="AI59" s="194"/>
    </row>
    <row r="60" spans="2:35" s="189" customFormat="1" ht="15">
      <c r="B60" s="218"/>
      <c r="C60" s="225" t="s">
        <v>129</v>
      </c>
      <c r="D60" s="225"/>
      <c r="E60" s="225"/>
      <c r="F60" s="225"/>
      <c r="G60" s="225"/>
      <c r="H60" s="193"/>
      <c r="I60" s="193"/>
      <c r="J60" s="225"/>
      <c r="K60" s="602" t="str">
        <f>IF('TFAC e ART'!$J$17&lt;&gt;"",'TFAC e ART'!$J$17,"")</f>
        <v/>
      </c>
      <c r="L60" s="602"/>
      <c r="M60" s="225"/>
      <c r="N60" s="225"/>
      <c r="O60" s="225"/>
      <c r="P60" s="225"/>
      <c r="Q60" s="225"/>
      <c r="R60" s="225"/>
      <c r="S60" s="225"/>
      <c r="T60" s="225"/>
      <c r="U60" s="225"/>
      <c r="V60" s="216"/>
      <c r="AB60" s="194"/>
    </row>
    <row r="61" spans="2:35" s="189" customFormat="1" ht="15">
      <c r="B61" s="218"/>
      <c r="C61" s="225" t="s">
        <v>130</v>
      </c>
      <c r="D61" s="241"/>
      <c r="E61" s="193"/>
      <c r="F61" s="193"/>
      <c r="G61" s="603" t="str">
        <f>IF('TFAC e ART'!$J$18&lt;&gt;"",'TFAC e ART'!$J$18,"")</f>
        <v/>
      </c>
      <c r="H61" s="604"/>
      <c r="I61" s="604"/>
      <c r="J61" s="604"/>
      <c r="K61" s="604"/>
      <c r="L61" s="605"/>
      <c r="M61" s="225"/>
      <c r="N61" s="225"/>
      <c r="O61" s="225"/>
      <c r="P61" s="225"/>
      <c r="Q61" s="225"/>
      <c r="R61" s="225"/>
      <c r="S61" s="225"/>
      <c r="T61" s="225"/>
      <c r="U61" s="225"/>
      <c r="V61" s="216"/>
      <c r="AB61" s="194"/>
    </row>
    <row r="62" spans="2:35" s="189" customFormat="1" ht="15">
      <c r="B62" s="218"/>
      <c r="C62" s="225" t="s">
        <v>131</v>
      </c>
      <c r="D62" s="225"/>
      <c r="E62" s="225"/>
      <c r="F62" s="225"/>
      <c r="G62" s="225"/>
      <c r="H62" s="193"/>
      <c r="I62" s="193"/>
      <c r="J62" s="193"/>
      <c r="K62" s="606" t="str">
        <f>IF('TFAC e ART'!$J$19&lt;&gt;"",'TFAC e ART'!$J$19,"")</f>
        <v/>
      </c>
      <c r="L62" s="607"/>
      <c r="M62" s="242" t="s">
        <v>132</v>
      </c>
      <c r="N62" s="225"/>
      <c r="O62" s="225"/>
      <c r="P62" s="225"/>
      <c r="Q62" s="225"/>
      <c r="R62" s="225"/>
      <c r="S62" s="225"/>
      <c r="T62" s="225"/>
      <c r="U62" s="225"/>
      <c r="V62" s="216"/>
      <c r="AB62" s="194"/>
    </row>
    <row r="63" spans="2:35" s="189" customFormat="1" ht="20.100000000000001" customHeight="1">
      <c r="B63" s="218"/>
      <c r="C63" s="597" t="s">
        <v>213</v>
      </c>
      <c r="D63" s="597"/>
      <c r="E63" s="597"/>
      <c r="F63" s="597"/>
      <c r="G63" s="597"/>
      <c r="H63" s="597"/>
      <c r="I63" s="597"/>
      <c r="J63" s="597"/>
      <c r="K63" s="597"/>
      <c r="L63" s="597"/>
      <c r="M63" s="597"/>
      <c r="N63" s="597"/>
      <c r="O63" s="597"/>
      <c r="P63" s="597"/>
      <c r="Q63" s="597"/>
      <c r="R63" s="597"/>
      <c r="S63" s="597"/>
      <c r="T63" s="597"/>
      <c r="U63" s="597"/>
      <c r="V63" s="216"/>
      <c r="AB63" s="194"/>
    </row>
    <row r="64" spans="2:35" s="189" customFormat="1" ht="5.0999999999999996" customHeight="1">
      <c r="B64" s="218"/>
      <c r="C64" s="225"/>
      <c r="D64" s="225"/>
      <c r="E64" s="225"/>
      <c r="F64" s="225"/>
      <c r="G64" s="225"/>
      <c r="H64" s="225"/>
      <c r="I64" s="225"/>
      <c r="J64" s="225"/>
      <c r="K64" s="225"/>
      <c r="L64" s="225"/>
      <c r="M64" s="225"/>
      <c r="N64" s="225"/>
      <c r="O64" s="225"/>
      <c r="P64" s="225"/>
      <c r="Q64" s="225"/>
      <c r="R64" s="225"/>
      <c r="S64" s="225"/>
      <c r="T64" s="225"/>
      <c r="U64" s="225"/>
      <c r="V64" s="216"/>
      <c r="AB64" s="194"/>
    </row>
    <row r="65" spans="2:28" s="189" customFormat="1" ht="15">
      <c r="B65" s="218"/>
      <c r="C65" s="608" t="s">
        <v>133</v>
      </c>
      <c r="D65" s="608"/>
      <c r="E65" s="608"/>
      <c r="F65" s="608"/>
      <c r="G65" s="608"/>
      <c r="H65" s="608"/>
      <c r="I65" s="608"/>
      <c r="J65" s="608"/>
      <c r="K65" s="608"/>
      <c r="L65" s="608"/>
      <c r="M65" s="608"/>
      <c r="N65" s="608"/>
      <c r="O65" s="608"/>
      <c r="P65" s="608"/>
      <c r="Q65" s="608"/>
      <c r="R65" s="608"/>
      <c r="S65" s="608"/>
      <c r="T65" s="608"/>
      <c r="U65" s="608"/>
      <c r="V65" s="216"/>
      <c r="X65" s="193"/>
      <c r="Y65" s="194"/>
      <c r="AB65" s="194"/>
    </row>
    <row r="66" spans="2:28" s="189" customFormat="1" ht="15">
      <c r="B66" s="218"/>
      <c r="C66" s="243" t="s">
        <v>134</v>
      </c>
      <c r="D66" s="235"/>
      <c r="E66" s="235"/>
      <c r="F66" s="235"/>
      <c r="G66" s="193"/>
      <c r="H66" s="193"/>
      <c r="I66" s="244"/>
      <c r="J66" s="244"/>
      <c r="K66" s="193"/>
      <c r="L66" s="193"/>
      <c r="M66" s="193"/>
      <c r="N66" s="193"/>
      <c r="O66" s="598" t="s">
        <v>135</v>
      </c>
      <c r="P66" s="598"/>
      <c r="Q66" s="245"/>
      <c r="R66" s="245"/>
      <c r="S66" s="245"/>
      <c r="T66" s="245"/>
      <c r="U66" s="245"/>
      <c r="V66" s="216"/>
      <c r="AB66" s="194"/>
    </row>
    <row r="67" spans="2:28" s="189" customFormat="1" ht="2.1" customHeight="1">
      <c r="B67" s="218"/>
      <c r="C67" s="235"/>
      <c r="D67" s="235"/>
      <c r="E67" s="235"/>
      <c r="F67" s="235"/>
      <c r="G67" s="193"/>
      <c r="H67" s="193"/>
      <c r="I67" s="244"/>
      <c r="J67" s="244"/>
      <c r="K67" s="193"/>
      <c r="L67" s="193"/>
      <c r="M67" s="193"/>
      <c r="N67" s="193"/>
      <c r="O67" s="246"/>
      <c r="P67" s="246"/>
      <c r="Q67" s="245"/>
      <c r="R67" s="245"/>
      <c r="S67" s="245"/>
      <c r="T67" s="245"/>
      <c r="U67" s="245"/>
      <c r="V67" s="216"/>
      <c r="AB67" s="194"/>
    </row>
    <row r="68" spans="2:28" s="189" customFormat="1" ht="15">
      <c r="B68" s="218"/>
      <c r="C68" s="599" t="str">
        <f>""&amp;AK2&amp;" - "&amp;AL2&amp;" - "&amp;AN2&amp;""</f>
        <v>011701 - Cadastro de Aeródromo - Inscrição Cadastral de Aeródromo de uso privativo</v>
      </c>
      <c r="D68" s="599"/>
      <c r="E68" s="599"/>
      <c r="F68" s="599"/>
      <c r="G68" s="599"/>
      <c r="H68" s="599"/>
      <c r="I68" s="599"/>
      <c r="J68" s="599"/>
      <c r="K68" s="599"/>
      <c r="L68" s="599"/>
      <c r="M68" s="599"/>
      <c r="N68" s="599"/>
      <c r="O68" s="600">
        <f>AM2</f>
        <v>500</v>
      </c>
      <c r="P68" s="600"/>
      <c r="Q68" s="245"/>
      <c r="R68" s="245"/>
      <c r="S68" s="245"/>
      <c r="T68" s="245"/>
      <c r="U68" s="245"/>
      <c r="V68" s="216"/>
      <c r="AB68" s="194"/>
    </row>
    <row r="69" spans="2:28" s="189" customFormat="1" ht="2.1" customHeight="1">
      <c r="B69" s="218"/>
      <c r="C69" s="236"/>
      <c r="D69" s="236"/>
      <c r="E69" s="236"/>
      <c r="F69" s="236"/>
      <c r="G69" s="236"/>
      <c r="H69" s="236"/>
      <c r="I69" s="236"/>
      <c r="J69" s="236"/>
      <c r="K69" s="247"/>
      <c r="L69" s="247"/>
      <c r="M69" s="247"/>
      <c r="N69" s="247"/>
      <c r="O69" s="248"/>
      <c r="P69" s="248"/>
      <c r="Q69" s="245"/>
      <c r="R69" s="245"/>
      <c r="S69" s="245"/>
      <c r="T69" s="245"/>
      <c r="U69" s="245"/>
      <c r="V69" s="216"/>
      <c r="AB69" s="194"/>
    </row>
    <row r="70" spans="2:28" s="189" customFormat="1" ht="14.65" customHeight="1">
      <c r="B70" s="218"/>
      <c r="C70" s="599" t="str">
        <f>""&amp;AK2&amp;" - "&amp;AL2&amp;" - "&amp;AN3&amp;""</f>
        <v>011701 - Cadastro de Aeródromo - Inscrição Cadastral de Heliponto de uso privativo ao nível do solo</v>
      </c>
      <c r="D70" s="599"/>
      <c r="E70" s="599"/>
      <c r="F70" s="599"/>
      <c r="G70" s="599"/>
      <c r="H70" s="599"/>
      <c r="I70" s="599"/>
      <c r="J70" s="599"/>
      <c r="K70" s="599"/>
      <c r="L70" s="599"/>
      <c r="M70" s="599"/>
      <c r="N70" s="599"/>
      <c r="O70" s="600">
        <f>AM2</f>
        <v>500</v>
      </c>
      <c r="P70" s="600"/>
      <c r="Q70" s="245"/>
      <c r="R70" s="245"/>
      <c r="S70" s="245"/>
      <c r="T70" s="245"/>
      <c r="U70" s="245"/>
      <c r="V70" s="216"/>
      <c r="AB70" s="194"/>
    </row>
    <row r="71" spans="2:28" s="189" customFormat="1" ht="2.1" customHeight="1">
      <c r="B71" s="218"/>
      <c r="C71" s="236"/>
      <c r="D71" s="236"/>
      <c r="E71" s="236"/>
      <c r="F71" s="236"/>
      <c r="G71" s="236"/>
      <c r="H71" s="236"/>
      <c r="I71" s="236"/>
      <c r="J71" s="236"/>
      <c r="K71" s="247"/>
      <c r="L71" s="247"/>
      <c r="M71" s="247"/>
      <c r="N71" s="247"/>
      <c r="O71" s="248"/>
      <c r="P71" s="248"/>
      <c r="Q71" s="245"/>
      <c r="R71" s="245"/>
      <c r="S71" s="245"/>
      <c r="T71" s="245"/>
      <c r="U71" s="245"/>
      <c r="V71" s="216"/>
      <c r="AB71" s="194"/>
    </row>
    <row r="72" spans="2:28" s="189" customFormat="1" ht="15">
      <c r="B72" s="218"/>
      <c r="C72" s="599" t="str">
        <f>""&amp;AK2&amp;" - "&amp;AL2&amp;" - "&amp;AN4&amp;""</f>
        <v>011701 - Cadastro de Aeródromo - Alteração Cadastral de Aeródromo/HP de uso privativo ao nível do solo</v>
      </c>
      <c r="D72" s="599"/>
      <c r="E72" s="599"/>
      <c r="F72" s="599"/>
      <c r="G72" s="599"/>
      <c r="H72" s="599"/>
      <c r="I72" s="599"/>
      <c r="J72" s="599"/>
      <c r="K72" s="599"/>
      <c r="L72" s="599"/>
      <c r="M72" s="599"/>
      <c r="N72" s="599"/>
      <c r="O72" s="600">
        <f>AM2</f>
        <v>500</v>
      </c>
      <c r="P72" s="600"/>
      <c r="Q72" s="245"/>
      <c r="R72" s="245"/>
      <c r="S72" s="245"/>
      <c r="T72" s="245"/>
      <c r="U72" s="245"/>
      <c r="V72" s="216"/>
      <c r="X72" s="193"/>
      <c r="AB72" s="194"/>
    </row>
    <row r="73" spans="2:28" s="189" customFormat="1" ht="2.1" customHeight="1">
      <c r="B73" s="218"/>
      <c r="C73" s="236"/>
      <c r="D73" s="236"/>
      <c r="E73" s="236"/>
      <c r="F73" s="236"/>
      <c r="G73" s="236"/>
      <c r="H73" s="236"/>
      <c r="I73" s="236"/>
      <c r="J73" s="236"/>
      <c r="K73" s="247"/>
      <c r="L73" s="247"/>
      <c r="M73" s="247"/>
      <c r="N73" s="247"/>
      <c r="O73" s="248"/>
      <c r="P73" s="248"/>
      <c r="Q73" s="245"/>
      <c r="R73" s="245"/>
      <c r="S73" s="245"/>
      <c r="T73" s="245"/>
      <c r="U73" s="245"/>
      <c r="V73" s="216"/>
      <c r="AB73" s="194"/>
    </row>
    <row r="74" spans="2:28" s="189" customFormat="1" ht="15">
      <c r="B74" s="218"/>
      <c r="C74" s="565"/>
      <c r="D74" s="565"/>
      <c r="E74" s="565"/>
      <c r="F74" s="565"/>
      <c r="G74" s="565"/>
      <c r="H74" s="565"/>
      <c r="I74" s="565"/>
      <c r="J74" s="565"/>
      <c r="K74" s="565"/>
      <c r="L74" s="565"/>
      <c r="M74" s="565"/>
      <c r="N74" s="565"/>
      <c r="O74" s="614"/>
      <c r="P74" s="614"/>
      <c r="Q74" s="245"/>
      <c r="R74" s="245"/>
      <c r="S74" s="245"/>
      <c r="T74" s="245"/>
      <c r="U74" s="245"/>
      <c r="V74" s="216"/>
      <c r="X74" s="189" t="s">
        <v>136</v>
      </c>
      <c r="AB74" s="194"/>
    </row>
    <row r="75" spans="2:28" s="189" customFormat="1" ht="2.1" customHeight="1">
      <c r="B75" s="218"/>
      <c r="C75" s="236"/>
      <c r="D75" s="236"/>
      <c r="E75" s="236"/>
      <c r="F75" s="236"/>
      <c r="G75" s="236"/>
      <c r="H75" s="236"/>
      <c r="I75" s="236"/>
      <c r="J75" s="236"/>
      <c r="K75" s="247"/>
      <c r="L75" s="247"/>
      <c r="M75" s="247"/>
      <c r="N75" s="247"/>
      <c r="O75" s="249"/>
      <c r="P75" s="249"/>
      <c r="Q75" s="245"/>
      <c r="R75" s="245"/>
      <c r="S75" s="245"/>
      <c r="T75" s="245"/>
      <c r="U75" s="245"/>
      <c r="V75" s="216"/>
      <c r="AB75" s="194"/>
    </row>
    <row r="76" spans="2:28" s="189" customFormat="1" ht="15">
      <c r="B76" s="218"/>
      <c r="C76" s="599" t="str">
        <f>""&amp;AK3&amp;" - "&amp;AL3&amp;" - "&amp;AN6&amp;""</f>
        <v>011702 - Cadastro de Aeródromo - Inscrição Cadastral de Heliponto de uso privativo Elevado</v>
      </c>
      <c r="D76" s="599"/>
      <c r="E76" s="599"/>
      <c r="F76" s="599"/>
      <c r="G76" s="599"/>
      <c r="H76" s="599"/>
      <c r="I76" s="599"/>
      <c r="J76" s="599"/>
      <c r="K76" s="599"/>
      <c r="L76" s="599"/>
      <c r="M76" s="599"/>
      <c r="N76" s="599"/>
      <c r="O76" s="600">
        <f>AM3</f>
        <v>2000</v>
      </c>
      <c r="P76" s="600"/>
      <c r="Q76" s="245"/>
      <c r="R76" s="245"/>
      <c r="S76" s="245"/>
      <c r="T76" s="245"/>
      <c r="U76" s="245"/>
      <c r="V76" s="216"/>
      <c r="AB76" s="194"/>
    </row>
    <row r="77" spans="2:28" s="189" customFormat="1" ht="2.1" customHeight="1">
      <c r="B77" s="218"/>
      <c r="C77" s="236"/>
      <c r="D77" s="236"/>
      <c r="E77" s="236"/>
      <c r="F77" s="236"/>
      <c r="G77" s="236"/>
      <c r="H77" s="236"/>
      <c r="I77" s="236"/>
      <c r="J77" s="236"/>
      <c r="K77" s="247"/>
      <c r="L77" s="247"/>
      <c r="M77" s="247"/>
      <c r="N77" s="247"/>
      <c r="O77" s="250"/>
      <c r="P77" s="250"/>
      <c r="Q77" s="245"/>
      <c r="R77" s="245"/>
      <c r="S77" s="245"/>
      <c r="T77" s="245"/>
      <c r="U77" s="245"/>
      <c r="V77" s="216"/>
      <c r="AB77" s="194"/>
    </row>
    <row r="78" spans="2:28" s="189" customFormat="1" ht="15">
      <c r="B78" s="218"/>
      <c r="C78" s="599" t="str">
        <f>""&amp;AK3&amp;" - "&amp;AL3&amp;" - "&amp;AN7&amp;""</f>
        <v>011702 - Cadastro de Aeródromo - Alteração Cadastral de Heliponto de uso privativo Elevado</v>
      </c>
      <c r="D78" s="599"/>
      <c r="E78" s="599"/>
      <c r="F78" s="599"/>
      <c r="G78" s="599"/>
      <c r="H78" s="599"/>
      <c r="I78" s="599"/>
      <c r="J78" s="599"/>
      <c r="K78" s="599"/>
      <c r="L78" s="599"/>
      <c r="M78" s="599"/>
      <c r="N78" s="599"/>
      <c r="O78" s="600">
        <f>AM3</f>
        <v>2000</v>
      </c>
      <c r="P78" s="600"/>
      <c r="Q78" s="245"/>
      <c r="R78" s="245"/>
      <c r="S78" s="245"/>
      <c r="T78" s="245"/>
      <c r="U78" s="245"/>
      <c r="V78" s="216"/>
      <c r="X78" s="193"/>
      <c r="AB78" s="194"/>
    </row>
    <row r="79" spans="2:28" s="189" customFormat="1" ht="5.0999999999999996" customHeight="1">
      <c r="B79" s="218"/>
      <c r="C79" s="235"/>
      <c r="D79" s="609"/>
      <c r="E79" s="610"/>
      <c r="F79" s="251"/>
      <c r="G79" s="251"/>
      <c r="H79" s="611"/>
      <c r="I79" s="611"/>
      <c r="J79" s="611"/>
      <c r="K79" s="611"/>
      <c r="L79" s="611"/>
      <c r="M79" s="611"/>
      <c r="N79" s="225"/>
      <c r="O79" s="225"/>
      <c r="P79" s="225"/>
      <c r="Q79" s="225"/>
      <c r="R79" s="225"/>
      <c r="S79" s="225"/>
      <c r="T79" s="225"/>
      <c r="U79" s="225"/>
      <c r="V79" s="216"/>
      <c r="AB79" s="194"/>
    </row>
    <row r="80" spans="2:28" s="189" customFormat="1" ht="15">
      <c r="B80" s="218"/>
      <c r="C80" s="235" t="s">
        <v>137</v>
      </c>
      <c r="D80" s="612" t="str">
        <f>IF('TFAC e ART'!$J$39&lt;&gt;"",'TFAC e ART'!$J$39,"")</f>
        <v/>
      </c>
      <c r="E80" s="602"/>
      <c r="F80" s="602"/>
      <c r="G80" s="252"/>
      <c r="H80" s="613"/>
      <c r="I80" s="613"/>
      <c r="J80" s="613"/>
      <c r="K80" s="613"/>
      <c r="L80" s="613"/>
      <c r="M80" s="613"/>
      <c r="N80" s="225"/>
      <c r="O80" s="225"/>
      <c r="P80" s="225"/>
      <c r="Q80" s="225"/>
      <c r="R80" s="225"/>
      <c r="S80" s="225"/>
      <c r="T80" s="225"/>
      <c r="U80" s="225"/>
      <c r="V80" s="216"/>
      <c r="AB80" s="194"/>
    </row>
    <row r="81" spans="2:30" s="189" customFormat="1" ht="15">
      <c r="B81" s="218"/>
      <c r="C81" s="235" t="s">
        <v>138</v>
      </c>
      <c r="D81" s="235"/>
      <c r="E81" s="235"/>
      <c r="F81" s="235"/>
      <c r="G81" s="235"/>
      <c r="H81" s="235"/>
      <c r="I81" s="193"/>
      <c r="J81" s="193"/>
      <c r="K81" s="193"/>
      <c r="L81" s="225"/>
      <c r="M81" s="603" t="str">
        <f>IF('TFAC e ART'!$J$40&lt;&gt;"",'TFAC e ART'!$J$40,"")</f>
        <v/>
      </c>
      <c r="N81" s="605"/>
      <c r="O81" s="253"/>
      <c r="P81" s="590"/>
      <c r="Q81" s="590"/>
      <c r="R81" s="253"/>
      <c r="S81" s="253"/>
      <c r="T81" s="253"/>
      <c r="U81" s="225"/>
      <c r="V81" s="216"/>
      <c r="AB81" s="194"/>
    </row>
    <row r="82" spans="2:30" s="189" customFormat="1" ht="20.65" customHeight="1">
      <c r="B82" s="218"/>
      <c r="C82" s="627"/>
      <c r="D82" s="627"/>
      <c r="E82" s="627"/>
      <c r="F82" s="627"/>
      <c r="G82" s="627"/>
      <c r="H82" s="627"/>
      <c r="I82" s="627"/>
      <c r="J82" s="627"/>
      <c r="K82" s="627"/>
      <c r="L82" s="627"/>
      <c r="M82" s="627"/>
      <c r="N82" s="627"/>
      <c r="O82" s="627"/>
      <c r="P82" s="627"/>
      <c r="Q82" s="627"/>
      <c r="R82" s="627"/>
      <c r="S82" s="627"/>
      <c r="T82" s="627"/>
      <c r="U82" s="627"/>
      <c r="V82" s="216"/>
    </row>
    <row r="83" spans="2:30" ht="15.75" customHeight="1">
      <c r="B83" s="205"/>
      <c r="C83" s="628" t="s">
        <v>139</v>
      </c>
      <c r="D83" s="628"/>
      <c r="E83" s="628"/>
      <c r="F83" s="628"/>
      <c r="G83" s="628"/>
      <c r="H83" s="628"/>
      <c r="I83" s="628"/>
      <c r="J83" s="628"/>
      <c r="K83" s="628"/>
      <c r="L83" s="628"/>
      <c r="M83" s="628"/>
      <c r="N83" s="628"/>
      <c r="O83" s="628"/>
      <c r="P83" s="628"/>
      <c r="Q83" s="628"/>
      <c r="R83" s="628"/>
      <c r="S83" s="628"/>
      <c r="T83" s="628"/>
      <c r="U83" s="628"/>
      <c r="V83" s="254"/>
    </row>
    <row r="84" spans="2:30" ht="15.6" customHeight="1">
      <c r="B84" s="205"/>
      <c r="C84" s="255" t="s">
        <v>218</v>
      </c>
      <c r="D84" s="623"/>
      <c r="E84" s="623"/>
      <c r="F84" s="623"/>
      <c r="G84" s="623"/>
      <c r="H84" s="623"/>
      <c r="I84" s="629" t="s">
        <v>140</v>
      </c>
      <c r="J84" s="630"/>
      <c r="K84" s="630"/>
      <c r="L84" s="630"/>
      <c r="M84" s="630"/>
      <c r="N84" s="630"/>
      <c r="O84" s="630"/>
      <c r="P84" s="630"/>
      <c r="Q84" s="630"/>
      <c r="R84" s="630"/>
      <c r="S84" s="630"/>
      <c r="T84" s="630"/>
      <c r="U84" s="630"/>
      <c r="V84" s="256"/>
    </row>
    <row r="85" spans="2:30" ht="15.75" customHeight="1">
      <c r="B85" s="205"/>
      <c r="C85" s="255" t="s">
        <v>219</v>
      </c>
      <c r="D85" s="615">
        <f>'Dados Gerais e Operador'!F26</f>
        <v>0</v>
      </c>
      <c r="E85" s="616"/>
      <c r="F85" s="616"/>
      <c r="G85" s="616"/>
      <c r="H85" s="616"/>
      <c r="I85" s="616"/>
      <c r="J85" s="616"/>
      <c r="K85" s="616"/>
      <c r="L85" s="616"/>
      <c r="M85" s="616"/>
      <c r="N85" s="616"/>
      <c r="O85" s="616"/>
      <c r="P85" s="616"/>
      <c r="Q85" s="616"/>
      <c r="R85" s="616"/>
      <c r="S85" s="616"/>
      <c r="T85" s="616"/>
      <c r="U85" s="617"/>
      <c r="V85" s="256"/>
    </row>
    <row r="86" spans="2:30" ht="15.75" customHeight="1">
      <c r="B86" s="205"/>
      <c r="C86" s="257" t="s">
        <v>206</v>
      </c>
      <c r="D86" s="618" t="str">
        <f>IF('Dados Gerais e Operador'!F27&lt;&gt;"",'Dados Gerais e Operador'!$F$27,"")</f>
        <v/>
      </c>
      <c r="E86" s="618"/>
      <c r="F86" s="619"/>
      <c r="G86" s="620"/>
      <c r="H86" s="620"/>
      <c r="I86" s="620"/>
      <c r="J86" s="180"/>
      <c r="K86" s="180"/>
      <c r="L86" s="180"/>
      <c r="M86" s="180"/>
      <c r="N86" s="180"/>
      <c r="O86" s="180"/>
      <c r="P86" s="180"/>
      <c r="Q86" s="180"/>
      <c r="R86" s="180"/>
      <c r="S86" s="180"/>
      <c r="T86" s="180"/>
      <c r="U86" s="180"/>
      <c r="V86" s="256"/>
    </row>
    <row r="87" spans="2:30" ht="15.75" customHeight="1">
      <c r="B87" s="205"/>
      <c r="C87" s="257" t="s">
        <v>207</v>
      </c>
      <c r="D87" s="618" t="str">
        <f>IF('Dados Gerais e Operador'!F28&lt;&gt;"",'Dados Gerais e Operador'!$F$28,"")</f>
        <v/>
      </c>
      <c r="E87" s="618"/>
      <c r="F87" s="180"/>
      <c r="G87" s="180"/>
      <c r="H87" s="180"/>
      <c r="I87" s="180"/>
      <c r="J87" s="180"/>
      <c r="K87" s="180"/>
      <c r="L87" s="180"/>
      <c r="M87" s="180"/>
      <c r="N87" s="180"/>
      <c r="O87" s="180"/>
      <c r="P87" s="180"/>
      <c r="Q87" s="180"/>
      <c r="R87" s="180"/>
      <c r="S87" s="180"/>
      <c r="T87" s="180"/>
      <c r="U87" s="180"/>
      <c r="V87" s="256"/>
    </row>
    <row r="88" spans="2:30" ht="15.6" customHeight="1">
      <c r="B88" s="205"/>
      <c r="C88" s="257"/>
      <c r="D88" s="258"/>
      <c r="E88" s="258"/>
      <c r="F88" s="180"/>
      <c r="G88" s="180"/>
      <c r="H88" s="180"/>
      <c r="I88" s="180"/>
      <c r="J88" s="180"/>
      <c r="K88" s="180"/>
      <c r="L88" s="180"/>
      <c r="M88" s="180"/>
      <c r="N88" s="180"/>
      <c r="O88" s="180"/>
      <c r="P88" s="180"/>
      <c r="Q88" s="180"/>
      <c r="R88" s="180"/>
      <c r="S88" s="180"/>
      <c r="T88" s="180"/>
      <c r="U88" s="180"/>
      <c r="V88" s="256"/>
    </row>
    <row r="89" spans="2:30" ht="18.600000000000001" customHeight="1">
      <c r="B89" s="205"/>
      <c r="C89" s="621" t="s">
        <v>217</v>
      </c>
      <c r="D89" s="622"/>
      <c r="E89" s="622"/>
      <c r="F89" s="622"/>
      <c r="G89" s="622"/>
      <c r="H89" s="622"/>
      <c r="I89" s="622"/>
      <c r="J89" s="622"/>
      <c r="K89" s="622"/>
      <c r="L89" s="622"/>
      <c r="M89" s="622"/>
      <c r="N89" s="622"/>
      <c r="O89" s="622"/>
      <c r="P89" s="622"/>
      <c r="Q89" s="622"/>
      <c r="R89" s="622"/>
      <c r="S89" s="622"/>
      <c r="T89" s="622"/>
      <c r="U89" s="622"/>
      <c r="V89" s="211"/>
      <c r="Y89" s="257"/>
      <c r="Z89" s="257"/>
      <c r="AA89" s="257"/>
      <c r="AB89" s="257"/>
      <c r="AC89" s="257"/>
      <c r="AD89" s="257"/>
    </row>
    <row r="90" spans="2:30" ht="15.75" customHeight="1">
      <c r="B90" s="205"/>
      <c r="C90" s="259" t="s">
        <v>141</v>
      </c>
      <c r="E90" s="260"/>
      <c r="F90" s="261"/>
      <c r="G90" s="262"/>
      <c r="H90" s="623"/>
      <c r="I90" s="623"/>
      <c r="K90" s="624" t="s">
        <v>142</v>
      </c>
      <c r="L90" s="624"/>
      <c r="M90" s="625"/>
      <c r="N90" s="263"/>
      <c r="O90" s="261"/>
      <c r="P90" s="262"/>
      <c r="Q90" s="626" t="s">
        <v>143</v>
      </c>
      <c r="R90" s="626"/>
      <c r="S90" s="264"/>
      <c r="T90" s="265"/>
      <c r="U90" s="265"/>
      <c r="V90" s="211"/>
      <c r="Y90" s="257"/>
      <c r="Z90" s="257"/>
      <c r="AA90" s="257"/>
      <c r="AB90" s="257"/>
      <c r="AC90" s="257"/>
      <c r="AD90" s="257"/>
    </row>
    <row r="91" spans="2:30" ht="5.0999999999999996" customHeight="1">
      <c r="B91" s="205"/>
      <c r="C91" s="259"/>
      <c r="E91" s="266"/>
      <c r="F91" s="267"/>
      <c r="G91" s="268"/>
      <c r="H91" s="258"/>
      <c r="I91" s="258"/>
      <c r="K91" s="259"/>
      <c r="L91" s="259"/>
      <c r="M91" s="259"/>
      <c r="N91" s="266"/>
      <c r="O91" s="267"/>
      <c r="P91" s="268"/>
      <c r="Q91" s="265"/>
      <c r="R91" s="265"/>
      <c r="S91" s="265"/>
      <c r="T91" s="265"/>
      <c r="U91" s="265"/>
      <c r="V91" s="211"/>
      <c r="Y91" s="257"/>
      <c r="Z91" s="257"/>
      <c r="AA91" s="257"/>
      <c r="AB91" s="257"/>
      <c r="AC91" s="257"/>
      <c r="AD91" s="257"/>
    </row>
    <row r="92" spans="2:30" ht="15.75" customHeight="1">
      <c r="B92" s="205"/>
      <c r="C92" s="259" t="s">
        <v>144</v>
      </c>
      <c r="E92" s="269"/>
      <c r="F92" s="270"/>
      <c r="G92" s="271"/>
      <c r="H92" s="636"/>
      <c r="I92" s="636"/>
      <c r="K92" s="624" t="s">
        <v>145</v>
      </c>
      <c r="L92" s="624"/>
      <c r="M92" s="625"/>
      <c r="N92" s="272"/>
      <c r="O92" s="270"/>
      <c r="P92" s="271"/>
      <c r="Q92" s="626" t="s">
        <v>143</v>
      </c>
      <c r="R92" s="626"/>
      <c r="S92" s="264"/>
      <c r="T92" s="265"/>
      <c r="U92" s="265"/>
      <c r="V92" s="211"/>
      <c r="Y92" s="257"/>
      <c r="Z92" s="257"/>
      <c r="AA92" s="257"/>
      <c r="AB92" s="257"/>
      <c r="AC92" s="257"/>
      <c r="AD92" s="257"/>
    </row>
    <row r="93" spans="2:30" ht="5.0999999999999996" customHeight="1">
      <c r="B93" s="205"/>
      <c r="C93" s="259"/>
      <c r="E93" s="266"/>
      <c r="F93" s="267"/>
      <c r="G93" s="268"/>
      <c r="H93" s="258"/>
      <c r="I93" s="258"/>
      <c r="K93" s="259"/>
      <c r="L93" s="259"/>
      <c r="M93" s="259"/>
      <c r="N93" s="266"/>
      <c r="O93" s="267"/>
      <c r="P93" s="268"/>
      <c r="Q93" s="265"/>
      <c r="R93" s="265"/>
      <c r="S93" s="265"/>
      <c r="T93" s="265"/>
      <c r="U93" s="265"/>
      <c r="V93" s="211"/>
      <c r="Y93" s="257"/>
      <c r="Z93" s="257"/>
      <c r="AA93" s="257"/>
      <c r="AB93" s="257"/>
      <c r="AC93" s="257"/>
      <c r="AD93" s="257"/>
    </row>
    <row r="94" spans="2:30" ht="29.25" customHeight="1">
      <c r="B94" s="205"/>
      <c r="C94" s="634" t="s">
        <v>220</v>
      </c>
      <c r="D94" s="624"/>
      <c r="E94" s="624"/>
      <c r="F94" s="624"/>
      <c r="G94" s="273"/>
      <c r="H94" s="637" t="s">
        <v>146</v>
      </c>
      <c r="I94" s="638"/>
      <c r="J94" s="638"/>
      <c r="K94" s="638"/>
      <c r="L94" s="638"/>
      <c r="M94" s="638"/>
      <c r="N94" s="638"/>
      <c r="O94" s="638"/>
      <c r="P94" s="638"/>
      <c r="Q94" s="638"/>
      <c r="R94" s="638"/>
      <c r="S94" s="638"/>
      <c r="T94" s="638"/>
      <c r="U94" s="638"/>
      <c r="V94" s="211"/>
      <c r="Y94" s="257"/>
      <c r="Z94" s="257"/>
      <c r="AA94" s="257"/>
      <c r="AB94" s="257"/>
      <c r="AC94" s="257"/>
      <c r="AD94" s="257"/>
    </row>
    <row r="95" spans="2:30" ht="15.75" customHeight="1">
      <c r="B95" s="205"/>
      <c r="C95" s="634" t="s">
        <v>221</v>
      </c>
      <c r="D95" s="624"/>
      <c r="E95" s="624"/>
      <c r="F95" s="624"/>
      <c r="G95" s="624"/>
      <c r="H95" s="624"/>
      <c r="I95" s="624"/>
      <c r="J95" s="273"/>
      <c r="K95" s="274" t="s">
        <v>147</v>
      </c>
      <c r="M95" s="242"/>
      <c r="N95" s="242"/>
      <c r="O95" s="242"/>
      <c r="P95" s="242"/>
      <c r="Q95" s="242"/>
      <c r="R95" s="242"/>
      <c r="S95" s="242"/>
      <c r="T95" s="242"/>
      <c r="U95" s="242"/>
      <c r="V95" s="211"/>
      <c r="Y95" s="257"/>
      <c r="Z95" s="257"/>
      <c r="AA95" s="257"/>
      <c r="AB95" s="257"/>
      <c r="AC95" s="257"/>
      <c r="AD95" s="257"/>
    </row>
    <row r="96" spans="2:30" ht="5.0999999999999996" customHeight="1">
      <c r="B96" s="205"/>
      <c r="C96" s="259"/>
      <c r="D96" s="259"/>
      <c r="E96" s="259"/>
      <c r="F96" s="259"/>
      <c r="G96" s="259"/>
      <c r="H96" s="259"/>
      <c r="I96" s="259"/>
      <c r="J96" s="275"/>
      <c r="K96" s="242"/>
      <c r="M96" s="242"/>
      <c r="N96" s="242"/>
      <c r="O96" s="242"/>
      <c r="P96" s="242"/>
      <c r="Q96" s="242"/>
      <c r="R96" s="242"/>
      <c r="S96" s="242"/>
      <c r="T96" s="242"/>
      <c r="U96" s="242"/>
      <c r="V96" s="211"/>
      <c r="Y96" s="257"/>
      <c r="Z96" s="257"/>
      <c r="AA96" s="257"/>
      <c r="AB96" s="257"/>
      <c r="AC96" s="257"/>
      <c r="AD96" s="257"/>
    </row>
    <row r="97" spans="2:41" ht="15.75" customHeight="1">
      <c r="B97" s="205"/>
      <c r="C97" s="631" t="s">
        <v>222</v>
      </c>
      <c r="D97" s="632"/>
      <c r="E97" s="633"/>
      <c r="F97" s="633"/>
      <c r="G97" s="633"/>
      <c r="H97" s="633"/>
      <c r="I97" s="633"/>
      <c r="J97" s="633"/>
      <c r="K97" s="274" t="s">
        <v>148</v>
      </c>
      <c r="L97" s="242"/>
      <c r="M97" s="242"/>
      <c r="N97" s="242"/>
      <c r="O97" s="242"/>
      <c r="P97" s="242"/>
      <c r="Q97" s="242"/>
      <c r="R97" s="242"/>
      <c r="S97" s="242"/>
      <c r="T97" s="242"/>
      <c r="U97" s="242"/>
      <c r="V97" s="211"/>
      <c r="Y97" s="257"/>
      <c r="Z97" s="257"/>
      <c r="AA97" s="257"/>
      <c r="AB97" s="257"/>
      <c r="AC97" s="257"/>
      <c r="AD97" s="257"/>
    </row>
    <row r="98" spans="2:41" ht="15.75" customHeight="1">
      <c r="B98" s="205"/>
      <c r="C98" s="632" t="s">
        <v>149</v>
      </c>
      <c r="D98" s="632"/>
      <c r="E98" s="618" t="str">
        <f>IF(AND('Demais Informações'!$F$24="",'Demais Informações'!$F$43=""),"",IF(OR('Demais Informações'!$F$24="SIM",'Demais Informações'!$F$43="SIM"),"Diurno e Noturno","Diurno"))</f>
        <v/>
      </c>
      <c r="F98" s="618"/>
      <c r="G98" s="618"/>
      <c r="H98" s="618"/>
      <c r="I98" s="618"/>
      <c r="J98" s="618"/>
      <c r="K98" s="311" t="s">
        <v>436</v>
      </c>
      <c r="L98" s="242"/>
      <c r="M98" s="242"/>
      <c r="N98" s="242"/>
      <c r="O98" s="242"/>
      <c r="P98" s="242"/>
      <c r="Q98" s="242"/>
      <c r="R98" s="242"/>
      <c r="S98" s="242"/>
      <c r="T98" s="242"/>
      <c r="U98" s="242"/>
      <c r="V98" s="211"/>
      <c r="Y98" s="257"/>
      <c r="Z98" s="277"/>
      <c r="AA98" s="257"/>
      <c r="AB98" s="257"/>
      <c r="AC98" s="257"/>
      <c r="AD98" s="257"/>
    </row>
    <row r="99" spans="2:41" ht="16.149999999999999" customHeight="1">
      <c r="B99" s="205"/>
      <c r="C99" s="634" t="s">
        <v>223</v>
      </c>
      <c r="D99" s="624"/>
      <c r="E99" s="635"/>
      <c r="F99" s="635"/>
      <c r="G99" s="635"/>
      <c r="H99" s="242" t="s">
        <v>208</v>
      </c>
      <c r="J99" s="259"/>
      <c r="K99" s="259"/>
      <c r="L99" s="259"/>
      <c r="M99" s="259"/>
      <c r="N99" s="259"/>
      <c r="O99" s="259"/>
      <c r="P99" s="259"/>
      <c r="Q99" s="259"/>
      <c r="R99" s="259"/>
      <c r="S99" s="259"/>
      <c r="T99" s="259"/>
      <c r="U99" s="259"/>
      <c r="V99" s="211"/>
    </row>
    <row r="100" spans="2:41" ht="33" customHeight="1">
      <c r="B100" s="205"/>
      <c r="C100" s="641" t="s">
        <v>150</v>
      </c>
      <c r="D100" s="641"/>
      <c r="E100" s="641"/>
      <c r="F100" s="641"/>
      <c r="G100" s="641"/>
      <c r="H100" s="641"/>
      <c r="I100" s="641"/>
      <c r="J100" s="641"/>
      <c r="K100" s="641"/>
      <c r="L100" s="641"/>
      <c r="M100" s="641"/>
      <c r="N100" s="641"/>
      <c r="O100" s="641"/>
      <c r="P100" s="641"/>
      <c r="Q100" s="641"/>
      <c r="R100" s="641"/>
      <c r="S100" s="641"/>
      <c r="T100" s="641"/>
      <c r="U100" s="641"/>
      <c r="V100" s="278"/>
    </row>
    <row r="101" spans="2:41" ht="15.75" customHeight="1">
      <c r="B101" s="205"/>
      <c r="C101" s="257" t="s">
        <v>151</v>
      </c>
      <c r="D101" s="615" t="str">
        <f>IF('Dados Gerais e Operador'!$F$30&lt;&gt;"",'Dados Gerais e Operador'!$F$30,"")</f>
        <v/>
      </c>
      <c r="E101" s="616"/>
      <c r="F101" s="616"/>
      <c r="G101" s="616"/>
      <c r="H101" s="616"/>
      <c r="I101" s="616"/>
      <c r="J101" s="616"/>
      <c r="K101" s="616"/>
      <c r="L101" s="616"/>
      <c r="M101" s="616"/>
      <c r="N101" s="616"/>
      <c r="O101" s="616"/>
      <c r="P101" s="616"/>
      <c r="Q101" s="616"/>
      <c r="R101" s="616"/>
      <c r="S101" s="616"/>
      <c r="T101" s="616"/>
      <c r="U101" s="617"/>
      <c r="V101" s="278"/>
    </row>
    <row r="102" spans="2:41" s="193" customFormat="1" ht="15.75" customHeight="1">
      <c r="B102" s="205"/>
      <c r="C102" s="257" t="s">
        <v>152</v>
      </c>
      <c r="D102" s="615" t="str">
        <f>IF('Dados Gerais e Operador'!$F$31&lt;&gt;"",'Dados Gerais e Operador'!$F$31,"")</f>
        <v/>
      </c>
      <c r="E102" s="617"/>
      <c r="F102" s="257"/>
      <c r="G102" s="257"/>
      <c r="H102" s="257"/>
      <c r="I102" s="257"/>
      <c r="J102" s="257"/>
      <c r="K102" s="257"/>
      <c r="L102" s="257"/>
      <c r="M102" s="257"/>
      <c r="N102" s="257"/>
      <c r="O102" s="257"/>
      <c r="P102" s="257"/>
      <c r="Q102" s="257"/>
      <c r="R102" s="257"/>
      <c r="S102" s="257"/>
      <c r="T102" s="257"/>
      <c r="U102" s="257"/>
      <c r="V102" s="211"/>
      <c r="Y102" s="194"/>
      <c r="Z102" s="194"/>
      <c r="AA102" s="194"/>
      <c r="AB102" s="194"/>
      <c r="AC102" s="194"/>
      <c r="AD102" s="194"/>
      <c r="AE102" s="194"/>
      <c r="AF102" s="194"/>
      <c r="AG102" s="194"/>
      <c r="AH102" s="194"/>
      <c r="AI102" s="194"/>
      <c r="AJ102" s="194"/>
      <c r="AK102" s="194"/>
      <c r="AL102" s="194"/>
      <c r="AM102" s="194"/>
      <c r="AN102" s="194"/>
      <c r="AO102" s="194"/>
    </row>
    <row r="103" spans="2:41" s="193" customFormat="1" ht="15.75" customHeight="1">
      <c r="B103" s="205"/>
      <c r="C103" s="257" t="s">
        <v>153</v>
      </c>
      <c r="D103" s="615" t="str">
        <f>IF('Dados Gerais e Operador'!$F$32&lt;&gt;"",'Dados Gerais e Operador'!$F$32,"")</f>
        <v/>
      </c>
      <c r="E103" s="616"/>
      <c r="F103" s="616"/>
      <c r="G103" s="616"/>
      <c r="H103" s="616"/>
      <c r="I103" s="616"/>
      <c r="J103" s="616"/>
      <c r="K103" s="616"/>
      <c r="L103" s="616"/>
      <c r="M103" s="616"/>
      <c r="N103" s="616"/>
      <c r="O103" s="616"/>
      <c r="P103" s="616"/>
      <c r="Q103" s="616"/>
      <c r="R103" s="616"/>
      <c r="S103" s="616"/>
      <c r="T103" s="616"/>
      <c r="U103" s="617"/>
      <c r="V103" s="211"/>
      <c r="Y103" s="194"/>
      <c r="Z103" s="194"/>
      <c r="AA103" s="194"/>
      <c r="AB103" s="194"/>
      <c r="AC103" s="194"/>
      <c r="AD103" s="194"/>
      <c r="AE103" s="194"/>
      <c r="AF103" s="194"/>
      <c r="AG103" s="194"/>
      <c r="AH103" s="194"/>
      <c r="AI103" s="194"/>
      <c r="AJ103" s="194"/>
      <c r="AK103" s="194"/>
      <c r="AL103" s="194"/>
      <c r="AM103" s="194"/>
      <c r="AN103" s="194"/>
      <c r="AO103" s="194"/>
    </row>
    <row r="104" spans="2:41" s="193" customFormat="1" ht="15.75" customHeight="1">
      <c r="B104" s="205"/>
      <c r="C104" s="257" t="s">
        <v>154</v>
      </c>
      <c r="D104" s="615" t="str">
        <f>IF('Dados Gerais e Operador'!$F$33&lt;&gt;"",'Dados Gerais e Operador'!$F$33,"")</f>
        <v/>
      </c>
      <c r="E104" s="616"/>
      <c r="F104" s="616"/>
      <c r="G104" s="616"/>
      <c r="H104" s="617"/>
      <c r="I104" s="642" t="s">
        <v>155</v>
      </c>
      <c r="J104" s="643"/>
      <c r="K104" s="643"/>
      <c r="L104" s="643"/>
      <c r="M104" s="643"/>
      <c r="N104" s="643"/>
      <c r="O104" s="643"/>
      <c r="P104" s="643"/>
      <c r="Q104" s="643"/>
      <c r="R104" s="643"/>
      <c r="S104" s="643"/>
      <c r="T104" s="643"/>
      <c r="U104" s="643"/>
      <c r="V104" s="211"/>
      <c r="Y104" s="194"/>
      <c r="Z104" s="194"/>
      <c r="AA104" s="194"/>
      <c r="AB104" s="194"/>
      <c r="AC104" s="194"/>
      <c r="AD104" s="194"/>
      <c r="AE104" s="194"/>
      <c r="AF104" s="194"/>
      <c r="AG104" s="194"/>
      <c r="AH104" s="194"/>
      <c r="AI104" s="194"/>
      <c r="AJ104" s="194"/>
      <c r="AK104" s="194"/>
      <c r="AL104" s="194"/>
      <c r="AM104" s="194"/>
      <c r="AN104" s="194"/>
      <c r="AO104" s="194"/>
    </row>
    <row r="105" spans="2:41" s="193" customFormat="1" ht="15.75" customHeight="1">
      <c r="B105" s="205"/>
      <c r="C105" s="257" t="s">
        <v>156</v>
      </c>
      <c r="D105" s="615" t="str">
        <f>IF('Dados Gerais e Operador'!$F$34&lt;&gt;"",'Dados Gerais e Operador'!$F$34,"")</f>
        <v/>
      </c>
      <c r="E105" s="616"/>
      <c r="F105" s="616"/>
      <c r="G105" s="616"/>
      <c r="H105" s="617"/>
      <c r="I105" s="637" t="s">
        <v>157</v>
      </c>
      <c r="J105" s="638"/>
      <c r="K105" s="638"/>
      <c r="L105" s="638"/>
      <c r="M105" s="638"/>
      <c r="N105" s="638"/>
      <c r="O105" s="638"/>
      <c r="P105" s="638"/>
      <c r="Q105" s="638"/>
      <c r="R105" s="638"/>
      <c r="S105" s="638"/>
      <c r="T105" s="638"/>
      <c r="U105" s="638"/>
      <c r="V105" s="211"/>
      <c r="Y105" s="194"/>
      <c r="Z105" s="194"/>
      <c r="AA105" s="194"/>
      <c r="AB105" s="194"/>
      <c r="AC105" s="194"/>
      <c r="AD105" s="194"/>
      <c r="AE105" s="194"/>
      <c r="AF105" s="194"/>
      <c r="AG105" s="194"/>
      <c r="AH105" s="194"/>
      <c r="AI105" s="194"/>
      <c r="AJ105" s="194"/>
      <c r="AK105" s="194"/>
      <c r="AL105" s="194"/>
      <c r="AM105" s="194"/>
      <c r="AN105" s="194"/>
      <c r="AO105" s="194"/>
    </row>
    <row r="106" spans="2:41" s="193" customFormat="1" ht="15.75" customHeight="1">
      <c r="B106" s="205"/>
      <c r="C106" s="259" t="s">
        <v>158</v>
      </c>
      <c r="D106" s="639" t="str">
        <f>IF('Dados Gerais e Operador'!$F$35&lt;&gt;"",'Dados Gerais e Operador'!$F$35,"")</f>
        <v/>
      </c>
      <c r="E106" s="639"/>
      <c r="F106" s="639"/>
      <c r="G106" s="639"/>
      <c r="H106" s="639"/>
      <c r="I106" s="242" t="s">
        <v>157</v>
      </c>
      <c r="J106" s="257"/>
      <c r="K106" s="257"/>
      <c r="L106" s="257"/>
      <c r="M106" s="257"/>
      <c r="N106" s="257"/>
      <c r="O106" s="257"/>
      <c r="P106" s="257"/>
      <c r="Q106" s="257"/>
      <c r="R106" s="257"/>
      <c r="S106" s="257"/>
      <c r="T106" s="257"/>
      <c r="U106" s="257"/>
      <c r="V106" s="211"/>
      <c r="Y106" s="194"/>
      <c r="Z106" s="194"/>
      <c r="AA106" s="194"/>
      <c r="AB106" s="194"/>
      <c r="AC106" s="194"/>
      <c r="AD106" s="194"/>
      <c r="AE106" s="194"/>
      <c r="AF106" s="194"/>
      <c r="AG106" s="194"/>
      <c r="AH106" s="194"/>
      <c r="AI106" s="194"/>
      <c r="AJ106" s="194"/>
      <c r="AK106" s="194"/>
      <c r="AL106" s="194"/>
      <c r="AM106" s="194"/>
      <c r="AN106" s="194"/>
      <c r="AO106" s="194"/>
    </row>
    <row r="107" spans="2:41" s="193" customFormat="1" ht="15.75" customHeight="1">
      <c r="B107" s="205"/>
      <c r="C107" s="257" t="s">
        <v>159</v>
      </c>
      <c r="D107" s="639" t="str">
        <f>IF('Dados Gerais e Operador'!$F$36&lt;&gt;"",'Dados Gerais e Operador'!$F$36,"")</f>
        <v/>
      </c>
      <c r="E107" s="639"/>
      <c r="F107" s="639"/>
      <c r="G107" s="639"/>
      <c r="H107" s="639"/>
      <c r="I107" s="242" t="s">
        <v>157</v>
      </c>
      <c r="J107" s="257"/>
      <c r="K107" s="257"/>
      <c r="L107" s="257"/>
      <c r="M107" s="257"/>
      <c r="N107" s="257"/>
      <c r="O107" s="257"/>
      <c r="P107" s="257"/>
      <c r="Q107" s="257"/>
      <c r="R107" s="257"/>
      <c r="S107" s="257"/>
      <c r="T107" s="257"/>
      <c r="U107" s="257"/>
      <c r="V107" s="211"/>
      <c r="Y107" s="194"/>
      <c r="Z107" s="194"/>
      <c r="AA107" s="194"/>
      <c r="AB107" s="194"/>
      <c r="AC107" s="194"/>
      <c r="AD107" s="194"/>
      <c r="AE107" s="194"/>
      <c r="AF107" s="194"/>
      <c r="AG107" s="194"/>
      <c r="AH107" s="194"/>
      <c r="AI107" s="194"/>
      <c r="AJ107" s="194"/>
      <c r="AK107" s="194"/>
      <c r="AL107" s="194"/>
      <c r="AM107" s="194"/>
      <c r="AN107" s="194"/>
      <c r="AO107" s="194"/>
    </row>
    <row r="108" spans="2:41" s="193" customFormat="1" ht="15.75" customHeight="1">
      <c r="B108" s="205"/>
      <c r="C108" s="257" t="s">
        <v>160</v>
      </c>
      <c r="D108" s="640"/>
      <c r="E108" s="640"/>
      <c r="F108" s="640"/>
      <c r="G108" s="640"/>
      <c r="H108" s="640"/>
      <c r="I108" s="242" t="s">
        <v>161</v>
      </c>
      <c r="J108" s="257"/>
      <c r="K108" s="257"/>
      <c r="L108" s="257"/>
      <c r="M108" s="257"/>
      <c r="N108" s="257"/>
      <c r="O108" s="257"/>
      <c r="P108" s="257"/>
      <c r="Q108" s="257"/>
      <c r="R108" s="257"/>
      <c r="S108" s="257"/>
      <c r="T108" s="257"/>
      <c r="U108" s="257"/>
      <c r="V108" s="211"/>
      <c r="Y108" s="194"/>
      <c r="Z108" s="194"/>
      <c r="AA108" s="194"/>
      <c r="AB108" s="194"/>
      <c r="AC108" s="194"/>
      <c r="AD108" s="194"/>
      <c r="AE108" s="194"/>
      <c r="AF108" s="194"/>
      <c r="AG108" s="194"/>
      <c r="AH108" s="194"/>
      <c r="AI108" s="194"/>
      <c r="AJ108" s="194"/>
      <c r="AK108" s="194"/>
      <c r="AL108" s="194"/>
      <c r="AM108" s="194"/>
      <c r="AN108" s="194"/>
      <c r="AO108" s="194"/>
    </row>
    <row r="109" spans="2:41" s="193" customFormat="1" ht="15.75" customHeight="1">
      <c r="B109" s="205"/>
      <c r="C109" s="257" t="s">
        <v>162</v>
      </c>
      <c r="D109" s="639" t="str">
        <f>IF('Dados Gerais e Operador'!$F$36&lt;&gt;"",'Dados Gerais e Operador'!$F$36,"")</f>
        <v/>
      </c>
      <c r="E109" s="639"/>
      <c r="F109" s="639"/>
      <c r="G109" s="639"/>
      <c r="H109" s="639"/>
      <c r="I109" s="242" t="s">
        <v>163</v>
      </c>
      <c r="J109" s="257"/>
      <c r="K109" s="257"/>
      <c r="L109" s="257"/>
      <c r="M109" s="257"/>
      <c r="N109" s="257"/>
      <c r="O109" s="257"/>
      <c r="P109" s="257"/>
      <c r="Q109" s="257"/>
      <c r="R109" s="257"/>
      <c r="S109" s="257"/>
      <c r="T109" s="257"/>
      <c r="U109" s="257"/>
      <c r="V109" s="211"/>
      <c r="Y109" s="194"/>
      <c r="Z109" s="194"/>
      <c r="AA109" s="194"/>
      <c r="AB109" s="194"/>
      <c r="AC109" s="194"/>
      <c r="AD109" s="194"/>
      <c r="AE109" s="194"/>
      <c r="AF109" s="194"/>
      <c r="AG109" s="194"/>
      <c r="AH109" s="194"/>
      <c r="AI109" s="194"/>
      <c r="AJ109" s="194"/>
      <c r="AK109" s="194"/>
      <c r="AL109" s="194"/>
      <c r="AM109" s="194"/>
      <c r="AN109" s="194"/>
      <c r="AO109" s="194"/>
    </row>
    <row r="110" spans="2:41" s="193" customFormat="1">
      <c r="B110" s="205"/>
      <c r="C110" s="233"/>
      <c r="D110" s="233"/>
      <c r="E110" s="233"/>
      <c r="F110" s="233"/>
      <c r="G110" s="257"/>
      <c r="H110" s="233"/>
      <c r="I110" s="233"/>
      <c r="J110" s="233"/>
      <c r="K110" s="233"/>
      <c r="L110" s="233"/>
      <c r="M110" s="233"/>
      <c r="N110" s="233"/>
      <c r="O110" s="233"/>
      <c r="P110" s="233"/>
      <c r="Q110" s="233"/>
      <c r="R110" s="233"/>
      <c r="S110" s="233"/>
      <c r="T110" s="233"/>
      <c r="U110" s="233"/>
      <c r="V110" s="211"/>
      <c r="Y110" s="194"/>
      <c r="Z110" s="194"/>
      <c r="AA110" s="194"/>
      <c r="AB110" s="194"/>
      <c r="AC110" s="194"/>
      <c r="AD110" s="194"/>
      <c r="AE110" s="194"/>
      <c r="AF110" s="194"/>
      <c r="AG110" s="194"/>
      <c r="AH110" s="194"/>
      <c r="AI110" s="194"/>
      <c r="AJ110" s="194"/>
      <c r="AK110" s="194"/>
      <c r="AL110" s="194"/>
      <c r="AM110" s="194"/>
      <c r="AN110" s="194"/>
      <c r="AO110" s="194"/>
    </row>
    <row r="111" spans="2:41" s="193" customFormat="1" ht="12.75" customHeight="1">
      <c r="B111" s="205"/>
      <c r="C111" s="645" t="s">
        <v>164</v>
      </c>
      <c r="D111" s="645"/>
      <c r="E111" s="645"/>
      <c r="F111" s="645"/>
      <c r="G111" s="645"/>
      <c r="H111" s="645"/>
      <c r="I111" s="645"/>
      <c r="J111" s="645"/>
      <c r="K111" s="645"/>
      <c r="L111" s="645"/>
      <c r="M111" s="645"/>
      <c r="N111" s="645"/>
      <c r="O111" s="645"/>
      <c r="P111" s="645"/>
      <c r="Q111" s="645"/>
      <c r="R111" s="645"/>
      <c r="S111" s="645"/>
      <c r="T111" s="645"/>
      <c r="U111" s="645"/>
      <c r="V111" s="211"/>
      <c r="Y111" s="194"/>
      <c r="Z111" s="194"/>
      <c r="AA111" s="194"/>
      <c r="AB111" s="194"/>
      <c r="AC111" s="194"/>
      <c r="AD111" s="194"/>
      <c r="AE111" s="194"/>
      <c r="AF111" s="194"/>
      <c r="AG111" s="194"/>
      <c r="AH111" s="194"/>
      <c r="AI111" s="194"/>
      <c r="AJ111" s="194"/>
      <c r="AK111" s="194"/>
      <c r="AL111" s="194"/>
      <c r="AM111" s="194"/>
      <c r="AN111" s="194"/>
      <c r="AO111" s="194"/>
    </row>
    <row r="112" spans="2:41" s="193" customFormat="1" ht="13.15" customHeight="1">
      <c r="B112" s="205"/>
      <c r="C112" s="631" t="s">
        <v>224</v>
      </c>
      <c r="D112" s="632"/>
      <c r="E112" s="648"/>
      <c r="F112" s="649"/>
      <c r="G112" s="650"/>
      <c r="H112" s="242" t="s">
        <v>165</v>
      </c>
      <c r="L112" s="257"/>
      <c r="M112" s="257"/>
      <c r="N112" s="257"/>
      <c r="O112" s="257"/>
      <c r="P112" s="257"/>
      <c r="Q112" s="257"/>
      <c r="R112" s="257"/>
      <c r="S112" s="257"/>
      <c r="T112" s="257"/>
      <c r="U112" s="257"/>
      <c r="V112" s="256"/>
      <c r="Y112" s="194"/>
      <c r="Z112" s="194"/>
      <c r="AA112" s="194"/>
      <c r="AB112" s="194"/>
      <c r="AC112" s="194"/>
      <c r="AD112" s="194"/>
      <c r="AE112" s="194"/>
      <c r="AF112" s="194"/>
      <c r="AG112" s="194"/>
      <c r="AH112" s="194"/>
      <c r="AI112" s="194"/>
      <c r="AJ112" s="194"/>
      <c r="AK112" s="194"/>
      <c r="AL112" s="194"/>
      <c r="AM112" s="194"/>
      <c r="AN112" s="194"/>
      <c r="AO112" s="194"/>
    </row>
    <row r="113" spans="2:41" s="193" customFormat="1">
      <c r="B113" s="205"/>
      <c r="C113" s="651" t="s">
        <v>225</v>
      </c>
      <c r="D113" s="652"/>
      <c r="E113" s="633"/>
      <c r="F113" s="633"/>
      <c r="G113" s="633"/>
      <c r="H113" s="242" t="s">
        <v>209</v>
      </c>
      <c r="I113" s="280"/>
      <c r="J113" s="280"/>
      <c r="K113" s="281"/>
      <c r="L113" s="281"/>
      <c r="M113" s="281"/>
      <c r="N113" s="281"/>
      <c r="O113" s="281"/>
      <c r="P113" s="281"/>
      <c r="Q113" s="281"/>
      <c r="R113" s="257"/>
      <c r="S113" s="257"/>
      <c r="T113" s="257"/>
      <c r="U113" s="257"/>
      <c r="V113" s="211"/>
      <c r="Y113" s="194"/>
      <c r="Z113" s="194"/>
      <c r="AA113" s="194"/>
      <c r="AB113" s="194"/>
      <c r="AC113" s="194"/>
      <c r="AD113" s="194"/>
      <c r="AE113" s="194"/>
      <c r="AF113" s="194"/>
      <c r="AG113" s="194"/>
      <c r="AH113" s="194"/>
      <c r="AI113" s="194"/>
      <c r="AJ113" s="194"/>
      <c r="AK113" s="194"/>
      <c r="AL113" s="194"/>
      <c r="AM113" s="194"/>
      <c r="AN113" s="194"/>
      <c r="AO113" s="194"/>
    </row>
    <row r="114" spans="2:41" s="193" customFormat="1">
      <c r="B114" s="205"/>
      <c r="C114" s="653" t="s">
        <v>226</v>
      </c>
      <c r="D114" s="654"/>
      <c r="E114" s="633"/>
      <c r="F114" s="633"/>
      <c r="G114" s="633"/>
      <c r="H114" s="242" t="s">
        <v>210</v>
      </c>
      <c r="I114" s="280"/>
      <c r="J114" s="280"/>
      <c r="K114" s="281"/>
      <c r="L114" s="281"/>
      <c r="M114" s="281"/>
      <c r="N114" s="281"/>
      <c r="O114" s="281"/>
      <c r="P114" s="281"/>
      <c r="Q114" s="281"/>
      <c r="R114" s="257"/>
      <c r="S114" s="257"/>
      <c r="T114" s="257"/>
      <c r="U114" s="257"/>
      <c r="V114" s="211"/>
      <c r="Y114" s="194"/>
      <c r="Z114" s="194"/>
      <c r="AA114" s="194"/>
      <c r="AB114" s="194"/>
      <c r="AC114" s="194"/>
      <c r="AD114" s="194"/>
      <c r="AE114" s="194"/>
      <c r="AF114" s="194"/>
      <c r="AG114" s="194"/>
      <c r="AH114" s="194"/>
      <c r="AI114" s="194"/>
      <c r="AJ114" s="194"/>
      <c r="AK114" s="194"/>
      <c r="AL114" s="194"/>
      <c r="AM114" s="194"/>
      <c r="AN114" s="194"/>
      <c r="AO114" s="194"/>
    </row>
    <row r="115" spans="2:41" s="193" customFormat="1">
      <c r="B115" s="205"/>
      <c r="C115" s="632" t="s">
        <v>166</v>
      </c>
      <c r="D115" s="632"/>
      <c r="E115" s="644" t="str">
        <f>IF('Demais Informações'!$E$20&lt;&gt;"",'Demais Informações'!$E$20,"")</f>
        <v/>
      </c>
      <c r="F115" s="644"/>
      <c r="G115" s="644"/>
      <c r="H115" s="242" t="s">
        <v>167</v>
      </c>
      <c r="K115" s="257"/>
      <c r="L115" s="257"/>
      <c r="M115" s="257"/>
      <c r="N115" s="257"/>
      <c r="O115" s="257"/>
      <c r="P115" s="257"/>
      <c r="Q115" s="257"/>
      <c r="R115" s="257"/>
      <c r="S115" s="257"/>
      <c r="T115" s="257"/>
      <c r="U115" s="257"/>
      <c r="V115" s="278"/>
      <c r="Y115" s="194"/>
      <c r="Z115" s="194"/>
      <c r="AA115" s="194"/>
      <c r="AB115" s="194"/>
      <c r="AC115" s="194"/>
      <c r="AD115" s="194"/>
      <c r="AE115" s="194"/>
      <c r="AF115" s="194"/>
      <c r="AG115" s="194"/>
      <c r="AH115" s="194"/>
      <c r="AI115" s="194"/>
      <c r="AJ115" s="194"/>
      <c r="AK115" s="194"/>
      <c r="AL115" s="194"/>
      <c r="AM115" s="194"/>
      <c r="AN115" s="194"/>
      <c r="AO115" s="194"/>
    </row>
    <row r="116" spans="2:41" s="193" customFormat="1">
      <c r="B116" s="205"/>
      <c r="C116" s="632" t="s">
        <v>168</v>
      </c>
      <c r="D116" s="632"/>
      <c r="E116" s="644" t="str">
        <f>IF('Demais Informações'!$E$22&lt;&gt;"",CONCATENATE('Demais Informações'!$E$22,'Demais Informações'!$G$22,'Demais Informações'!$H$22,'Demais Informações'!$I$22),IF('Demais Informações'!$L$22&lt;&gt;"",CONCATENATE('Demais Informações'!$L$22,'Demais Informações'!$M$22,'Demais Informações'!$N$22,'Demais Informações'!$O$22,'Demais Informações'!$P$22,'Demais Informações'!$Q$22,'Demais Informações'!$R$22,'Demais Informações'!$S$22,'Demais Informações'!$T$22),""))</f>
        <v/>
      </c>
      <c r="F116" s="644"/>
      <c r="G116" s="644"/>
      <c r="H116" s="242" t="s">
        <v>169</v>
      </c>
      <c r="K116" s="279"/>
      <c r="L116" s="279"/>
      <c r="M116" s="257"/>
      <c r="N116" s="257"/>
      <c r="O116" s="257"/>
      <c r="P116" s="257"/>
      <c r="Q116" s="257"/>
      <c r="R116" s="257"/>
      <c r="S116" s="257"/>
      <c r="T116" s="257"/>
      <c r="U116" s="257"/>
      <c r="V116" s="278"/>
      <c r="Y116" s="194"/>
      <c r="Z116" s="194"/>
      <c r="AA116" s="194"/>
      <c r="AB116" s="194"/>
      <c r="AC116" s="194"/>
      <c r="AD116" s="194"/>
      <c r="AE116" s="194"/>
      <c r="AF116" s="194"/>
      <c r="AG116" s="194"/>
      <c r="AH116" s="194"/>
      <c r="AI116" s="194"/>
      <c r="AJ116" s="194"/>
      <c r="AK116" s="194"/>
      <c r="AL116" s="194"/>
      <c r="AM116" s="194"/>
      <c r="AN116" s="194"/>
      <c r="AO116" s="194"/>
    </row>
    <row r="117" spans="2:41" s="193" customFormat="1" ht="5.0999999999999996" customHeight="1">
      <c r="B117" s="205"/>
      <c r="C117" s="276"/>
      <c r="D117" s="276"/>
      <c r="E117" s="279"/>
      <c r="F117" s="242"/>
      <c r="G117" s="279"/>
      <c r="H117" s="279"/>
      <c r="I117" s="257"/>
      <c r="J117" s="257"/>
      <c r="K117" s="257"/>
      <c r="L117" s="257"/>
      <c r="M117" s="257"/>
      <c r="N117" s="257"/>
      <c r="O117" s="257"/>
      <c r="P117" s="257"/>
      <c r="Q117" s="257"/>
      <c r="R117" s="257"/>
      <c r="S117" s="257"/>
      <c r="T117" s="257"/>
      <c r="U117" s="257"/>
      <c r="V117" s="278"/>
      <c r="Y117" s="194"/>
      <c r="Z117" s="194"/>
      <c r="AA117" s="194"/>
      <c r="AB117" s="194"/>
      <c r="AC117" s="194"/>
      <c r="AD117" s="194"/>
      <c r="AE117" s="194"/>
      <c r="AF117" s="194"/>
      <c r="AG117" s="194"/>
      <c r="AH117" s="194"/>
      <c r="AI117" s="194"/>
      <c r="AJ117" s="194"/>
      <c r="AK117" s="194"/>
      <c r="AL117" s="194"/>
      <c r="AM117" s="194"/>
      <c r="AN117" s="194"/>
      <c r="AO117" s="194"/>
    </row>
    <row r="118" spans="2:41" s="193" customFormat="1" ht="14.65" customHeight="1">
      <c r="B118" s="205"/>
      <c r="C118" s="645" t="s">
        <v>170</v>
      </c>
      <c r="D118" s="645"/>
      <c r="E118" s="645"/>
      <c r="F118" s="645"/>
      <c r="G118" s="645"/>
      <c r="H118" s="645"/>
      <c r="I118" s="645"/>
      <c r="J118" s="645"/>
      <c r="K118" s="645"/>
      <c r="L118" s="645"/>
      <c r="M118" s="645"/>
      <c r="N118" s="645"/>
      <c r="O118" s="645"/>
      <c r="P118" s="645"/>
      <c r="Q118" s="645"/>
      <c r="R118" s="645"/>
      <c r="S118" s="645"/>
      <c r="T118" s="645"/>
      <c r="U118" s="645"/>
      <c r="V118" s="211"/>
      <c r="Y118" s="194"/>
      <c r="Z118" s="194"/>
      <c r="AA118" s="194"/>
      <c r="AB118" s="194"/>
      <c r="AC118" s="194"/>
      <c r="AD118" s="194"/>
      <c r="AE118" s="194"/>
      <c r="AF118" s="194"/>
      <c r="AG118" s="194"/>
      <c r="AH118" s="194"/>
      <c r="AI118" s="194"/>
      <c r="AJ118" s="194"/>
      <c r="AK118" s="194"/>
      <c r="AL118" s="194"/>
      <c r="AM118" s="194"/>
      <c r="AN118" s="194"/>
      <c r="AO118" s="194"/>
    </row>
    <row r="119" spans="2:41" s="193" customFormat="1" ht="13.15" customHeight="1">
      <c r="B119" s="205"/>
      <c r="C119" s="624" t="s">
        <v>171</v>
      </c>
      <c r="D119" s="624"/>
      <c r="E119" s="624"/>
      <c r="F119" s="624"/>
      <c r="G119" s="624"/>
      <c r="H119" s="624"/>
      <c r="J119" s="283" t="str">
        <f>IF('Demais Informações'!$J$28="","",'Demais Informações'!$J$28)</f>
        <v/>
      </c>
      <c r="K119" s="646" t="s">
        <v>172</v>
      </c>
      <c r="L119" s="647"/>
      <c r="M119" s="647"/>
      <c r="V119" s="211"/>
      <c r="Y119" s="194"/>
      <c r="Z119" s="194"/>
      <c r="AA119" s="194"/>
      <c r="AB119" s="194" t="str">
        <f>IF(J119="NÃO", "NÃO EXISTENTE", "EXISTENTE")</f>
        <v>EXISTENTE</v>
      </c>
      <c r="AC119" s="194"/>
      <c r="AD119" s="194"/>
      <c r="AE119" s="194"/>
      <c r="AF119" s="194"/>
      <c r="AG119" s="194"/>
      <c r="AH119" s="194"/>
      <c r="AI119" s="194"/>
      <c r="AJ119" s="194"/>
      <c r="AK119" s="194"/>
      <c r="AL119" s="194"/>
      <c r="AM119" s="194"/>
      <c r="AN119" s="194"/>
      <c r="AO119" s="194"/>
    </row>
    <row r="120" spans="2:41" s="193" customFormat="1" ht="13.15" customHeight="1">
      <c r="B120" s="205"/>
      <c r="C120" s="624" t="s">
        <v>173</v>
      </c>
      <c r="D120" s="624"/>
      <c r="E120" s="624"/>
      <c r="F120" s="624"/>
      <c r="G120" s="624"/>
      <c r="H120" s="624"/>
      <c r="J120" s="283" t="str">
        <f>IF('Demais Informações'!$J$29="","",'Demais Informações'!$J$29)</f>
        <v/>
      </c>
      <c r="K120" s="646" t="s">
        <v>172</v>
      </c>
      <c r="L120" s="647"/>
      <c r="M120" s="647"/>
      <c r="V120" s="211"/>
      <c r="Y120" s="194"/>
      <c r="Z120" s="194"/>
      <c r="AA120" s="194"/>
      <c r="AB120" s="194" t="str">
        <f>IF(J120="NÃO", "NÃO EXISTENTE", "EXISTENTE")</f>
        <v>EXISTENTE</v>
      </c>
      <c r="AC120" s="194"/>
      <c r="AD120" s="194"/>
      <c r="AE120" s="194"/>
      <c r="AF120" s="194"/>
      <c r="AG120" s="194"/>
      <c r="AH120" s="194"/>
      <c r="AI120" s="194"/>
      <c r="AJ120" s="194"/>
      <c r="AK120" s="194"/>
      <c r="AL120" s="194"/>
      <c r="AM120" s="194"/>
      <c r="AN120" s="194"/>
      <c r="AO120" s="194"/>
    </row>
    <row r="121" spans="2:41" s="193" customFormat="1" ht="13.15" customHeight="1">
      <c r="B121" s="205"/>
      <c r="C121" s="624" t="s">
        <v>174</v>
      </c>
      <c r="D121" s="624"/>
      <c r="E121" s="624"/>
      <c r="F121" s="624"/>
      <c r="G121" s="624"/>
      <c r="H121" s="624"/>
      <c r="J121" s="283" t="str">
        <f>IF('Demais Informações'!$J$30="","",'Demais Informações'!$J$30)</f>
        <v/>
      </c>
      <c r="K121" s="646" t="s">
        <v>172</v>
      </c>
      <c r="L121" s="647"/>
      <c r="M121" s="647"/>
      <c r="V121" s="211"/>
      <c r="Y121" s="194"/>
      <c r="Z121" s="194"/>
      <c r="AA121" s="194"/>
      <c r="AB121" s="194" t="str">
        <f>IF(J121="NÃO", "NÃO EXISTENTE", "EXISTENTE")</f>
        <v>EXISTENTE</v>
      </c>
      <c r="AC121" s="194"/>
      <c r="AD121" s="194"/>
      <c r="AE121" s="194"/>
      <c r="AF121" s="194"/>
      <c r="AG121" s="194"/>
      <c r="AH121" s="194"/>
      <c r="AI121" s="194"/>
      <c r="AJ121" s="194"/>
      <c r="AK121" s="194"/>
      <c r="AL121" s="194"/>
      <c r="AM121" s="194"/>
      <c r="AN121" s="194"/>
      <c r="AO121" s="194"/>
    </row>
    <row r="122" spans="2:41" s="193" customFormat="1" ht="12.75" customHeight="1">
      <c r="B122" s="205"/>
      <c r="C122" s="624" t="s">
        <v>214</v>
      </c>
      <c r="D122" s="624"/>
      <c r="E122" s="624"/>
      <c r="F122" s="624"/>
      <c r="G122" s="624"/>
      <c r="H122" s="624"/>
      <c r="I122" s="624"/>
      <c r="J122" s="283" t="str">
        <f>IF('Demais Informações'!$J$31="","",'Demais Informações'!$J$31)</f>
        <v/>
      </c>
      <c r="K122" s="646" t="s">
        <v>172</v>
      </c>
      <c r="L122" s="647"/>
      <c r="M122" s="647"/>
      <c r="V122" s="211"/>
      <c r="Y122" s="194"/>
      <c r="Z122" s="194"/>
      <c r="AA122" s="194"/>
      <c r="AB122" s="194" t="str">
        <f t="shared" ref="AB122:AB125" si="0">IF(J122="NÃO", "NÃO EXISTENTE", "EXISTENTE")</f>
        <v>EXISTENTE</v>
      </c>
      <c r="AC122" s="194"/>
      <c r="AD122" s="194"/>
      <c r="AE122" s="194"/>
      <c r="AF122" s="194"/>
      <c r="AG122" s="194"/>
      <c r="AH122" s="194"/>
      <c r="AI122" s="194"/>
      <c r="AJ122" s="194"/>
      <c r="AK122" s="194"/>
      <c r="AL122" s="194"/>
      <c r="AM122" s="194"/>
      <c r="AN122" s="194"/>
      <c r="AO122" s="194"/>
    </row>
    <row r="123" spans="2:41" s="193" customFormat="1" ht="12.75" customHeight="1">
      <c r="B123" s="205"/>
      <c r="C123" s="624" t="s">
        <v>175</v>
      </c>
      <c r="D123" s="624"/>
      <c r="E123" s="624"/>
      <c r="F123" s="624"/>
      <c r="G123" s="624"/>
      <c r="H123" s="624"/>
      <c r="I123" s="625"/>
      <c r="J123" s="283" t="str">
        <f>IF('Demais Informações'!$J$32="","",'Demais Informações'!$J$32)</f>
        <v/>
      </c>
      <c r="K123" s="646" t="s">
        <v>172</v>
      </c>
      <c r="L123" s="647"/>
      <c r="M123" s="647"/>
      <c r="V123" s="211"/>
      <c r="Y123" s="194"/>
      <c r="Z123" s="194"/>
      <c r="AA123" s="194"/>
      <c r="AB123" s="194" t="str">
        <f t="shared" si="0"/>
        <v>EXISTENTE</v>
      </c>
      <c r="AC123" s="194"/>
      <c r="AD123" s="194"/>
      <c r="AE123" s="194"/>
      <c r="AF123" s="194"/>
      <c r="AG123" s="194"/>
      <c r="AH123" s="194"/>
      <c r="AI123" s="194"/>
      <c r="AJ123" s="194"/>
      <c r="AK123" s="194"/>
      <c r="AL123" s="194"/>
      <c r="AM123" s="194"/>
      <c r="AN123" s="194"/>
      <c r="AO123" s="194"/>
    </row>
    <row r="124" spans="2:41" s="193" customFormat="1" ht="12.75" customHeight="1">
      <c r="B124" s="205"/>
      <c r="C124" s="624" t="s">
        <v>176</v>
      </c>
      <c r="D124" s="624"/>
      <c r="E124" s="624"/>
      <c r="F124" s="624"/>
      <c r="G124" s="624"/>
      <c r="H124" s="624"/>
      <c r="I124" s="625"/>
      <c r="J124" s="283" t="str">
        <f>IF('Demais Informações'!$J$33="","",'Demais Informações'!$J$33)</f>
        <v/>
      </c>
      <c r="K124" s="646" t="s">
        <v>172</v>
      </c>
      <c r="L124" s="647"/>
      <c r="M124" s="647"/>
      <c r="V124" s="211"/>
      <c r="Y124" s="194"/>
      <c r="Z124" s="194"/>
      <c r="AA124" s="194"/>
      <c r="AB124" s="194" t="str">
        <f t="shared" si="0"/>
        <v>EXISTENTE</v>
      </c>
      <c r="AC124" s="194"/>
      <c r="AD124" s="194"/>
      <c r="AE124" s="194"/>
      <c r="AF124" s="194"/>
      <c r="AG124" s="194"/>
      <c r="AH124" s="194"/>
      <c r="AI124" s="194"/>
      <c r="AJ124" s="194"/>
      <c r="AK124" s="194"/>
      <c r="AL124" s="194"/>
      <c r="AM124" s="194"/>
      <c r="AN124" s="194"/>
      <c r="AO124" s="194"/>
    </row>
    <row r="125" spans="2:41" s="193" customFormat="1" ht="13.15" customHeight="1">
      <c r="B125" s="205"/>
      <c r="C125" s="624" t="s">
        <v>177</v>
      </c>
      <c r="D125" s="624"/>
      <c r="E125" s="624"/>
      <c r="F125" s="624"/>
      <c r="G125" s="624"/>
      <c r="H125" s="624"/>
      <c r="J125" s="283" t="str">
        <f>IF('Demais Informações'!$J$34="","",'Demais Informações'!$J$34)</f>
        <v/>
      </c>
      <c r="K125" s="655" t="s">
        <v>172</v>
      </c>
      <c r="L125" s="656"/>
      <c r="M125" s="656"/>
      <c r="V125" s="211"/>
      <c r="Y125" s="194"/>
      <c r="Z125" s="194"/>
      <c r="AA125" s="194"/>
      <c r="AB125" s="194" t="str">
        <f t="shared" si="0"/>
        <v>EXISTENTE</v>
      </c>
      <c r="AC125" s="194"/>
      <c r="AD125" s="194"/>
      <c r="AE125" s="194"/>
      <c r="AF125" s="194"/>
      <c r="AG125" s="194"/>
      <c r="AH125" s="194"/>
      <c r="AI125" s="194"/>
      <c r="AJ125" s="194"/>
      <c r="AK125" s="194"/>
      <c r="AL125" s="194"/>
      <c r="AM125" s="194"/>
      <c r="AN125" s="194"/>
      <c r="AO125" s="194"/>
    </row>
    <row r="126" spans="2:41" s="193" customFormat="1" ht="23.65" customHeight="1">
      <c r="B126" s="205"/>
      <c r="C126" s="285" t="s">
        <v>215</v>
      </c>
      <c r="D126" s="233"/>
      <c r="E126" s="233"/>
      <c r="F126" s="233"/>
      <c r="G126" s="233"/>
      <c r="H126" s="233"/>
      <c r="I126" s="233"/>
      <c r="J126" s="233"/>
      <c r="K126" s="233"/>
      <c r="L126" s="233"/>
      <c r="M126" s="233"/>
      <c r="N126" s="233"/>
      <c r="O126" s="233"/>
      <c r="P126" s="233"/>
      <c r="Q126" s="233"/>
      <c r="R126" s="233"/>
      <c r="S126" s="233"/>
      <c r="T126" s="233"/>
      <c r="U126" s="233"/>
      <c r="V126" s="211"/>
      <c r="Y126" s="194"/>
      <c r="Z126" s="194"/>
      <c r="AA126" s="194"/>
      <c r="AB126" s="194"/>
      <c r="AC126" s="194"/>
      <c r="AD126" s="194"/>
      <c r="AE126" s="194"/>
      <c r="AF126" s="194"/>
      <c r="AG126" s="194"/>
      <c r="AH126" s="194"/>
      <c r="AI126" s="194"/>
      <c r="AJ126" s="194"/>
      <c r="AK126" s="194"/>
      <c r="AL126" s="194"/>
      <c r="AM126" s="194"/>
      <c r="AN126" s="194"/>
      <c r="AO126" s="194"/>
    </row>
    <row r="127" spans="2:41" s="193" customFormat="1" ht="12.75" customHeight="1">
      <c r="B127" s="205"/>
      <c r="C127" s="645" t="s">
        <v>178</v>
      </c>
      <c r="D127" s="645"/>
      <c r="E127" s="645"/>
      <c r="F127" s="645"/>
      <c r="G127" s="645"/>
      <c r="H127" s="645"/>
      <c r="I127" s="645"/>
      <c r="J127" s="645"/>
      <c r="K127" s="645"/>
      <c r="L127" s="645"/>
      <c r="M127" s="645"/>
      <c r="N127" s="645"/>
      <c r="O127" s="645"/>
      <c r="P127" s="645"/>
      <c r="Q127" s="645"/>
      <c r="R127" s="645"/>
      <c r="S127" s="645"/>
      <c r="T127" s="645"/>
      <c r="U127" s="645"/>
      <c r="V127" s="211"/>
      <c r="Y127" s="194"/>
      <c r="Z127" s="194"/>
      <c r="AA127" s="194"/>
      <c r="AB127" s="194"/>
      <c r="AC127" s="194"/>
      <c r="AD127" s="194"/>
      <c r="AE127" s="194"/>
      <c r="AF127" s="194"/>
      <c r="AG127" s="194"/>
      <c r="AH127" s="194"/>
      <c r="AI127" s="194"/>
      <c r="AJ127" s="194"/>
      <c r="AK127" s="194"/>
      <c r="AL127" s="194"/>
      <c r="AM127" s="194"/>
      <c r="AN127" s="194"/>
      <c r="AO127" s="194"/>
    </row>
    <row r="128" spans="2:41" s="193" customFormat="1" ht="12.75" customHeight="1">
      <c r="B128" s="205"/>
      <c r="C128" s="661" t="s">
        <v>227</v>
      </c>
      <c r="D128" s="662"/>
      <c r="E128" s="633"/>
      <c r="F128" s="633"/>
      <c r="G128" s="633"/>
      <c r="H128" s="633"/>
      <c r="I128" s="633"/>
      <c r="J128" s="633"/>
      <c r="K128" s="242" t="s">
        <v>179</v>
      </c>
      <c r="L128" s="286"/>
      <c r="M128" s="286"/>
      <c r="N128" s="286"/>
      <c r="O128" s="286"/>
      <c r="P128" s="286"/>
      <c r="Q128" s="286"/>
      <c r="R128" s="286"/>
      <c r="S128" s="286"/>
      <c r="T128" s="286"/>
      <c r="U128" s="286"/>
      <c r="V128" s="211"/>
      <c r="Y128" s="194"/>
      <c r="Z128" s="194"/>
      <c r="AA128" s="194"/>
      <c r="AB128" s="194"/>
      <c r="AC128" s="194"/>
      <c r="AD128" s="194"/>
      <c r="AE128" s="194"/>
      <c r="AF128" s="194"/>
      <c r="AG128" s="194"/>
      <c r="AH128" s="194"/>
      <c r="AI128" s="194"/>
      <c r="AJ128" s="194"/>
      <c r="AK128" s="194"/>
      <c r="AL128" s="194"/>
      <c r="AM128" s="194"/>
      <c r="AN128" s="194"/>
      <c r="AO128" s="194"/>
    </row>
    <row r="129" spans="2:41" s="193" customFormat="1" ht="12.75" customHeight="1">
      <c r="B129" s="205"/>
      <c r="C129" s="663" t="s">
        <v>180</v>
      </c>
      <c r="D129" s="662"/>
      <c r="E129" s="644" t="str">
        <f>IF('Demais Informações'!$E$39&lt;&gt;"",'Demais Informações'!$E$39,"")</f>
        <v/>
      </c>
      <c r="F129" s="644"/>
      <c r="G129" s="644"/>
      <c r="H129" s="644"/>
      <c r="I129" s="644"/>
      <c r="J129" s="644"/>
      <c r="K129" s="242" t="s">
        <v>181</v>
      </c>
      <c r="L129" s="286"/>
      <c r="M129" s="286"/>
      <c r="N129" s="286"/>
      <c r="O129" s="286"/>
      <c r="P129" s="286"/>
      <c r="Q129" s="286"/>
      <c r="R129" s="286"/>
      <c r="S129" s="286"/>
      <c r="T129" s="286"/>
      <c r="U129" s="286"/>
      <c r="V129" s="211"/>
      <c r="Y129" s="194"/>
      <c r="Z129" s="194"/>
      <c r="AA129" s="194"/>
      <c r="AB129" s="194"/>
      <c r="AC129" s="194"/>
      <c r="AD129" s="194"/>
      <c r="AE129" s="194"/>
      <c r="AF129" s="194"/>
      <c r="AG129" s="194"/>
      <c r="AH129" s="194"/>
      <c r="AI129" s="194"/>
      <c r="AJ129" s="194"/>
      <c r="AK129" s="194"/>
      <c r="AL129" s="194"/>
      <c r="AM129" s="194"/>
      <c r="AN129" s="194"/>
      <c r="AO129" s="194"/>
    </row>
    <row r="130" spans="2:41" s="193" customFormat="1" ht="12.75" customHeight="1">
      <c r="B130" s="205"/>
      <c r="C130" s="663" t="s">
        <v>182</v>
      </c>
      <c r="D130" s="663"/>
      <c r="E130" s="663"/>
      <c r="F130" s="663"/>
      <c r="G130" s="662"/>
      <c r="H130" s="664" t="str">
        <f>IF('Demais Informações'!$E$41&lt;&gt;"",'Demais Informações'!$E$41,"")</f>
        <v/>
      </c>
      <c r="I130" s="665"/>
      <c r="J130" s="666"/>
      <c r="K130" s="242" t="s">
        <v>183</v>
      </c>
      <c r="L130" s="286"/>
      <c r="M130" s="286"/>
      <c r="N130" s="286"/>
      <c r="O130" s="286"/>
      <c r="P130" s="286"/>
      <c r="Q130" s="286"/>
      <c r="R130" s="286"/>
      <c r="S130" s="286"/>
      <c r="T130" s="286"/>
      <c r="U130" s="286"/>
      <c r="V130" s="211"/>
      <c r="Y130" s="194"/>
      <c r="Z130" s="194"/>
      <c r="AA130" s="194"/>
      <c r="AB130" s="194"/>
      <c r="AC130" s="194"/>
      <c r="AD130" s="194"/>
      <c r="AE130" s="194"/>
      <c r="AF130" s="194"/>
      <c r="AG130" s="194"/>
      <c r="AH130" s="194"/>
      <c r="AI130" s="194"/>
      <c r="AJ130" s="194"/>
      <c r="AK130" s="194"/>
      <c r="AL130" s="194"/>
      <c r="AM130" s="194"/>
      <c r="AN130" s="194"/>
      <c r="AO130" s="194"/>
    </row>
    <row r="131" spans="2:41" s="193" customFormat="1" ht="12.75" customHeight="1">
      <c r="B131" s="205"/>
      <c r="C131" s="631" t="s">
        <v>228</v>
      </c>
      <c r="D131" s="632"/>
      <c r="E131" s="632"/>
      <c r="F131" s="632"/>
      <c r="G131" s="657"/>
      <c r="H131" s="287"/>
      <c r="I131" s="288"/>
      <c r="J131" s="287"/>
      <c r="K131" s="242" t="s">
        <v>184</v>
      </c>
      <c r="L131" s="286"/>
      <c r="M131" s="286"/>
      <c r="N131" s="286"/>
      <c r="O131" s="286"/>
      <c r="P131" s="286"/>
      <c r="Q131" s="286"/>
      <c r="R131" s="286"/>
      <c r="S131" s="286"/>
      <c r="T131" s="286"/>
      <c r="U131" s="286"/>
      <c r="V131" s="211"/>
      <c r="Y131" s="194"/>
      <c r="Z131" s="194"/>
      <c r="AA131" s="194"/>
      <c r="AB131" s="194"/>
      <c r="AC131" s="194"/>
      <c r="AD131" s="194"/>
      <c r="AE131" s="194"/>
      <c r="AF131" s="194"/>
      <c r="AG131" s="194"/>
      <c r="AH131" s="194"/>
      <c r="AI131" s="194"/>
      <c r="AJ131" s="194"/>
      <c r="AK131" s="194"/>
      <c r="AL131" s="194"/>
      <c r="AM131" s="194"/>
      <c r="AN131" s="194"/>
      <c r="AO131" s="194"/>
    </row>
    <row r="132" spans="2:41" s="193" customFormat="1" ht="12.75" customHeight="1">
      <c r="B132" s="205"/>
      <c r="C132" s="631" t="s">
        <v>229</v>
      </c>
      <c r="D132" s="632"/>
      <c r="E132" s="632"/>
      <c r="F132" s="632"/>
      <c r="G132" s="657"/>
      <c r="H132" s="658"/>
      <c r="I132" s="659"/>
      <c r="J132" s="660"/>
      <c r="K132" s="242" t="s">
        <v>211</v>
      </c>
      <c r="L132" s="242"/>
      <c r="M132" s="242"/>
      <c r="N132" s="242"/>
      <c r="O132" s="242"/>
      <c r="P132" s="242"/>
      <c r="Q132" s="242"/>
      <c r="R132" s="242"/>
      <c r="S132" s="242"/>
      <c r="T132" s="242"/>
      <c r="U132" s="242"/>
      <c r="V132" s="211"/>
      <c r="Y132" s="194"/>
      <c r="Z132" s="194"/>
      <c r="AA132" s="194"/>
      <c r="AB132" s="194"/>
      <c r="AC132" s="194"/>
      <c r="AD132" s="194"/>
      <c r="AE132" s="194"/>
      <c r="AF132" s="194"/>
      <c r="AG132" s="194"/>
      <c r="AH132" s="194"/>
      <c r="AI132" s="194"/>
      <c r="AJ132" s="194"/>
      <c r="AK132" s="194"/>
      <c r="AL132" s="194"/>
      <c r="AM132" s="194"/>
      <c r="AN132" s="194"/>
      <c r="AO132" s="194"/>
    </row>
    <row r="133" spans="2:41" s="193" customFormat="1" ht="12.75" customHeight="1">
      <c r="B133" s="205"/>
      <c r="C133" s="631" t="s">
        <v>230</v>
      </c>
      <c r="D133" s="632"/>
      <c r="E133" s="632"/>
      <c r="H133" s="633"/>
      <c r="I133" s="633"/>
      <c r="J133" s="633"/>
      <c r="K133" s="242" t="s">
        <v>185</v>
      </c>
      <c r="L133" s="242"/>
      <c r="M133" s="242"/>
      <c r="N133" s="242"/>
      <c r="O133" s="242"/>
      <c r="P133" s="242"/>
      <c r="Q133" s="242"/>
      <c r="R133" s="242"/>
      <c r="S133" s="242"/>
      <c r="T133" s="242"/>
      <c r="U133" s="242"/>
      <c r="V133" s="211"/>
      <c r="Y133" s="194"/>
      <c r="Z133" s="194"/>
      <c r="AA133" s="194"/>
      <c r="AB133" s="194"/>
      <c r="AC133" s="194"/>
      <c r="AD133" s="194"/>
      <c r="AE133" s="194"/>
      <c r="AF133" s="194"/>
      <c r="AG133" s="194"/>
      <c r="AH133" s="194"/>
      <c r="AI133" s="194"/>
      <c r="AJ133" s="194"/>
      <c r="AK133" s="194"/>
      <c r="AL133" s="194"/>
      <c r="AM133" s="194"/>
      <c r="AN133" s="194"/>
      <c r="AO133" s="194"/>
    </row>
    <row r="134" spans="2:41" s="193" customFormat="1" ht="12.75" customHeight="1">
      <c r="B134" s="205"/>
      <c r="C134" s="653" t="s">
        <v>231</v>
      </c>
      <c r="D134" s="654"/>
      <c r="E134" s="654"/>
      <c r="H134" s="287"/>
      <c r="I134" s="289" t="s">
        <v>186</v>
      </c>
      <c r="J134" s="287"/>
      <c r="K134" s="242" t="s">
        <v>211</v>
      </c>
      <c r="L134" s="242"/>
      <c r="M134" s="242"/>
      <c r="N134" s="242"/>
      <c r="O134" s="242"/>
      <c r="P134" s="242"/>
      <c r="Q134" s="242"/>
      <c r="R134" s="242"/>
      <c r="S134" s="242"/>
      <c r="T134" s="242"/>
      <c r="U134" s="242"/>
      <c r="V134" s="211"/>
      <c r="Y134" s="194"/>
      <c r="Z134" s="194"/>
      <c r="AA134" s="194"/>
      <c r="AB134" s="194"/>
      <c r="AC134" s="194"/>
      <c r="AD134" s="194"/>
      <c r="AE134" s="194"/>
      <c r="AF134" s="194"/>
      <c r="AG134" s="194"/>
      <c r="AH134" s="194"/>
      <c r="AI134" s="194"/>
      <c r="AJ134" s="194"/>
      <c r="AK134" s="194"/>
      <c r="AL134" s="194"/>
      <c r="AM134" s="194"/>
      <c r="AN134" s="194"/>
      <c r="AO134" s="194"/>
    </row>
    <row r="135" spans="2:41" s="193" customFormat="1" ht="12.75" hidden="1" customHeight="1">
      <c r="B135" s="205"/>
      <c r="C135" s="282" t="s">
        <v>187</v>
      </c>
      <c r="D135" s="282"/>
      <c r="E135" s="282"/>
      <c r="H135" s="667"/>
      <c r="I135" s="668"/>
      <c r="J135" s="669"/>
      <c r="K135" s="242" t="s">
        <v>188</v>
      </c>
      <c r="L135" s="242"/>
      <c r="M135" s="242"/>
      <c r="N135" s="242"/>
      <c r="O135" s="242"/>
      <c r="P135" s="242"/>
      <c r="Q135" s="242"/>
      <c r="R135" s="242"/>
      <c r="S135" s="242"/>
      <c r="T135" s="242"/>
      <c r="U135" s="242"/>
      <c r="V135" s="211"/>
      <c r="Y135" s="194"/>
      <c r="Z135" s="194"/>
      <c r="AA135" s="194"/>
      <c r="AB135" s="194"/>
      <c r="AC135" s="194"/>
      <c r="AD135" s="194"/>
      <c r="AE135" s="194"/>
      <c r="AF135" s="194"/>
      <c r="AG135" s="194"/>
      <c r="AH135" s="194"/>
      <c r="AI135" s="194"/>
      <c r="AJ135" s="194"/>
      <c r="AK135" s="194"/>
      <c r="AL135" s="194"/>
      <c r="AM135" s="194"/>
      <c r="AN135" s="194"/>
      <c r="AO135" s="194"/>
    </row>
    <row r="136" spans="2:41" s="193" customFormat="1" ht="12.75" customHeight="1">
      <c r="B136" s="205"/>
      <c r="C136" s="631" t="s">
        <v>232</v>
      </c>
      <c r="D136" s="632"/>
      <c r="E136" s="632"/>
      <c r="F136" s="632"/>
      <c r="G136" s="657"/>
      <c r="H136" s="633"/>
      <c r="I136" s="633"/>
      <c r="J136" s="633"/>
      <c r="K136" s="242" t="s">
        <v>189</v>
      </c>
      <c r="L136" s="242"/>
      <c r="M136" s="242"/>
      <c r="N136" s="242"/>
      <c r="O136" s="242"/>
      <c r="P136" s="242"/>
      <c r="Q136" s="242"/>
      <c r="R136" s="242"/>
      <c r="S136" s="242"/>
      <c r="T136" s="242"/>
      <c r="U136" s="242"/>
      <c r="V136" s="211"/>
      <c r="Y136" s="194"/>
      <c r="Z136" s="194"/>
      <c r="AA136" s="194"/>
      <c r="AB136" s="194"/>
      <c r="AC136" s="194"/>
      <c r="AD136" s="194"/>
      <c r="AE136" s="194"/>
      <c r="AF136" s="194"/>
      <c r="AG136" s="194"/>
      <c r="AH136" s="194"/>
      <c r="AI136" s="194"/>
      <c r="AJ136" s="194"/>
      <c r="AK136" s="194"/>
      <c r="AL136" s="194"/>
      <c r="AM136" s="194"/>
      <c r="AN136" s="194"/>
      <c r="AO136" s="194"/>
    </row>
    <row r="137" spans="2:41" s="193" customFormat="1" ht="12.75" customHeight="1">
      <c r="B137" s="205"/>
      <c r="C137" s="653" t="s">
        <v>233</v>
      </c>
      <c r="D137" s="654"/>
      <c r="E137" s="654"/>
      <c r="H137" s="287"/>
      <c r="I137" s="289" t="s">
        <v>186</v>
      </c>
      <c r="J137" s="287"/>
      <c r="K137" s="242" t="s">
        <v>211</v>
      </c>
      <c r="L137" s="242"/>
      <c r="M137" s="242"/>
      <c r="N137" s="242"/>
      <c r="O137" s="242"/>
      <c r="P137" s="242"/>
      <c r="Q137" s="242"/>
      <c r="R137" s="242"/>
      <c r="S137" s="242"/>
      <c r="T137" s="242"/>
      <c r="U137" s="242"/>
      <c r="V137" s="278"/>
      <c r="Y137" s="194"/>
      <c r="Z137" s="194"/>
      <c r="AA137" s="194"/>
      <c r="AB137" s="194"/>
      <c r="AC137" s="194"/>
      <c r="AD137" s="194"/>
      <c r="AE137" s="194"/>
      <c r="AF137" s="194"/>
      <c r="AG137" s="194"/>
      <c r="AH137" s="194"/>
      <c r="AI137" s="194"/>
      <c r="AJ137" s="194"/>
      <c r="AK137" s="194"/>
      <c r="AL137" s="194"/>
      <c r="AM137" s="194"/>
      <c r="AN137" s="194"/>
      <c r="AO137" s="194"/>
    </row>
    <row r="138" spans="2:41" s="193" customFormat="1" ht="12.75" hidden="1" customHeight="1">
      <c r="B138" s="205"/>
      <c r="C138" s="282" t="s">
        <v>190</v>
      </c>
      <c r="D138" s="282"/>
      <c r="E138" s="282"/>
      <c r="H138" s="667"/>
      <c r="I138" s="668"/>
      <c r="J138" s="669"/>
      <c r="K138" s="242" t="s">
        <v>188</v>
      </c>
      <c r="L138" s="242"/>
      <c r="M138" s="242"/>
      <c r="N138" s="242"/>
      <c r="O138" s="242"/>
      <c r="P138" s="242"/>
      <c r="Q138" s="242"/>
      <c r="R138" s="242"/>
      <c r="S138" s="242"/>
      <c r="T138" s="242"/>
      <c r="U138" s="242"/>
      <c r="V138" s="278"/>
      <c r="Y138" s="194"/>
      <c r="Z138" s="194"/>
      <c r="AA138" s="194"/>
      <c r="AB138" s="194"/>
      <c r="AC138" s="194"/>
      <c r="AD138" s="194"/>
      <c r="AE138" s="194"/>
      <c r="AF138" s="194"/>
      <c r="AG138" s="194"/>
      <c r="AH138" s="194"/>
      <c r="AI138" s="194"/>
      <c r="AJ138" s="194"/>
      <c r="AK138" s="194"/>
      <c r="AL138" s="194"/>
      <c r="AM138" s="194"/>
      <c r="AN138" s="194"/>
      <c r="AO138" s="194"/>
    </row>
    <row r="139" spans="2:41" s="193" customFormat="1" ht="12.75" customHeight="1">
      <c r="B139" s="205"/>
      <c r="C139" s="632" t="s">
        <v>392</v>
      </c>
      <c r="D139" s="632"/>
      <c r="E139" s="632"/>
      <c r="F139" s="632"/>
      <c r="G139" s="290"/>
      <c r="H139" s="658"/>
      <c r="I139" s="659"/>
      <c r="J139" s="660"/>
      <c r="K139" s="242" t="s">
        <v>191</v>
      </c>
      <c r="L139" s="286"/>
      <c r="M139" s="242"/>
      <c r="N139" s="242"/>
      <c r="O139" s="242"/>
      <c r="P139" s="242"/>
      <c r="Q139" s="242"/>
      <c r="R139" s="242"/>
      <c r="S139" s="242"/>
      <c r="T139" s="242"/>
      <c r="U139" s="242"/>
      <c r="V139" s="278"/>
      <c r="Y139" s="194"/>
      <c r="Z139" s="194"/>
      <c r="AA139" s="194"/>
      <c r="AB139" s="194"/>
      <c r="AC139" s="194"/>
      <c r="AD139" s="194"/>
      <c r="AE139" s="194"/>
      <c r="AF139" s="194"/>
      <c r="AG139" s="194"/>
      <c r="AH139" s="194"/>
      <c r="AI139" s="194"/>
      <c r="AJ139" s="194"/>
      <c r="AK139" s="194"/>
      <c r="AL139" s="194"/>
      <c r="AM139" s="194"/>
      <c r="AN139" s="194"/>
      <c r="AO139" s="194"/>
    </row>
    <row r="140" spans="2:41" s="193" customFormat="1" ht="5.0999999999999996" customHeight="1">
      <c r="B140" s="205"/>
      <c r="C140" s="279"/>
      <c r="D140" s="291"/>
      <c r="E140" s="242"/>
      <c r="F140" s="279"/>
      <c r="G140" s="279"/>
      <c r="H140" s="279"/>
      <c r="I140" s="242"/>
      <c r="J140" s="242"/>
      <c r="K140" s="242"/>
      <c r="L140" s="242"/>
      <c r="M140" s="242"/>
      <c r="N140" s="242"/>
      <c r="O140" s="242"/>
      <c r="P140" s="242"/>
      <c r="Q140" s="242"/>
      <c r="R140" s="242"/>
      <c r="S140" s="242"/>
      <c r="T140" s="242"/>
      <c r="U140" s="242"/>
      <c r="V140" s="278"/>
      <c r="Y140" s="194"/>
      <c r="Z140" s="194"/>
      <c r="AA140" s="194"/>
      <c r="AB140" s="194"/>
      <c r="AC140" s="194"/>
      <c r="AD140" s="194"/>
      <c r="AE140" s="194"/>
      <c r="AF140" s="194"/>
      <c r="AG140" s="194"/>
      <c r="AH140" s="194"/>
      <c r="AI140" s="194"/>
      <c r="AJ140" s="194"/>
      <c r="AK140" s="194"/>
      <c r="AL140" s="194"/>
      <c r="AM140" s="194"/>
      <c r="AN140" s="194"/>
      <c r="AO140" s="194"/>
    </row>
    <row r="141" spans="2:41" s="193" customFormat="1" ht="12.75" customHeight="1">
      <c r="B141" s="205"/>
      <c r="C141" s="645" t="s">
        <v>192</v>
      </c>
      <c r="D141" s="645"/>
      <c r="E141" s="645"/>
      <c r="F141" s="645"/>
      <c r="G141" s="645"/>
      <c r="H141" s="645"/>
      <c r="I141" s="645"/>
      <c r="J141" s="645"/>
      <c r="K141" s="645"/>
      <c r="L141" s="645"/>
      <c r="M141" s="645"/>
      <c r="N141" s="645"/>
      <c r="O141" s="645"/>
      <c r="P141" s="645"/>
      <c r="Q141" s="645"/>
      <c r="R141" s="645"/>
      <c r="S141" s="645"/>
      <c r="T141" s="645"/>
      <c r="U141" s="645"/>
      <c r="V141" s="211"/>
      <c r="Y141" s="194"/>
      <c r="Z141" s="194"/>
      <c r="AA141" s="194"/>
      <c r="AB141" s="194"/>
      <c r="AC141" s="194"/>
      <c r="AD141" s="194"/>
      <c r="AE141" s="194"/>
      <c r="AF141" s="194"/>
      <c r="AG141" s="194"/>
      <c r="AH141" s="194"/>
      <c r="AI141" s="194"/>
      <c r="AJ141" s="194"/>
      <c r="AK141" s="194"/>
      <c r="AL141" s="194"/>
      <c r="AM141" s="194"/>
      <c r="AN141" s="194"/>
      <c r="AO141" s="194"/>
    </row>
    <row r="142" spans="2:41" s="193" customFormat="1" ht="12.75" customHeight="1">
      <c r="B142" s="205"/>
      <c r="C142" s="632" t="s">
        <v>193</v>
      </c>
      <c r="D142" s="632"/>
      <c r="E142" s="632"/>
      <c r="F142" s="632"/>
      <c r="G142" s="632"/>
      <c r="H142" s="632"/>
      <c r="N142" s="283" t="str">
        <f>IF('Demais Informações'!$J$46="","",'Demais Informações'!$J$46)</f>
        <v/>
      </c>
      <c r="O142" s="646" t="s">
        <v>172</v>
      </c>
      <c r="P142" s="647"/>
      <c r="Q142" s="647"/>
      <c r="R142" s="279"/>
      <c r="S142" s="279"/>
      <c r="T142" s="279"/>
      <c r="U142" s="279"/>
      <c r="V142" s="211"/>
      <c r="Y142" s="194"/>
      <c r="Z142" s="194"/>
      <c r="AA142" s="194"/>
      <c r="AB142" s="194" t="str">
        <f t="shared" ref="AB142:AB149" si="1">IF(N142="NÃO", "NÃO EXISTENTE", "EXISTENTE")</f>
        <v>EXISTENTE</v>
      </c>
      <c r="AC142" s="194"/>
      <c r="AD142" s="194"/>
      <c r="AE142" s="194"/>
      <c r="AF142" s="194"/>
      <c r="AG142" s="194"/>
      <c r="AH142" s="194"/>
      <c r="AI142" s="194"/>
      <c r="AJ142" s="194"/>
      <c r="AK142" s="194"/>
      <c r="AL142" s="194"/>
      <c r="AM142" s="194"/>
      <c r="AN142" s="194"/>
      <c r="AO142" s="194"/>
    </row>
    <row r="143" spans="2:41" s="193" customFormat="1" ht="12.75" customHeight="1">
      <c r="B143" s="205"/>
      <c r="C143" s="632" t="s">
        <v>194</v>
      </c>
      <c r="D143" s="632"/>
      <c r="E143" s="632"/>
      <c r="F143" s="632"/>
      <c r="G143" s="632"/>
      <c r="H143" s="632"/>
      <c r="I143" s="632"/>
      <c r="J143" s="632"/>
      <c r="K143" s="632"/>
      <c r="L143" s="632"/>
      <c r="N143" s="283" t="str">
        <f>IF('Demais Informações'!$J$47="","",'Demais Informações'!$J$47)</f>
        <v/>
      </c>
      <c r="O143" s="646" t="s">
        <v>172</v>
      </c>
      <c r="P143" s="647"/>
      <c r="Q143" s="647"/>
      <c r="R143" s="279"/>
      <c r="S143" s="279"/>
      <c r="T143" s="279"/>
      <c r="U143" s="279"/>
      <c r="V143" s="211"/>
      <c r="Y143" s="194"/>
      <c r="Z143" s="194"/>
      <c r="AA143" s="194"/>
      <c r="AB143" s="194" t="str">
        <f t="shared" si="1"/>
        <v>EXISTENTE</v>
      </c>
      <c r="AC143" s="194"/>
      <c r="AD143" s="194"/>
      <c r="AE143" s="194"/>
      <c r="AF143" s="194"/>
      <c r="AG143" s="194"/>
      <c r="AH143" s="194"/>
      <c r="AI143" s="194"/>
      <c r="AJ143" s="194"/>
      <c r="AK143" s="194"/>
      <c r="AL143" s="194"/>
      <c r="AM143" s="194"/>
      <c r="AN143" s="194"/>
      <c r="AO143" s="194"/>
    </row>
    <row r="144" spans="2:41" s="193" customFormat="1" ht="12.75" customHeight="1">
      <c r="B144" s="205"/>
      <c r="C144" s="632" t="s">
        <v>195</v>
      </c>
      <c r="D144" s="632"/>
      <c r="E144" s="632"/>
      <c r="F144" s="632"/>
      <c r="G144" s="632"/>
      <c r="N144" s="283"/>
      <c r="O144" s="646" t="s">
        <v>172</v>
      </c>
      <c r="P144" s="647"/>
      <c r="Q144" s="647"/>
      <c r="R144" s="279"/>
      <c r="S144" s="279"/>
      <c r="T144" s="279"/>
      <c r="U144" s="279"/>
      <c r="V144" s="211"/>
      <c r="Y144" s="194"/>
      <c r="Z144" s="194"/>
      <c r="AA144" s="194"/>
      <c r="AB144" s="194" t="str">
        <f t="shared" si="1"/>
        <v>EXISTENTE</v>
      </c>
      <c r="AC144" s="194"/>
      <c r="AD144" s="194"/>
      <c r="AE144" s="194"/>
      <c r="AF144" s="194"/>
      <c r="AG144" s="194"/>
      <c r="AH144" s="194"/>
      <c r="AI144" s="194"/>
      <c r="AJ144" s="194"/>
      <c r="AK144" s="194"/>
      <c r="AL144" s="194"/>
      <c r="AM144" s="194"/>
      <c r="AN144" s="194"/>
      <c r="AO144" s="194"/>
    </row>
    <row r="145" spans="2:41" s="193" customFormat="1" ht="12.75" customHeight="1">
      <c r="B145" s="205"/>
      <c r="C145" s="193" t="s">
        <v>196</v>
      </c>
      <c r="N145" s="283" t="str">
        <f>IF('Demais Informações'!$J$48="","",'Demais Informações'!$J$48)</f>
        <v/>
      </c>
      <c r="O145" s="646" t="s">
        <v>172</v>
      </c>
      <c r="P145" s="647"/>
      <c r="Q145" s="647"/>
      <c r="R145" s="279"/>
      <c r="S145" s="279"/>
      <c r="T145" s="279"/>
      <c r="U145" s="279"/>
      <c r="V145" s="211"/>
      <c r="Y145" s="194"/>
      <c r="Z145" s="194"/>
      <c r="AA145" s="194"/>
      <c r="AB145" s="194" t="str">
        <f t="shared" si="1"/>
        <v>EXISTENTE</v>
      </c>
      <c r="AC145" s="194"/>
      <c r="AD145" s="194"/>
      <c r="AE145" s="194"/>
      <c r="AF145" s="194"/>
      <c r="AG145" s="194"/>
      <c r="AH145" s="194"/>
      <c r="AI145" s="194"/>
      <c r="AJ145" s="194"/>
      <c r="AK145" s="194"/>
      <c r="AL145" s="194"/>
      <c r="AM145" s="194"/>
      <c r="AN145" s="194"/>
      <c r="AO145" s="194"/>
    </row>
    <row r="146" spans="2:41" s="193" customFormat="1" ht="12.75" customHeight="1">
      <c r="B146" s="205"/>
      <c r="C146" s="632" t="s">
        <v>197</v>
      </c>
      <c r="D146" s="632"/>
      <c r="E146" s="632"/>
      <c r="F146" s="632"/>
      <c r="G146" s="632"/>
      <c r="N146" s="283" t="str">
        <f>IF('Demais Informações'!$J$49="","",'Demais Informações'!$J$49)</f>
        <v/>
      </c>
      <c r="O146" s="646" t="s">
        <v>172</v>
      </c>
      <c r="P146" s="647"/>
      <c r="Q146" s="647"/>
      <c r="R146" s="279"/>
      <c r="S146" s="279"/>
      <c r="T146" s="279"/>
      <c r="U146" s="279"/>
      <c r="V146" s="211"/>
      <c r="Y146" s="194"/>
      <c r="Z146" s="194"/>
      <c r="AA146" s="194"/>
      <c r="AB146" s="194" t="str">
        <f t="shared" si="1"/>
        <v>EXISTENTE</v>
      </c>
      <c r="AC146" s="194"/>
      <c r="AD146" s="194"/>
      <c r="AE146" s="194"/>
      <c r="AF146" s="194"/>
      <c r="AG146" s="194"/>
      <c r="AH146" s="194"/>
      <c r="AI146" s="194"/>
      <c r="AJ146" s="194"/>
      <c r="AK146" s="194"/>
      <c r="AL146" s="194"/>
      <c r="AM146" s="194"/>
      <c r="AN146" s="194"/>
      <c r="AO146" s="194"/>
    </row>
    <row r="147" spans="2:41" s="193" customFormat="1" ht="12.75" customHeight="1">
      <c r="B147" s="205"/>
      <c r="C147" s="632" t="s">
        <v>198</v>
      </c>
      <c r="D147" s="632"/>
      <c r="E147" s="632"/>
      <c r="F147" s="632"/>
      <c r="G147" s="632"/>
      <c r="H147" s="632"/>
      <c r="I147" s="632"/>
      <c r="J147" s="632"/>
      <c r="K147" s="632"/>
      <c r="L147" s="632"/>
      <c r="N147" s="283" t="str">
        <f>IF('Demais Informações'!$J$50="","",'Demais Informações'!$J$50)</f>
        <v/>
      </c>
      <c r="O147" s="646" t="s">
        <v>172</v>
      </c>
      <c r="P147" s="647"/>
      <c r="Q147" s="647"/>
      <c r="R147" s="279"/>
      <c r="S147" s="279"/>
      <c r="T147" s="279"/>
      <c r="U147" s="279"/>
      <c r="V147" s="211"/>
      <c r="Y147" s="194"/>
      <c r="Z147" s="194"/>
      <c r="AA147" s="194"/>
      <c r="AB147" s="194" t="str">
        <f t="shared" si="1"/>
        <v>EXISTENTE</v>
      </c>
      <c r="AC147" s="194"/>
      <c r="AD147" s="194"/>
      <c r="AE147" s="194"/>
      <c r="AF147" s="194"/>
      <c r="AG147" s="194"/>
      <c r="AH147" s="194"/>
      <c r="AI147" s="194"/>
      <c r="AJ147" s="194"/>
      <c r="AK147" s="194"/>
      <c r="AL147" s="194"/>
      <c r="AM147" s="194"/>
      <c r="AN147" s="194"/>
      <c r="AO147" s="194"/>
    </row>
    <row r="148" spans="2:41" s="193" customFormat="1" ht="12.75" customHeight="1">
      <c r="B148" s="205"/>
      <c r="C148" s="624" t="s">
        <v>199</v>
      </c>
      <c r="D148" s="624"/>
      <c r="E148" s="624"/>
      <c r="F148" s="624"/>
      <c r="G148" s="624"/>
      <c r="H148" s="624"/>
      <c r="I148" s="624"/>
      <c r="J148" s="276"/>
      <c r="K148" s="276"/>
      <c r="L148" s="276"/>
      <c r="N148" s="283" t="str">
        <f>IF('Demais Informações'!$J$51="","",'Demais Informações'!$J$51)</f>
        <v/>
      </c>
      <c r="O148" s="646" t="s">
        <v>172</v>
      </c>
      <c r="P148" s="647"/>
      <c r="Q148" s="647"/>
      <c r="R148" s="279"/>
      <c r="S148" s="279"/>
      <c r="T148" s="279"/>
      <c r="U148" s="279"/>
      <c r="V148" s="211"/>
      <c r="Y148" s="194"/>
      <c r="Z148" s="194"/>
      <c r="AA148" s="194"/>
      <c r="AB148" s="194" t="str">
        <f t="shared" si="1"/>
        <v>EXISTENTE</v>
      </c>
      <c r="AC148" s="194"/>
      <c r="AD148" s="194"/>
      <c r="AE148" s="194"/>
      <c r="AF148" s="194"/>
      <c r="AG148" s="194"/>
      <c r="AH148" s="194"/>
      <c r="AI148" s="194"/>
      <c r="AJ148" s="194"/>
      <c r="AK148" s="194"/>
      <c r="AL148" s="194"/>
      <c r="AM148" s="194"/>
      <c r="AN148" s="194"/>
      <c r="AO148" s="194"/>
    </row>
    <row r="149" spans="2:41" ht="13.15" customHeight="1">
      <c r="B149" s="205"/>
      <c r="C149" s="624" t="s">
        <v>200</v>
      </c>
      <c r="D149" s="624"/>
      <c r="E149" s="624"/>
      <c r="F149" s="624"/>
      <c r="G149" s="624"/>
      <c r="H149" s="624"/>
      <c r="I149" s="624"/>
      <c r="J149" s="624"/>
      <c r="K149" s="194"/>
      <c r="L149" s="194"/>
      <c r="M149" s="194"/>
      <c r="N149" s="283" t="str">
        <f>IF('Demais Informações'!$J$52="","",'Demais Informações'!$J$52)</f>
        <v/>
      </c>
      <c r="O149" s="646" t="s">
        <v>172</v>
      </c>
      <c r="P149" s="647"/>
      <c r="Q149" s="647"/>
      <c r="R149" s="233"/>
      <c r="S149" s="233"/>
      <c r="T149" s="233"/>
      <c r="U149" s="233"/>
      <c r="V149" s="211"/>
      <c r="AB149" s="194" t="str">
        <f t="shared" si="1"/>
        <v>EXISTENTE</v>
      </c>
    </row>
    <row r="150" spans="2:41">
      <c r="B150" s="205"/>
      <c r="C150" s="259"/>
      <c r="D150" s="259"/>
      <c r="E150" s="259"/>
      <c r="F150" s="259"/>
      <c r="J150" s="223"/>
      <c r="K150" s="284"/>
      <c r="L150" s="284"/>
      <c r="M150" s="284"/>
      <c r="N150" s="233"/>
      <c r="O150" s="233"/>
      <c r="P150" s="233"/>
      <c r="Q150" s="233"/>
      <c r="R150" s="233"/>
      <c r="S150" s="233"/>
      <c r="T150" s="233"/>
      <c r="U150" s="233"/>
      <c r="V150" s="211"/>
    </row>
    <row r="151" spans="2:41" ht="13.15" customHeight="1">
      <c r="B151" s="205"/>
      <c r="C151" s="672" t="s">
        <v>201</v>
      </c>
      <c r="D151" s="672"/>
      <c r="E151" s="672"/>
      <c r="F151" s="672"/>
      <c r="G151" s="672"/>
      <c r="H151" s="672"/>
      <c r="I151" s="672"/>
      <c r="J151" s="672"/>
      <c r="K151" s="672"/>
      <c r="L151" s="672"/>
      <c r="M151" s="673"/>
      <c r="N151" s="283" t="str">
        <f>'Demais Informações'!J57</f>
        <v>NÃO</v>
      </c>
      <c r="O151" s="646" t="s">
        <v>172</v>
      </c>
      <c r="P151" s="647"/>
      <c r="Q151" s="647"/>
      <c r="R151" s="233"/>
      <c r="S151" s="233"/>
      <c r="T151" s="233"/>
      <c r="U151" s="233"/>
      <c r="V151" s="211"/>
    </row>
    <row r="152" spans="2:41">
      <c r="B152" s="205"/>
      <c r="C152" s="259"/>
      <c r="D152" s="259"/>
      <c r="E152" s="259"/>
      <c r="F152" s="259"/>
      <c r="J152" s="223"/>
      <c r="K152" s="284"/>
      <c r="L152" s="284"/>
      <c r="M152" s="284"/>
      <c r="N152" s="233"/>
      <c r="O152" s="233"/>
      <c r="P152" s="233"/>
      <c r="Q152" s="233"/>
      <c r="R152" s="233"/>
      <c r="S152" s="233"/>
      <c r="T152" s="233"/>
      <c r="U152" s="233"/>
      <c r="V152" s="211"/>
    </row>
    <row r="153" spans="2:41" ht="13.15" customHeight="1">
      <c r="B153" s="205"/>
      <c r="C153" s="645" t="s">
        <v>202</v>
      </c>
      <c r="D153" s="645"/>
      <c r="E153" s="645"/>
      <c r="F153" s="645"/>
      <c r="G153" s="645"/>
      <c r="H153" s="645"/>
      <c r="I153" s="645"/>
      <c r="J153" s="223"/>
      <c r="K153" s="284"/>
      <c r="L153" s="284"/>
      <c r="M153" s="284"/>
      <c r="N153" s="233"/>
      <c r="O153" s="233"/>
      <c r="P153" s="233"/>
      <c r="Q153" s="233"/>
      <c r="R153" s="233"/>
      <c r="S153" s="233"/>
      <c r="T153" s="233"/>
      <c r="U153" s="233"/>
      <c r="V153" s="211"/>
    </row>
    <row r="154" spans="2:41" ht="35.1" customHeight="1">
      <c r="B154" s="205"/>
      <c r="C154" s="674" t="s">
        <v>203</v>
      </c>
      <c r="D154" s="674"/>
      <c r="E154" s="674"/>
      <c r="F154" s="674"/>
      <c r="G154" s="674"/>
      <c r="H154" s="674"/>
      <c r="I154" s="674"/>
      <c r="J154" s="674"/>
      <c r="K154" s="674"/>
      <c r="L154" s="674"/>
      <c r="M154" s="674"/>
      <c r="N154" s="674"/>
      <c r="O154" s="674"/>
      <c r="P154" s="674"/>
      <c r="Q154" s="674"/>
      <c r="R154" s="674"/>
      <c r="S154" s="674"/>
      <c r="T154" s="674"/>
      <c r="U154" s="674"/>
      <c r="V154" s="211"/>
    </row>
    <row r="155" spans="2:41" ht="20.100000000000001" customHeight="1">
      <c r="B155" s="205"/>
      <c r="C155" s="259"/>
      <c r="D155" s="214" t="str">
        <f>IF('Demais Informações'!$D$63="","",'Demais Informações'!$D$63)</f>
        <v/>
      </c>
      <c r="E155" s="670" t="s">
        <v>204</v>
      </c>
      <c r="F155" s="671"/>
      <c r="G155" s="671"/>
      <c r="H155" s="671"/>
      <c r="I155" s="671"/>
      <c r="J155" s="671"/>
      <c r="K155" s="671"/>
      <c r="L155" s="671"/>
      <c r="M155" s="671"/>
      <c r="N155" s="671"/>
      <c r="O155" s="671"/>
      <c r="P155" s="671"/>
      <c r="Q155" s="671"/>
      <c r="R155" s="671"/>
      <c r="S155" s="671"/>
      <c r="T155" s="671"/>
      <c r="U155" s="671"/>
      <c r="V155" s="211"/>
    </row>
    <row r="156" spans="2:41">
      <c r="B156" s="205"/>
      <c r="C156" s="259"/>
      <c r="D156" s="259"/>
      <c r="E156" s="259"/>
      <c r="F156" s="259"/>
      <c r="J156" s="223"/>
      <c r="K156" s="284"/>
      <c r="L156" s="284"/>
      <c r="M156" s="284"/>
      <c r="N156" s="233"/>
      <c r="O156" s="233"/>
      <c r="P156" s="233"/>
      <c r="Q156" s="233"/>
      <c r="R156" s="233"/>
      <c r="S156" s="233"/>
      <c r="T156" s="233"/>
      <c r="U156" s="233"/>
      <c r="V156" s="211"/>
    </row>
    <row r="157" spans="2:41" ht="20.100000000000001" customHeight="1">
      <c r="B157" s="205"/>
      <c r="C157" s="259"/>
      <c r="D157" s="214" t="str">
        <f>IF('Demais Informações'!$D$65="","",'Demais Informações'!$D$65)</f>
        <v/>
      </c>
      <c r="E157" s="670" t="s">
        <v>205</v>
      </c>
      <c r="F157" s="671"/>
      <c r="G157" s="671"/>
      <c r="H157" s="671"/>
      <c r="I157" s="671"/>
      <c r="J157" s="671"/>
      <c r="K157" s="671"/>
      <c r="L157" s="671"/>
      <c r="M157" s="671"/>
      <c r="N157" s="671"/>
      <c r="O157" s="671"/>
      <c r="P157" s="671"/>
      <c r="Q157" s="671"/>
      <c r="R157" s="671"/>
      <c r="S157" s="671"/>
      <c r="T157" s="671"/>
      <c r="U157" s="671"/>
      <c r="V157" s="211"/>
    </row>
    <row r="158" spans="2:41" s="193" customFormat="1">
      <c r="B158" s="205"/>
      <c r="C158" s="259"/>
      <c r="D158" s="259"/>
      <c r="E158" s="259"/>
      <c r="F158" s="259"/>
      <c r="J158" s="223"/>
      <c r="K158" s="284"/>
      <c r="L158" s="284"/>
      <c r="M158" s="284"/>
      <c r="N158" s="233"/>
      <c r="O158" s="233"/>
      <c r="P158" s="233"/>
      <c r="Q158" s="233"/>
      <c r="R158" s="233"/>
      <c r="S158" s="233"/>
      <c r="T158" s="233"/>
      <c r="U158" s="233"/>
      <c r="V158" s="211"/>
      <c r="Y158" s="194"/>
      <c r="Z158" s="194"/>
      <c r="AA158" s="194"/>
      <c r="AB158" s="194"/>
      <c r="AC158" s="194"/>
      <c r="AD158" s="194"/>
      <c r="AE158" s="194"/>
      <c r="AF158" s="194"/>
      <c r="AG158" s="194"/>
      <c r="AH158" s="194"/>
      <c r="AI158" s="194"/>
      <c r="AJ158" s="194"/>
      <c r="AK158" s="194"/>
      <c r="AL158" s="194"/>
      <c r="AM158" s="194"/>
      <c r="AN158" s="194"/>
      <c r="AO158" s="194"/>
    </row>
    <row r="159" spans="2:41" s="193" customFormat="1" ht="13.5" thickBot="1">
      <c r="B159" s="292"/>
      <c r="C159" s="293"/>
      <c r="D159" s="293"/>
      <c r="E159" s="293"/>
      <c r="F159" s="293"/>
      <c r="G159" s="293"/>
      <c r="H159" s="294"/>
      <c r="I159" s="294"/>
      <c r="J159" s="293"/>
      <c r="K159" s="294"/>
      <c r="L159" s="294"/>
      <c r="M159" s="294"/>
      <c r="N159" s="294"/>
      <c r="O159" s="294"/>
      <c r="P159" s="294"/>
      <c r="Q159" s="294"/>
      <c r="R159" s="294"/>
      <c r="S159" s="294"/>
      <c r="T159" s="294"/>
      <c r="U159" s="293"/>
      <c r="V159" s="295"/>
      <c r="Y159" s="194"/>
      <c r="Z159" s="194"/>
      <c r="AA159" s="194"/>
      <c r="AB159" s="194"/>
      <c r="AC159" s="194"/>
      <c r="AD159" s="194"/>
      <c r="AE159" s="194"/>
      <c r="AF159" s="194"/>
      <c r="AG159" s="194"/>
      <c r="AH159" s="194"/>
      <c r="AI159" s="194"/>
      <c r="AJ159" s="194"/>
      <c r="AK159" s="194"/>
      <c r="AL159" s="194"/>
      <c r="AM159" s="194"/>
      <c r="AN159" s="194"/>
      <c r="AO159" s="194"/>
    </row>
    <row r="160" spans="2:41" s="193" customFormat="1" ht="13.5" thickTop="1">
      <c r="H160" s="296"/>
      <c r="I160" s="296"/>
      <c r="K160" s="296"/>
      <c r="L160" s="296"/>
      <c r="M160" s="296"/>
      <c r="N160" s="296"/>
      <c r="O160" s="296"/>
      <c r="P160" s="296"/>
      <c r="Q160" s="296"/>
      <c r="R160" s="296"/>
      <c r="S160" s="296"/>
      <c r="T160" s="296"/>
      <c r="Y160" s="194"/>
      <c r="Z160" s="194"/>
      <c r="AA160" s="194"/>
      <c r="AB160" s="194"/>
      <c r="AC160" s="194"/>
      <c r="AD160" s="194"/>
      <c r="AE160" s="194"/>
      <c r="AF160" s="194"/>
      <c r="AG160" s="194"/>
      <c r="AH160" s="194"/>
      <c r="AI160" s="194"/>
      <c r="AJ160" s="194"/>
      <c r="AK160" s="194"/>
      <c r="AL160" s="194"/>
      <c r="AM160" s="194"/>
      <c r="AN160" s="194"/>
      <c r="AO160" s="194"/>
    </row>
  </sheetData>
  <sheetProtection algorithmName="SHA-512" hashValue="+VA+5nwbpkeB3DHFUoLhH8CKlvT0s5r72mqc8FGdusILGQCaTI0BAVfHENLjz1/O7fR4RHh5WS1h7DDqbOWKGg==" saltValue="ds4WZS8eAAN1fPFYl+jneA==" spinCount="100000" sheet="1" selectLockedCells="1"/>
  <mergeCells count="183">
    <mergeCell ref="E155:U155"/>
    <mergeCell ref="E157:U157"/>
    <mergeCell ref="C149:J149"/>
    <mergeCell ref="O149:Q149"/>
    <mergeCell ref="C151:M151"/>
    <mergeCell ref="O151:Q151"/>
    <mergeCell ref="C153:I153"/>
    <mergeCell ref="C154:U154"/>
    <mergeCell ref="O145:Q145"/>
    <mergeCell ref="C146:G146"/>
    <mergeCell ref="O146:Q146"/>
    <mergeCell ref="C147:L147"/>
    <mergeCell ref="O147:Q147"/>
    <mergeCell ref="C148:I148"/>
    <mergeCell ref="O148:Q148"/>
    <mergeCell ref="C141:U141"/>
    <mergeCell ref="C142:H142"/>
    <mergeCell ref="O142:Q142"/>
    <mergeCell ref="C143:L143"/>
    <mergeCell ref="O143:Q143"/>
    <mergeCell ref="C144:G144"/>
    <mergeCell ref="O144:Q144"/>
    <mergeCell ref="H135:J135"/>
    <mergeCell ref="C136:G136"/>
    <mergeCell ref="H136:J136"/>
    <mergeCell ref="C137:E137"/>
    <mergeCell ref="H138:J138"/>
    <mergeCell ref="C139:F139"/>
    <mergeCell ref="H139:J139"/>
    <mergeCell ref="C131:G131"/>
    <mergeCell ref="C132:G132"/>
    <mergeCell ref="H132:J132"/>
    <mergeCell ref="C133:E133"/>
    <mergeCell ref="H133:J133"/>
    <mergeCell ref="C134:E134"/>
    <mergeCell ref="C127:U127"/>
    <mergeCell ref="C128:D128"/>
    <mergeCell ref="E128:J128"/>
    <mergeCell ref="C129:D129"/>
    <mergeCell ref="E129:J129"/>
    <mergeCell ref="C130:G130"/>
    <mergeCell ref="H130:J130"/>
    <mergeCell ref="C123:I123"/>
    <mergeCell ref="K123:M123"/>
    <mergeCell ref="C124:I124"/>
    <mergeCell ref="K124:M124"/>
    <mergeCell ref="C125:H125"/>
    <mergeCell ref="K125:M125"/>
    <mergeCell ref="C120:H120"/>
    <mergeCell ref="K120:M120"/>
    <mergeCell ref="C121:H121"/>
    <mergeCell ref="K121:M121"/>
    <mergeCell ref="C122:I122"/>
    <mergeCell ref="K122:M122"/>
    <mergeCell ref="C115:D115"/>
    <mergeCell ref="E115:G115"/>
    <mergeCell ref="C116:D116"/>
    <mergeCell ref="E116:G116"/>
    <mergeCell ref="C118:U118"/>
    <mergeCell ref="C119:H119"/>
    <mergeCell ref="K119:M119"/>
    <mergeCell ref="C111:U111"/>
    <mergeCell ref="C112:D112"/>
    <mergeCell ref="E112:G112"/>
    <mergeCell ref="C113:D113"/>
    <mergeCell ref="E113:G113"/>
    <mergeCell ref="C114:D114"/>
    <mergeCell ref="E114:G114"/>
    <mergeCell ref="D105:H105"/>
    <mergeCell ref="I105:U105"/>
    <mergeCell ref="D106:H106"/>
    <mergeCell ref="D107:H107"/>
    <mergeCell ref="D108:H108"/>
    <mergeCell ref="D109:H109"/>
    <mergeCell ref="C100:U100"/>
    <mergeCell ref="D101:U101"/>
    <mergeCell ref="D102:E102"/>
    <mergeCell ref="D103:U103"/>
    <mergeCell ref="D104:H104"/>
    <mergeCell ref="I104:U104"/>
    <mergeCell ref="C97:D97"/>
    <mergeCell ref="E97:J97"/>
    <mergeCell ref="C98:D98"/>
    <mergeCell ref="E98:J98"/>
    <mergeCell ref="C99:D99"/>
    <mergeCell ref="E99:G99"/>
    <mergeCell ref="H92:I92"/>
    <mergeCell ref="K92:M92"/>
    <mergeCell ref="Q92:R92"/>
    <mergeCell ref="C94:F94"/>
    <mergeCell ref="H94:U94"/>
    <mergeCell ref="C95:I95"/>
    <mergeCell ref="D85:U85"/>
    <mergeCell ref="D86:E86"/>
    <mergeCell ref="F86:I86"/>
    <mergeCell ref="D87:E87"/>
    <mergeCell ref="C89:U89"/>
    <mergeCell ref="H90:I90"/>
    <mergeCell ref="K90:M90"/>
    <mergeCell ref="Q90:R90"/>
    <mergeCell ref="M81:N81"/>
    <mergeCell ref="P81:Q81"/>
    <mergeCell ref="C82:U82"/>
    <mergeCell ref="C83:U83"/>
    <mergeCell ref="D84:H84"/>
    <mergeCell ref="I84:U84"/>
    <mergeCell ref="D79:E79"/>
    <mergeCell ref="H79:J79"/>
    <mergeCell ref="K79:M79"/>
    <mergeCell ref="D80:F80"/>
    <mergeCell ref="H80:J80"/>
    <mergeCell ref="K80:M80"/>
    <mergeCell ref="C74:N74"/>
    <mergeCell ref="O74:P74"/>
    <mergeCell ref="C76:N76"/>
    <mergeCell ref="O76:P76"/>
    <mergeCell ref="C78:N78"/>
    <mergeCell ref="O78:P78"/>
    <mergeCell ref="O66:P66"/>
    <mergeCell ref="C68:N68"/>
    <mergeCell ref="O68:P68"/>
    <mergeCell ref="C70:N70"/>
    <mergeCell ref="O70:P70"/>
    <mergeCell ref="C72:N72"/>
    <mergeCell ref="O72:P72"/>
    <mergeCell ref="K59:O59"/>
    <mergeCell ref="K60:L60"/>
    <mergeCell ref="G61:L61"/>
    <mergeCell ref="K62:L62"/>
    <mergeCell ref="C63:U63"/>
    <mergeCell ref="C65:U65"/>
    <mergeCell ref="C50:U50"/>
    <mergeCell ref="C51:U52"/>
    <mergeCell ref="C54:M54"/>
    <mergeCell ref="N54:U54"/>
    <mergeCell ref="E57:U57"/>
    <mergeCell ref="H58:O58"/>
    <mergeCell ref="E45:G45"/>
    <mergeCell ref="I45:R45"/>
    <mergeCell ref="T45:U45"/>
    <mergeCell ref="C47:M47"/>
    <mergeCell ref="N47:U47"/>
    <mergeCell ref="C48:U48"/>
    <mergeCell ref="D39:M39"/>
    <mergeCell ref="P39:Q39"/>
    <mergeCell ref="R39:U39"/>
    <mergeCell ref="C40:U40"/>
    <mergeCell ref="D41:K41"/>
    <mergeCell ref="D43:K43"/>
    <mergeCell ref="N43:P43"/>
    <mergeCell ref="R43:U43"/>
    <mergeCell ref="D33:I33"/>
    <mergeCell ref="C35:U35"/>
    <mergeCell ref="D36:U36"/>
    <mergeCell ref="D37:L37"/>
    <mergeCell ref="M37:U37"/>
    <mergeCell ref="D38:U38"/>
    <mergeCell ref="D26:U26"/>
    <mergeCell ref="D27:L27"/>
    <mergeCell ref="M27:U27"/>
    <mergeCell ref="D30:U30"/>
    <mergeCell ref="D31:L31"/>
    <mergeCell ref="M31:U31"/>
    <mergeCell ref="C15:U15"/>
    <mergeCell ref="E16:U16"/>
    <mergeCell ref="E18:U18"/>
    <mergeCell ref="C20:U20"/>
    <mergeCell ref="C21:U21"/>
    <mergeCell ref="D23:I23"/>
    <mergeCell ref="F25:U25"/>
    <mergeCell ref="G29:U29"/>
    <mergeCell ref="C9:U9"/>
    <mergeCell ref="C10:U10"/>
    <mergeCell ref="C11:U11"/>
    <mergeCell ref="C12:U12"/>
    <mergeCell ref="C13:U13"/>
    <mergeCell ref="C14:U14"/>
    <mergeCell ref="B1:V1"/>
    <mergeCell ref="B2:D2"/>
    <mergeCell ref="E2:V2"/>
    <mergeCell ref="C6:U6"/>
    <mergeCell ref="C7:U7"/>
    <mergeCell ref="C8:U8"/>
  </mergeCells>
  <conditionalFormatting sqref="C86">
    <cfRule type="expression" dxfId="102" priority="71">
      <formula>$D$43="Reavaliação de medida cautelar (vencimento portaria)"</formula>
    </cfRule>
  </conditionalFormatting>
  <conditionalFormatting sqref="C87:E87">
    <cfRule type="expression" dxfId="101" priority="37">
      <formula>$D$43="Inscrição (Abertura ao Tráfego)"</formula>
    </cfRule>
  </conditionalFormatting>
  <conditionalFormatting sqref="C94:F94">
    <cfRule type="expression" dxfId="100" priority="78">
      <formula>$D$84="Heliponto (FATO)"</formula>
    </cfRule>
  </conditionalFormatting>
  <conditionalFormatting sqref="C29:G29 C30:U31">
    <cfRule type="expression" dxfId="99" priority="44">
      <formula>$D$23&lt;&gt;"Pessoa Jurídica"</formula>
    </cfRule>
  </conditionalFormatting>
  <conditionalFormatting sqref="C45:I45 S45:T45 C46:U46">
    <cfRule type="expression" dxfId="98" priority="59">
      <formula>$D$43=""</formula>
    </cfRule>
  </conditionalFormatting>
  <conditionalFormatting sqref="C95:I96">
    <cfRule type="expression" dxfId="97" priority="82">
      <formula>$D$84="Pista de Pouso e Decolagem"</formula>
    </cfRule>
  </conditionalFormatting>
  <conditionalFormatting sqref="C68:P68">
    <cfRule type="expression" dxfId="96" priority="19">
      <formula>AND($D$41="Aeródromo de uso privativo",$D$43="Inscrição (Abertura ao Tráfego)")</formula>
    </cfRule>
  </conditionalFormatting>
  <conditionalFormatting sqref="C70:P70">
    <cfRule type="expression" dxfId="95" priority="20">
      <formula>AND($D$41="Heliponto de uso privativo ao nível do solo",$D$43="Inscrição (Abertura ao Tráfego)")</formula>
    </cfRule>
  </conditionalFormatting>
  <conditionalFormatting sqref="C72:P72">
    <cfRule type="expression" dxfId="94" priority="16">
      <formula>AND($D$41="Aeródromo de uso privativo",$D$43="Alteração",(OR($H$45="X",$S$45="X")))</formula>
    </cfRule>
    <cfRule type="expression" dxfId="93" priority="15">
      <formula>AND($D$41="Heliponto de uso privativo ao nível do solo",$D$43="Alteração",(OR($H$45="X",$S$45="X")))</formula>
    </cfRule>
  </conditionalFormatting>
  <conditionalFormatting sqref="C76:P76">
    <cfRule type="expression" dxfId="92" priority="18">
      <formula>AND($D$41="Heliponto de uso privativo elevado",$D$43="Inscrição (Abertura ao Tráfego)")</formula>
    </cfRule>
  </conditionalFormatting>
  <conditionalFormatting sqref="C78:P78">
    <cfRule type="expression" dxfId="91" priority="14">
      <formula>AND($D$41="Heliponto de uso privativo elevado",$D$43="Alteração",(OR($H$45="X",$S$45="X")))</formula>
    </cfRule>
  </conditionalFormatting>
  <conditionalFormatting sqref="C30:U39 C23:U24 C25:F25 C26:U28 C29:G29 C40 C41:U81 C82 C83:U97 C98:J98 L98:U98 C99:U158">
    <cfRule type="expression" dxfId="90" priority="5">
      <formula>$C$21="FINALIZE O PREENCHIMENTO DA ABA 'AUTODECLARAÇÃO' (CONSTITUIÇÃO DO OPERADOR) E MARQUE OS CAMPOS ACIMA PARA HABILITAR O FORMULÁRIO"</formula>
    </cfRule>
  </conditionalFormatting>
  <conditionalFormatting sqref="C35:U39">
    <cfRule type="expression" dxfId="89" priority="10">
      <formula>$D$33&lt;&gt;"Existente"</formula>
    </cfRule>
  </conditionalFormatting>
  <conditionalFormatting sqref="C41:U158">
    <cfRule type="expression" dxfId="88" priority="7">
      <formula>$M$37="E-mail de contato do operador deve ser diferente do representante legal"</formula>
    </cfRule>
  </conditionalFormatting>
  <conditionalFormatting sqref="C45:U45">
    <cfRule type="expression" dxfId="87" priority="58">
      <formula>$D$43="Exclusão"</formula>
    </cfRule>
  </conditionalFormatting>
  <conditionalFormatting sqref="C45:U81">
    <cfRule type="expression" dxfId="86" priority="26">
      <formula>$D$43="Exclusão"</formula>
    </cfRule>
  </conditionalFormatting>
  <conditionalFormatting sqref="C47:U52">
    <cfRule type="expression" dxfId="85" priority="69">
      <formula>$D$43="Inscrição (Abertura ao Tráfego)"</formula>
    </cfRule>
  </conditionalFormatting>
  <conditionalFormatting sqref="C48:U48">
    <cfRule type="expression" dxfId="84" priority="22">
      <formula>$D$16&lt;&gt;"x"</formula>
    </cfRule>
    <cfRule type="expression" dxfId="83" priority="23">
      <formula>$D$43="Exclusão"</formula>
    </cfRule>
    <cfRule type="expression" dxfId="82" priority="24">
      <formula>$D$43="Reavaliação de Medida Cautelar (vencimento portaria)"</formula>
    </cfRule>
  </conditionalFormatting>
  <conditionalFormatting sqref="C53:U54 C47:U47 C49:U49 C50:C51">
    <cfRule type="expression" dxfId="81" priority="74">
      <formula>$D$43="Exclusão"</formula>
    </cfRule>
  </conditionalFormatting>
  <conditionalFormatting sqref="C54:U54">
    <cfRule type="expression" dxfId="80" priority="70">
      <formula>$D$43="Alteração"</formula>
    </cfRule>
  </conditionalFormatting>
  <conditionalFormatting sqref="C56:U63">
    <cfRule type="expression" dxfId="79" priority="27">
      <formula>$D$43="Reavaliação de medida cautelar (vencimento portaria)"</formula>
    </cfRule>
  </conditionalFormatting>
  <conditionalFormatting sqref="C65:U81">
    <cfRule type="expression" dxfId="78" priority="13">
      <formula>$D$43="Reavaliação de medida cautelar (vencimento portaria)"</formula>
    </cfRule>
    <cfRule type="expression" dxfId="77" priority="17">
      <formula>AND($D$41&lt;&gt;"",$D$43="Alteração",$D$45="X")</formula>
    </cfRule>
  </conditionalFormatting>
  <conditionalFormatting sqref="C92:U92">
    <cfRule type="expression" dxfId="76" priority="51">
      <formula>$D$84&lt;&gt;"Ambos (Pista e FATO)"</formula>
    </cfRule>
  </conditionalFormatting>
  <conditionalFormatting sqref="C94:U95">
    <cfRule type="expression" dxfId="75" priority="53">
      <formula>$D$45="X"</formula>
    </cfRule>
  </conditionalFormatting>
  <conditionalFormatting sqref="C94:U99">
    <cfRule type="expression" dxfId="74" priority="8">
      <formula>$D$43="Reavaliação de medida cautelar (vencimento portaria)"</formula>
    </cfRule>
  </conditionalFormatting>
  <conditionalFormatting sqref="C111:U111 C112:E112 H112:U112 C113:U122 C123:C124 J123:U125 C125:I125">
    <cfRule type="expression" dxfId="73" priority="75">
      <formula>$D$84="Heliponto (FATO)"</formula>
    </cfRule>
  </conditionalFormatting>
  <conditionalFormatting sqref="C111:U141 S45:T45 C46:U47 C51:U54 C45:I45 C49:U49 C50">
    <cfRule type="expression" dxfId="72" priority="54">
      <formula>$D$43="Reavaliação de medida cautelar (vencimento portaria)"</formula>
    </cfRule>
  </conditionalFormatting>
  <conditionalFormatting sqref="C118:U125">
    <cfRule type="expression" dxfId="71" priority="60">
      <formula>$E$98="Diurna"</formula>
    </cfRule>
  </conditionalFormatting>
  <conditionalFormatting sqref="C141:U149">
    <cfRule type="expression" dxfId="70" priority="29">
      <formula>$E$98="Diurna"</formula>
    </cfRule>
  </conditionalFormatting>
  <conditionalFormatting sqref="C142:U149">
    <cfRule type="expression" dxfId="69" priority="32">
      <formula>$D$84="Pista de Pouso e Decolagem"</formula>
    </cfRule>
  </conditionalFormatting>
  <conditionalFormatting sqref="C142:U158">
    <cfRule type="expression" dxfId="68" priority="28">
      <formula>$D$43="Reavaliação de medida cautelar (vencimento portaria)"</formula>
    </cfRule>
  </conditionalFormatting>
  <conditionalFormatting sqref="C150:U158 C127:U141">
    <cfRule type="expression" dxfId="67" priority="79">
      <formula>$D$84="Pista de Pouso e Decolagem"</formula>
    </cfRule>
  </conditionalFormatting>
  <conditionalFormatting sqref="C151:U151">
    <cfRule type="expression" dxfId="66" priority="49">
      <formula>$D$43="Inscrição (Abertura ao Tráfego)"</formula>
    </cfRule>
  </conditionalFormatting>
  <conditionalFormatting sqref="C151:U158">
    <cfRule type="expression" dxfId="65" priority="73">
      <formula>$E$128="No solo"</formula>
    </cfRule>
  </conditionalFormatting>
  <conditionalFormatting sqref="C153:U158">
    <cfRule type="expression" dxfId="64" priority="50">
      <formula>$N$151="NÃO"</formula>
    </cfRule>
  </conditionalFormatting>
  <conditionalFormatting sqref="D86:E86">
    <cfRule type="expression" dxfId="63" priority="40">
      <formula>$D$16&lt;&gt;"x"</formula>
    </cfRule>
    <cfRule type="expression" dxfId="62" priority="39">
      <formula>$D$43="Reavaliação de medida cautelar (vencimento portaria)"</formula>
    </cfRule>
  </conditionalFormatting>
  <conditionalFormatting sqref="D87:E87">
    <cfRule type="expression" dxfId="61" priority="38">
      <formula>$D$16&lt;&gt;"x"</formula>
    </cfRule>
  </conditionalFormatting>
  <conditionalFormatting sqref="D102:E102">
    <cfRule type="expression" dxfId="60" priority="35">
      <formula>$D$16&lt;&gt;"x"</formula>
    </cfRule>
  </conditionalFormatting>
  <conditionalFormatting sqref="D104:H107">
    <cfRule type="expression" dxfId="59" priority="33">
      <formula>$D$16&lt;&gt;"x"</formula>
    </cfRule>
  </conditionalFormatting>
  <conditionalFormatting sqref="D45:I45 S45:T45">
    <cfRule type="expression" dxfId="58" priority="68">
      <formula>$D$43="Inscrição (Abertura ao Tráfego)"</formula>
    </cfRule>
  </conditionalFormatting>
  <conditionalFormatting sqref="D27:L27">
    <cfRule type="expression" dxfId="57" priority="6">
      <formula>$D$16&lt;&gt;"x"</formula>
    </cfRule>
  </conditionalFormatting>
  <conditionalFormatting sqref="D31:L31">
    <cfRule type="expression" dxfId="56" priority="46">
      <formula>$D$16&lt;&gt;"x"</formula>
    </cfRule>
  </conditionalFormatting>
  <conditionalFormatting sqref="D37:L37">
    <cfRule type="expression" dxfId="55" priority="43">
      <formula>$D$16&lt;&gt;"x"</formula>
    </cfRule>
  </conditionalFormatting>
  <conditionalFormatting sqref="D26:U28 D29:G29 D30:U36">
    <cfRule type="expression" dxfId="54" priority="3">
      <formula>$D$16&lt;&gt;"x"</formula>
    </cfRule>
  </conditionalFormatting>
  <conditionalFormatting sqref="D30:U30">
    <cfRule type="expression" dxfId="53" priority="45">
      <formula>$D$16&lt;&gt;"x"</formula>
    </cfRule>
  </conditionalFormatting>
  <conditionalFormatting sqref="D85:U85">
    <cfRule type="expression" dxfId="52" priority="41">
      <formula>$D$16&lt;&gt;"x"</formula>
    </cfRule>
  </conditionalFormatting>
  <conditionalFormatting sqref="D101:U101">
    <cfRule type="expression" dxfId="51" priority="36">
      <formula>$D$16&lt;&gt;"x"</formula>
    </cfRule>
  </conditionalFormatting>
  <conditionalFormatting sqref="D103:U103">
    <cfRule type="expression" dxfId="50" priority="34">
      <formula>$D$16&lt;&gt;"x"</formula>
    </cfRule>
  </conditionalFormatting>
  <conditionalFormatting sqref="E99:G99">
    <cfRule type="expression" dxfId="49" priority="72">
      <formula>$D$43="Alteração Cadastral"</formula>
    </cfRule>
  </conditionalFormatting>
  <conditionalFormatting sqref="E16:U19">
    <cfRule type="expression" dxfId="48" priority="21">
      <formula>$D$16&lt;&gt;"X"</formula>
    </cfRule>
  </conditionalFormatting>
  <conditionalFormatting sqref="E155:U155">
    <cfRule type="expression" dxfId="47" priority="84">
      <formula>$D$155&lt;&gt;"X"</formula>
    </cfRule>
  </conditionalFormatting>
  <conditionalFormatting sqref="E157:U157">
    <cfRule type="expression" dxfId="46" priority="83">
      <formula>$D$157&lt;&gt;"X"</formula>
    </cfRule>
  </conditionalFormatting>
  <conditionalFormatting sqref="G94">
    <cfRule type="expression" dxfId="45" priority="77">
      <formula>$D$84="Heliponto (FATO)"</formula>
    </cfRule>
  </conditionalFormatting>
  <conditionalFormatting sqref="H94:U94">
    <cfRule type="expression" dxfId="44" priority="76">
      <formula>$D$84="Heliponto (FATO)"</formula>
    </cfRule>
  </conditionalFormatting>
  <conditionalFormatting sqref="I134:J134 I137:J137">
    <cfRule type="expression" dxfId="43" priority="52">
      <formula>$H$133="Circular"</formula>
    </cfRule>
  </conditionalFormatting>
  <conditionalFormatting sqref="J95:J96">
    <cfRule type="expression" dxfId="42" priority="81">
      <formula>$D$84="Pista de Pouso e Decolagem"</formula>
    </cfRule>
  </conditionalFormatting>
  <conditionalFormatting sqref="K95:K96">
    <cfRule type="expression" dxfId="41" priority="80">
      <formula>$D$84="Pista de Pouso e Decolagem"</formula>
    </cfRule>
  </conditionalFormatting>
  <conditionalFormatting sqref="K53:U53 S45:T45 K46:U46 K55:U55 M37 K44:U44 M27">
    <cfRule type="cellIs" dxfId="40" priority="86" operator="equal">
      <formula>"E-mail VÁLIDO"</formula>
    </cfRule>
    <cfRule type="cellIs" dxfId="39" priority="85" operator="equal">
      <formula>"E-mail INVÁLIDO"</formula>
    </cfRule>
  </conditionalFormatting>
  <conditionalFormatting sqref="M27 M37 K44:U44 S45:T45 K46:U46 K53:U53 K55:U55">
    <cfRule type="cellIs" dxfId="38" priority="87" operator="equal">
      <formula>"E-mail VÁLIDO"</formula>
    </cfRule>
  </conditionalFormatting>
  <conditionalFormatting sqref="M31">
    <cfRule type="cellIs" dxfId="37" priority="56" operator="equal">
      <formula>"E-mail VÁLIDO"</formula>
    </cfRule>
    <cfRule type="cellIs" dxfId="36" priority="55" operator="equal">
      <formula>"E-mail INVÁLIDO"</formula>
    </cfRule>
  </conditionalFormatting>
  <conditionalFormatting sqref="M37:U37">
    <cfRule type="cellIs" dxfId="35" priority="25" operator="equal">
      <formula>"Preencha campo de e-mail"</formula>
    </cfRule>
  </conditionalFormatting>
  <conditionalFormatting sqref="M43:U43">
    <cfRule type="expression" dxfId="34" priority="57">
      <formula>$D$43&lt;&gt;"Exclusão"</formula>
    </cfRule>
  </conditionalFormatting>
  <conditionalFormatting sqref="N142:N149">
    <cfRule type="expression" dxfId="33" priority="31">
      <formula>$D$16&lt;&gt;"x"</formula>
    </cfRule>
    <cfRule type="expression" dxfId="32" priority="30">
      <formula>$D$43="Exclusão"</formula>
    </cfRule>
  </conditionalFormatting>
  <conditionalFormatting sqref="P81:Q81">
    <cfRule type="expression" dxfId="31" priority="62">
      <formula>$D$45="X"</formula>
    </cfRule>
    <cfRule type="expression" dxfId="30" priority="63">
      <formula>#REF!="X"</formula>
    </cfRule>
    <cfRule type="expression" dxfId="29" priority="61">
      <formula>$D$43="Alteração"</formula>
    </cfRule>
    <cfRule type="expression" dxfId="28" priority="66">
      <formula>$D$43="Inscrição (Abertura ao Tráfego)"</formula>
    </cfRule>
    <cfRule type="expression" dxfId="27" priority="65">
      <formula>$D$43="Reavaliação de medida cautelar (vencimento portaria)"</formula>
    </cfRule>
    <cfRule type="expression" dxfId="26" priority="64">
      <formula>#REF!="X"</formula>
    </cfRule>
  </conditionalFormatting>
  <conditionalFormatting sqref="S45:T45 K46:U46 K53:U53 K55:U55 M37 K44:U44 M27">
    <cfRule type="cellIs" dxfId="25" priority="42" operator="equal">
      <formula>"E-mail de contato do operador deve ser diferente do representante legal"</formula>
    </cfRule>
  </conditionalFormatting>
  <dataValidations count="42">
    <dataValidation type="list" allowBlank="1" showInputMessage="1" showErrorMessage="1" sqref="D16 D18">
      <formula1>"X"</formula1>
    </dataValidation>
    <dataValidation type="list" allowBlank="1" showInputMessage="1" showErrorMessage="1" promptTitle="Atenção!" prompt="Selecione o tipo de serviço solicitado._x000a__x000a_Importante! Considerando a Resolução nº 736/2024, as Portarias emitidas até dia 29/02/24 não possuem mais validade. _x000a_Processos de &quot;Renovação&quot; e &quot;Renovação com alteração&quot; descontinuados a partir de 01/03/24." sqref="D43:K43">
      <formula1>$AJ$2:$AJ$5</formula1>
    </dataValidation>
    <dataValidation type="decimal" allowBlank="1" showInputMessage="1" showErrorMessage="1" errorTitle="ATENÇÃO!" error="Valores de segundos entre 0,00 e 59,99." promptTitle="Atenção!" prompt="Digitar somente os segundos da coordenada COM as casas decimais (Ex: Se 40º23'48,42&quot;, preencher 48,42  - Se 40º23'48&quot;, preencher 48,00). " sqref="G90">
      <formula1>0</formula1>
      <formula2>59.99</formula2>
    </dataValidation>
    <dataValidation type="decimal" allowBlank="1" showInputMessage="1" showErrorMessage="1" errorTitle="ATENÇÂO" error="Valores de segundos entre 0,00 e 59,99." promptTitle="Atenção!" prompt="Digitar somente os segundos da coordenada COM as casas decimais (Ex: Se 40º23'48,42&quot;, preencher 48,42  - Se 40º23'48&quot;, preencher 48,00). " sqref="P90">
      <formula1>0</formula1>
      <formula2>59.99</formula2>
    </dataValidation>
    <dataValidation type="list" showInputMessage="1" showErrorMessage="1" sqref="O39">
      <formula1>$AG$2:$AG$28</formula1>
    </dataValidation>
    <dataValidation allowBlank="1" showInputMessage="1" showErrorMessage="1" promptTitle="Atenção!" prompt="Selecione na lista o CREA responsável pela ART" sqref="K60:L60"/>
    <dataValidation type="list" allowBlank="1" showInputMessage="1" showErrorMessage="1" sqref="G94 J95">
      <formula1>"0, 1, 2, 3"</formula1>
    </dataValidation>
    <dataValidation type="list" showInputMessage="1" showErrorMessage="1" error="Campo não preenchido" promptTitle="Atenção!" prompt="É necessário selecionar Engenheiro Civil, Engenheiro de Infraestrutura ou Engenheiro de Fortificação e Construção que seja responsável pelo projeto da infraestrutura desse aeródromo." sqref="H58">
      <formula1>"Engenheiro Civil, Engenheiro de Infraestrutura, Engenheiro de Fortificação e Construção"</formula1>
    </dataValidation>
    <dataValidation allowBlank="1" showInputMessage="1" showErrorMessage="1" promptTitle="Atenção!" prompt="Esse endereço eletrônico será cadastrado como referência para comunicação no que diz respeito à sua solicitação, portanto tenha certeza de que se trata de um e-mail válido. Se o e-mail for inválido, sua solicitação não será processada." sqref="D31 D27 D37"/>
    <dataValidation operator="equal" allowBlank="1" showInputMessage="1" showErrorMessage="1" prompt="_x000a__x000a_" sqref="L32:L34"/>
    <dataValidation operator="equal" allowBlank="1" showInputMessage="1" showErrorMessage="1" sqref="U32:U34"/>
    <dataValidation operator="equal" allowBlank="1" showInputMessage="1" showErrorMessage="1" promptTitle="Atenção!" prompt="Protocolo Eletrônico do SEI!_x000a__x000a_Formato: XXXXX.XXXXXX/XXXX-XX" sqref="K32:K34 M32:T34"/>
    <dataValidation allowBlank="1" showInputMessage="1" showErrorMessage="1" promptTitle="Evite pendências!" prompt="Sugere-se que seja realizada a conferência digital da ART no site do CREA na internet. Se o CREA exigir que seja utilizado um código de verificação, informe aqui o código necessário para evitar que isso seja uma pendência na análise do seu processo." sqref="K62:L62"/>
    <dataValidation type="textLength" operator="equal" showInputMessage="1" showErrorMessage="1" errorTitle="Atenção!" error="Esse campo precisa ser preenchido com 06 (seis) dígitos" promptTitle="Evite pendências!" prompt="Os seis últimos dígitos do código de autenticação bancária são necessários para alocar o crédito referente ao valor pago ao processo de autorização correspondente, por isso não são aceitos comprovantes de agendamento." sqref="P81">
      <formula1>6</formula1>
    </dataValidation>
    <dataValidation type="whole" showInputMessage="1" showErrorMessage="1" errorTitle="Atenção!" error="O campo CEP é obrigatório e deve ser preenchido com valores entre &quot;1000000&quot; e &quot;9999999&quot;" promptTitle="Atenção!" prompt="O preenchimento do CEP é obrigatório e o não preenchimento ou informação incorreta inviabilizará o processamento da solicitação._x000a__x000a_Preencher somente com números (Ex: 70450-020, digitar 70450020)" sqref="N39 P39">
      <formula1>10000000</formula1>
      <formula2>99999999</formula2>
    </dataValidation>
    <dataValidation showInputMessage="1" showErrorMessage="1" sqref="K79:V79 O66:V78"/>
    <dataValidation operator="equal" showInputMessage="1"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Construção Inicial de Aeródromo Privado. Digitar somente números do processo (Ex: 00065.010020/2020-18, digitar 00065010020202018)_x000a__x000a__x000a_" sqref="N54:U54"/>
    <dataValidation operator="equal" errorTitle="Atenção!" error="Formato Número Processo SEI!: XXXXX.XXXXXX/XXXX-XX_x000a_Digitar somente números do Processo SEI! (Ex: 00065.010020/2020-18, digitar 00065010020202018)" prompt="_x000a__x000a_" sqref="N47:U47"/>
    <dataValidation type="list" allowBlank="1" showInputMessage="1" showErrorMessage="1" sqref="D84">
      <formula1>$AC$2:$AC$4</formula1>
    </dataValidation>
    <dataValidation type="list" allowBlank="1" showInputMessage="1" showErrorMessage="1" promptTitle="Você sabia?" prompt="As operações IFR dependem da confecção dos procedimentos IFR pelo Comando da Aeronáutica (e o DECEA é o órgão responsável por esse tema). Se houver pretensão de operações por instrumento, recomenda-se buscar maiores informações junto ao DECEA." sqref="E97:J97">
      <formula1>$AD$2:$AD$3</formula1>
    </dataValidation>
    <dataValidation type="list" allowBlank="1" showInputMessage="1" showErrorMessage="1" sqref="H139:J139">
      <formula1>"SIM, NÃO"</formula1>
    </dataValidation>
    <dataValidation type="list" allowBlank="1" showInputMessage="1" showErrorMessage="1" sqref="H133:J133 H136:J136">
      <formula1>"Quadrado, Retangular, Circular"</formula1>
    </dataValidation>
    <dataValidation showInputMessage="1" showErrorMessage="1" error="Campo não preenchido" sqref="G58"/>
    <dataValidation allowBlank="1" showInputMessage="1" showErrorMessage="1" promptTitle="Atenção!" prompt="Informe o código CIAD do aeródromo, caso não tenha essa informação, solicite pelo e-mail cadastro.aeroportuario@anac.gov.br " sqref="D86:E86"/>
    <dataValidation allowBlank="1" showInputMessage="1" showErrorMessage="1" error="Por favor, insira somente números de 01 a 36." prompt="Somente números de 01 a 36" sqref="D140"/>
    <dataValidation type="whole" showInputMessage="1" showErrorMessage="1" errorTitle="Atenção!" error="O campo CEP é obrigatório e deve ser preenchido com valores entre &quot;0000000&quot; e &quot;9999999&quot;" promptTitle="Atenção!" prompt="O preenchimento do CEP é obrigatório e o não preenchimento ou informação incorreta inviabilizará o processamento da solicitação._x000a__x000a_Preencher somente com números (Ex: 70450-020, digitar 70450020)" sqref="R39:U39">
      <formula1>0</formula1>
      <formula2>99999999</formula2>
    </dataValidation>
    <dataValidation allowBlank="1" showInputMessage="1" showErrorMessage="1" promptTitle="Atenção!" prompt="Nesse campo deve ser inserido os dados do responsável pela abertura do processo no SEI, que também deve estar devidamente identificado no Formulário de Qualificação de Responsáveis). Pode ser o proprietário do aeródromo ou seu representante legal." sqref="D36:U36"/>
    <dataValidation type="decimal" allowBlank="1" showInputMessage="1" showErrorMessage="1" promptTitle="Atenção!" prompt="Digitar somente os segundos da coordenada sem as casas decimais (Ex: 40º23'48,42&quot;, digitar 48)" sqref="P92 G92">
      <formula1>0</formula1>
      <formula2>59</formula2>
    </dataValidation>
    <dataValidation type="whole" showInputMessage="1" showErrorMessage="1" promptTitle="Atenção!" prompt="Digitar somente os minutos da coordenada (Ex: 40º23'48,52&quot;, digitar 23)" sqref="F92 F90">
      <formula1>0</formula1>
      <formula2>59</formula2>
    </dataValidation>
    <dataValidation type="whole" allowBlank="1" showInputMessage="1" showErrorMessage="1" promptTitle="Atenção!" prompt="Digitar somente os minutos da coordenada (Ex: 40º23'48,52&quot;, digitar 23)" sqref="O92 O90">
      <formula1>0</formula1>
      <formula2>59</formula2>
    </dataValidation>
    <dataValidation type="whole" allowBlank="1" showInputMessage="1" showErrorMessage="1" promptTitle="Atenção!" prompt="Digitar somente o número do grau da coordenada (Ex: 40º23'48,52&quot;, digitar 40)" sqref="E90 E92 N92 N90">
      <formula1>0</formula1>
      <formula2>100</formula2>
    </dataValidation>
    <dataValidation type="list" allowBlank="1" showInputMessage="1" showErrorMessage="1" promptTitle="Atenção!" prompt="Selecionar latitude S (Sul) ou N (Norte)" sqref="H90:I90 H92:I92">
      <formula1>"S, N"</formula1>
    </dataValidation>
    <dataValidation type="list" allowBlank="1" showInputMessage="1" showErrorMessage="1" sqref="E128:J128">
      <formula1>"No solo, Elevado"</formula1>
    </dataValidation>
    <dataValidation type="list" allowBlank="1" showInputMessage="1" showErrorMessage="1" promptTitle="Atenção!" prompt="Selecione &quot;Existente&quot; se houver um representante legal (procurador) do proprietário do aeródromo e preencha os dados do mesmo. Se não há um representante legal (procurador), selecione &quot;Não Existente&quot;." sqref="D33:I33">
      <formula1>"Existente, Não Existente"</formula1>
    </dataValidation>
    <dataValidation allowBlank="1" showInputMessage="1" showErrorMessage="1" promptTitle="Atenção!" prompt="Se o proprietário for &quot;Pessoa Física&quot; somente aparecerá os campos para o preenchimentos dos dados do proprietário. Se for &quot;Pessoa Jurídica&quot;, aparecerá os campos para os dados da empresa e os dados do representante legal da empresa (sócio)." sqref="D23:I23"/>
    <dataValidation operator="equal"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Modificação de Aeródromo Privado. Digitar somente números do processo (Ex: 00065.010020/2020-18, digitar 00065010020202018)_x000a__x000a__x000a_" sqref="C49:U49"/>
    <dataValidation allowBlank="1" showInputMessage="1" showErrorMessage="1" promptTitle="Atenção!" prompt="Se houver, informe o código OACI do aeródromo._x000a_" sqref="D87:E87"/>
    <dataValidation allowBlank="1" showErrorMessage="1" prompt="_x000a_" sqref="D88:E88"/>
    <dataValidation type="list" allowBlank="1" showInputMessage="1" showErrorMessage="1" promptTitle="Atenção!" prompt="Selecione o tipo de serviço solicitado" sqref="D41:K41">
      <formula1>$AJ$9:$AJ$11</formula1>
    </dataValidation>
    <dataValidation allowBlank="1" showInputMessage="1" showErrorMessage="1" errorTitle="Atenção!" error="Inserir a data no formato dd/mm/aaaa" promptTitle="Atenção!" prompt="Inserir uma data no formato dd/mm/aaaa (Ex: 20/06/2020)_x000a_" sqref="D80:F80"/>
    <dataValidation operator="equal" showInputMessage="1" showErrorMessage="1" errorTitle="Atenção!" error="Esse campo precisa ser preenchido com 06 (seis) dígitos" promptTitle="Evite pendências!" prompt="Os seis últimos dígitos do código de autenticação bancária são necessários para alocar o crédito referente ao valor pago ao processo de autorização correspondente, por isso não são aceitos comprovantes de agendamento." sqref="M81:N81"/>
    <dataValidation allowBlank="1" sqref="N151"/>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98" id="{77AB65C4-209F-41DC-9AED-2C6D669854F9}">
            <xm:f>Representação!$T$17=TRUE</xm:f>
            <x14:dxf>
              <font>
                <b/>
                <i val="0"/>
                <color rgb="FFFF0000"/>
              </font>
              <fill>
                <patternFill patternType="none">
                  <bgColor auto="1"/>
                </patternFill>
              </fill>
            </x14:dxf>
          </x14:cfRule>
          <xm:sqref>C35:U35</xm:sqref>
        </x14:conditionalFormatting>
        <x14:conditionalFormatting xmlns:xm="http://schemas.microsoft.com/office/excel/2006/main">
          <x14:cfRule type="expression" priority="48" id="{00000000-000E-0000-0700-000005000000}">
            <xm:f>AND('Dados Gerais e Operador'!$G$17&lt;&gt;"",'Dados Gerais e Operador'!$S$32=TRUE)</xm:f>
            <x14:dxf>
              <fill>
                <patternFill>
                  <bgColor theme="7" tint="0.79998168889431442"/>
                </patternFill>
              </fill>
            </x14:dxf>
          </x14:cfRule>
          <xm:sqref>D27</xm:sqref>
        </x14:conditionalFormatting>
        <x14:conditionalFormatting xmlns:xm="http://schemas.microsoft.com/office/excel/2006/main">
          <x14:cfRule type="expression" priority="379" id="{7B22A67E-53B9-41F2-8082-4FFCAEFEF169}">
            <xm:f>AND('Dados Gerais e Operador'!$S$30="VERDADEIRO",'Dados Gerais e Operador'!$F$14="Pessoa Jurídica")</xm:f>
            <x14:dxf>
              <fill>
                <patternFill>
                  <bgColor theme="7" tint="0.79998168889431442"/>
                </patternFill>
              </fill>
            </x14:dxf>
          </x14:cfRule>
          <xm:sqref>D30</xm:sqref>
        </x14:conditionalFormatting>
        <x14:conditionalFormatting xmlns:xm="http://schemas.microsoft.com/office/excel/2006/main">
          <x14:cfRule type="expression" priority="399" id="{4059FF08-F246-45E2-9272-AD3FA442B5F2}">
            <xm:f>Representação!$T$17=TRUE</xm:f>
            <x14:dxf>
              <fill>
                <patternFill>
                  <bgColor theme="7" tint="0.79998168889431442"/>
                </patternFill>
              </fill>
            </x14:dxf>
          </x14:cfRule>
          <xm:sqref>D36:D37</xm:sqref>
        </x14:conditionalFormatting>
        <x14:conditionalFormatting xmlns:xm="http://schemas.microsoft.com/office/excel/2006/main">
          <x14:cfRule type="expression" priority="4" id="{00000000-000E-0000-0700-000004000000}">
            <xm:f>AND('Dados Gerais e Operador'!$F$14="Pessoa Jurídica",'Dados Gerais e Operador'!$S$30="VERDADEIRO")</xm:f>
            <x14:dxf>
              <fill>
                <patternFill>
                  <bgColor theme="7" tint="0.79998168889431442"/>
                </patternFill>
              </fill>
            </x14:dxf>
          </x14:cfRule>
          <xm:sqref>D31:L31</xm:sqref>
        </x14:conditionalFormatting>
        <x14:conditionalFormatting xmlns:xm="http://schemas.microsoft.com/office/excel/2006/main">
          <x14:cfRule type="expression" priority="47" id="{00000000-000E-0000-0700-000006000000}">
            <xm:f>AND('Dados Gerais e Operador'!$G$17&lt;&gt;"",'Dados Gerais e Operador'!$S$32=TRUE)</xm:f>
            <x14:dxf>
              <fill>
                <patternFill>
                  <bgColor theme="7" tint="0.79998168889431442"/>
                </patternFill>
              </fill>
            </x14:dxf>
          </x14:cfRule>
          <xm:sqref>D26:U26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G4576"/>
  <sheetViews>
    <sheetView workbookViewId="0">
      <selection activeCell="O14" sqref="O14"/>
    </sheetView>
  </sheetViews>
  <sheetFormatPr defaultColWidth="8.85546875" defaultRowHeight="15"/>
  <cols>
    <col min="1" max="1" width="2.42578125" style="315" customWidth="1"/>
    <col min="2" max="2" width="17.7109375" style="315" hidden="1" customWidth="1"/>
    <col min="3" max="3" width="48.28515625" style="315" hidden="1" customWidth="1"/>
    <col min="4" max="4" width="44.42578125" style="315" hidden="1" customWidth="1"/>
    <col min="5" max="5" width="34.85546875" style="315" hidden="1" customWidth="1"/>
    <col min="6" max="6" width="3.85546875" style="315" customWidth="1"/>
    <col min="7" max="7" width="18.42578125" style="315" customWidth="1"/>
    <col min="8" max="16384" width="8.85546875" style="315"/>
  </cols>
  <sheetData>
    <row r="1" spans="2:7">
      <c r="B1" s="315" t="s">
        <v>503</v>
      </c>
      <c r="C1" s="315" t="s">
        <v>504</v>
      </c>
      <c r="D1" s="315" t="s">
        <v>505</v>
      </c>
      <c r="E1" s="315" t="s">
        <v>506</v>
      </c>
      <c r="G1" s="315" t="s">
        <v>12948</v>
      </c>
    </row>
    <row r="2" spans="2:7">
      <c r="B2" s="315" t="s">
        <v>6887</v>
      </c>
      <c r="C2" s="315" t="s">
        <v>6888</v>
      </c>
      <c r="D2" s="315" t="s">
        <v>6889</v>
      </c>
      <c r="E2" s="315" t="s">
        <v>510</v>
      </c>
    </row>
    <row r="3" spans="2:7">
      <c r="B3" s="315" t="s">
        <v>4163</v>
      </c>
      <c r="C3" s="315" t="s">
        <v>4164</v>
      </c>
      <c r="D3" s="315" t="s">
        <v>4165</v>
      </c>
      <c r="E3" s="315" t="s">
        <v>510</v>
      </c>
    </row>
    <row r="4" spans="2:7">
      <c r="B4" s="315" t="s">
        <v>9802</v>
      </c>
      <c r="C4" s="315" t="s">
        <v>9803</v>
      </c>
      <c r="D4" s="315" t="s">
        <v>9804</v>
      </c>
      <c r="E4" s="315" t="s">
        <v>510</v>
      </c>
    </row>
    <row r="5" spans="2:7">
      <c r="B5" s="315" t="s">
        <v>1174</v>
      </c>
      <c r="C5" s="315" t="s">
        <v>1175</v>
      </c>
      <c r="D5" s="315" t="s">
        <v>509</v>
      </c>
      <c r="E5" s="315" t="s">
        <v>510</v>
      </c>
    </row>
    <row r="6" spans="2:7">
      <c r="B6" s="315" t="s">
        <v>8769</v>
      </c>
      <c r="C6" s="315" t="s">
        <v>8770</v>
      </c>
      <c r="D6" s="315" t="s">
        <v>8771</v>
      </c>
      <c r="E6" s="315" t="s">
        <v>510</v>
      </c>
    </row>
    <row r="7" spans="2:7">
      <c r="B7" s="315" t="s">
        <v>11781</v>
      </c>
      <c r="C7" s="315" t="s">
        <v>11782</v>
      </c>
      <c r="D7" s="315" t="s">
        <v>11783</v>
      </c>
      <c r="E7" s="315" t="s">
        <v>510</v>
      </c>
    </row>
    <row r="8" spans="2:7">
      <c r="B8" s="315" t="s">
        <v>6970</v>
      </c>
      <c r="C8" s="315" t="s">
        <v>6971</v>
      </c>
      <c r="D8" s="315" t="s">
        <v>509</v>
      </c>
      <c r="E8" s="315" t="s">
        <v>510</v>
      </c>
    </row>
    <row r="9" spans="2:7">
      <c r="B9" s="315" t="s">
        <v>651</v>
      </c>
      <c r="C9" s="315" t="s">
        <v>652</v>
      </c>
      <c r="D9" s="315" t="s">
        <v>653</v>
      </c>
      <c r="E9" s="315" t="s">
        <v>510</v>
      </c>
    </row>
    <row r="10" spans="2:7">
      <c r="B10" s="315" t="s">
        <v>4752</v>
      </c>
      <c r="C10" s="315" t="s">
        <v>4753</v>
      </c>
      <c r="D10" s="315" t="s">
        <v>4754</v>
      </c>
      <c r="E10" s="315" t="s">
        <v>510</v>
      </c>
    </row>
    <row r="11" spans="2:7">
      <c r="B11" s="315" t="s">
        <v>3453</v>
      </c>
      <c r="C11" s="315" t="s">
        <v>3454</v>
      </c>
      <c r="D11" s="315" t="s">
        <v>2001</v>
      </c>
      <c r="E11" s="315" t="s">
        <v>510</v>
      </c>
    </row>
    <row r="12" spans="2:7">
      <c r="B12" s="315" t="s">
        <v>12303</v>
      </c>
      <c r="C12" s="315" t="s">
        <v>12304</v>
      </c>
      <c r="D12" s="315" t="s">
        <v>12305</v>
      </c>
      <c r="E12" s="315" t="s">
        <v>510</v>
      </c>
    </row>
    <row r="13" spans="2:7">
      <c r="B13" s="315" t="s">
        <v>11176</v>
      </c>
      <c r="C13" s="315" t="s">
        <v>11177</v>
      </c>
      <c r="D13" s="315" t="s">
        <v>11178</v>
      </c>
      <c r="E13" s="315" t="s">
        <v>510</v>
      </c>
    </row>
    <row r="14" spans="2:7">
      <c r="B14" s="315" t="s">
        <v>6808</v>
      </c>
      <c r="C14" s="315" t="s">
        <v>6809</v>
      </c>
      <c r="D14" s="315" t="s">
        <v>6810</v>
      </c>
      <c r="E14" s="315" t="s">
        <v>510</v>
      </c>
    </row>
    <row r="15" spans="2:7">
      <c r="B15" s="315" t="s">
        <v>6989</v>
      </c>
      <c r="C15" s="315" t="s">
        <v>6990</v>
      </c>
      <c r="D15" s="315" t="s">
        <v>6991</v>
      </c>
      <c r="E15" s="315" t="s">
        <v>510</v>
      </c>
    </row>
    <row r="16" spans="2:7">
      <c r="B16" s="315" t="s">
        <v>4950</v>
      </c>
      <c r="C16" s="315" t="s">
        <v>4951</v>
      </c>
      <c r="D16" s="315" t="s">
        <v>509</v>
      </c>
      <c r="E16" s="315" t="s">
        <v>510</v>
      </c>
    </row>
    <row r="17" spans="2:5">
      <c r="B17" s="315" t="s">
        <v>11624</v>
      </c>
      <c r="C17" s="315" t="s">
        <v>11625</v>
      </c>
      <c r="D17" s="315" t="s">
        <v>509</v>
      </c>
      <c r="E17" s="315" t="s">
        <v>510</v>
      </c>
    </row>
    <row r="18" spans="2:5">
      <c r="B18" s="315" t="s">
        <v>7580</v>
      </c>
      <c r="C18" s="315" t="s">
        <v>7581</v>
      </c>
      <c r="D18" s="315" t="s">
        <v>7582</v>
      </c>
      <c r="E18" s="315" t="s">
        <v>510</v>
      </c>
    </row>
    <row r="19" spans="2:5">
      <c r="B19" s="315" t="s">
        <v>3615</v>
      </c>
      <c r="C19" s="315" t="s">
        <v>3616</v>
      </c>
      <c r="D19" s="315" t="s">
        <v>3617</v>
      </c>
      <c r="E19" s="315" t="s">
        <v>510</v>
      </c>
    </row>
    <row r="20" spans="2:5">
      <c r="B20" s="315" t="s">
        <v>868</v>
      </c>
      <c r="C20" s="315" t="s">
        <v>869</v>
      </c>
      <c r="D20" s="315" t="s">
        <v>870</v>
      </c>
      <c r="E20" s="315" t="s">
        <v>510</v>
      </c>
    </row>
    <row r="21" spans="2:5">
      <c r="B21" s="315" t="s">
        <v>9836</v>
      </c>
      <c r="C21" s="315" t="s">
        <v>9837</v>
      </c>
      <c r="D21" s="315" t="s">
        <v>509</v>
      </c>
      <c r="E21" s="315" t="s">
        <v>510</v>
      </c>
    </row>
    <row r="22" spans="2:5">
      <c r="B22" s="315" t="s">
        <v>10199</v>
      </c>
      <c r="C22" s="315" t="s">
        <v>10200</v>
      </c>
      <c r="D22" s="315" t="s">
        <v>10201</v>
      </c>
      <c r="E22" s="315" t="s">
        <v>510</v>
      </c>
    </row>
    <row r="23" spans="2:5">
      <c r="B23" s="315" t="s">
        <v>10355</v>
      </c>
      <c r="C23" s="315" t="s">
        <v>10356</v>
      </c>
      <c r="D23" s="315" t="s">
        <v>509</v>
      </c>
      <c r="E23" s="315" t="s">
        <v>510</v>
      </c>
    </row>
    <row r="24" spans="2:5">
      <c r="B24" s="315" t="s">
        <v>11055</v>
      </c>
      <c r="C24" s="315" t="s">
        <v>11056</v>
      </c>
      <c r="D24" s="315" t="s">
        <v>4671</v>
      </c>
      <c r="E24" s="315" t="s">
        <v>510</v>
      </c>
    </row>
    <row r="25" spans="2:5">
      <c r="B25" s="315" t="s">
        <v>11057</v>
      </c>
      <c r="C25" s="315" t="s">
        <v>11058</v>
      </c>
      <c r="D25" s="315" t="s">
        <v>11059</v>
      </c>
      <c r="E25" s="315" t="s">
        <v>510</v>
      </c>
    </row>
    <row r="26" spans="2:5">
      <c r="B26" s="315" t="s">
        <v>4142</v>
      </c>
      <c r="C26" s="315" t="s">
        <v>4143</v>
      </c>
      <c r="D26" s="315" t="s">
        <v>4144</v>
      </c>
      <c r="E26" s="315" t="s">
        <v>510</v>
      </c>
    </row>
    <row r="27" spans="2:5">
      <c r="B27" s="315" t="s">
        <v>7299</v>
      </c>
      <c r="C27" s="315" t="s">
        <v>7300</v>
      </c>
      <c r="D27" s="315" t="s">
        <v>7301</v>
      </c>
      <c r="E27" s="315" t="s">
        <v>510</v>
      </c>
    </row>
    <row r="28" spans="2:5">
      <c r="B28" s="315" t="s">
        <v>10393</v>
      </c>
      <c r="C28" s="315" t="s">
        <v>10394</v>
      </c>
      <c r="D28" s="315" t="s">
        <v>1618</v>
      </c>
      <c r="E28" s="315" t="s">
        <v>510</v>
      </c>
    </row>
    <row r="29" spans="2:5">
      <c r="B29" s="315" t="s">
        <v>3961</v>
      </c>
      <c r="C29" s="315" t="s">
        <v>3962</v>
      </c>
      <c r="D29" s="315" t="s">
        <v>3960</v>
      </c>
      <c r="E29" s="315" t="s">
        <v>510</v>
      </c>
    </row>
    <row r="30" spans="2:5">
      <c r="B30" s="315" t="s">
        <v>3958</v>
      </c>
      <c r="C30" s="315" t="s">
        <v>3959</v>
      </c>
      <c r="D30" s="315" t="s">
        <v>3960</v>
      </c>
      <c r="E30" s="315" t="s">
        <v>510</v>
      </c>
    </row>
    <row r="31" spans="2:5">
      <c r="B31" s="315" t="s">
        <v>4875</v>
      </c>
      <c r="C31" s="315" t="s">
        <v>4876</v>
      </c>
      <c r="D31" s="315" t="s">
        <v>4877</v>
      </c>
      <c r="E31" s="315" t="s">
        <v>510</v>
      </c>
    </row>
    <row r="32" spans="2:5">
      <c r="B32" s="315" t="s">
        <v>7339</v>
      </c>
      <c r="C32" s="315" t="s">
        <v>7340</v>
      </c>
      <c r="D32" s="315" t="s">
        <v>7341</v>
      </c>
      <c r="E32" s="315" t="s">
        <v>510</v>
      </c>
    </row>
    <row r="33" spans="2:5">
      <c r="B33" s="315" t="s">
        <v>9664</v>
      </c>
      <c r="C33" s="315" t="s">
        <v>9665</v>
      </c>
      <c r="D33" s="315" t="s">
        <v>9666</v>
      </c>
      <c r="E33" s="315" t="s">
        <v>510</v>
      </c>
    </row>
    <row r="34" spans="2:5">
      <c r="B34" s="315" t="s">
        <v>884</v>
      </c>
      <c r="C34" s="315" t="s">
        <v>885</v>
      </c>
      <c r="D34" s="315" t="s">
        <v>509</v>
      </c>
      <c r="E34" s="315" t="s">
        <v>510</v>
      </c>
    </row>
    <row r="35" spans="2:5">
      <c r="B35" s="315" t="s">
        <v>12593</v>
      </c>
      <c r="C35" s="315" t="s">
        <v>12594</v>
      </c>
      <c r="D35" s="315" t="s">
        <v>12595</v>
      </c>
      <c r="E35" s="315" t="s">
        <v>510</v>
      </c>
    </row>
    <row r="36" spans="2:5">
      <c r="B36" s="315" t="s">
        <v>7368</v>
      </c>
      <c r="C36" s="315" t="s">
        <v>7369</v>
      </c>
      <c r="D36" s="315" t="s">
        <v>7370</v>
      </c>
      <c r="E36" s="315" t="s">
        <v>510</v>
      </c>
    </row>
    <row r="37" spans="2:5">
      <c r="B37" s="315" t="s">
        <v>3774</v>
      </c>
      <c r="C37" s="315" t="s">
        <v>3775</v>
      </c>
      <c r="D37" s="315" t="s">
        <v>3776</v>
      </c>
      <c r="E37" s="315" t="s">
        <v>680</v>
      </c>
    </row>
    <row r="38" spans="2:5">
      <c r="B38" s="315" t="s">
        <v>4219</v>
      </c>
      <c r="C38" s="315" t="s">
        <v>4220</v>
      </c>
      <c r="D38" s="315" t="s">
        <v>3917</v>
      </c>
      <c r="E38" s="315" t="s">
        <v>510</v>
      </c>
    </row>
    <row r="39" spans="2:5">
      <c r="B39" s="315" t="s">
        <v>4726</v>
      </c>
      <c r="C39" s="315" t="s">
        <v>4727</v>
      </c>
      <c r="D39" s="315" t="s">
        <v>4728</v>
      </c>
      <c r="E39" s="315" t="s">
        <v>510</v>
      </c>
    </row>
    <row r="40" spans="2:5">
      <c r="B40" s="315" t="s">
        <v>12453</v>
      </c>
      <c r="C40" s="315" t="s">
        <v>12454</v>
      </c>
      <c r="D40" s="315" t="s">
        <v>12455</v>
      </c>
      <c r="E40" s="315" t="s">
        <v>680</v>
      </c>
    </row>
    <row r="41" spans="2:5">
      <c r="B41" s="315" t="s">
        <v>1791</v>
      </c>
      <c r="C41" s="315" t="s">
        <v>1792</v>
      </c>
      <c r="D41" s="315" t="s">
        <v>1793</v>
      </c>
      <c r="E41" s="315" t="s">
        <v>510</v>
      </c>
    </row>
    <row r="42" spans="2:5">
      <c r="B42" s="315" t="s">
        <v>12605</v>
      </c>
      <c r="C42" s="315" t="s">
        <v>12606</v>
      </c>
      <c r="D42" s="315" t="s">
        <v>12607</v>
      </c>
      <c r="E42" s="315" t="s">
        <v>510</v>
      </c>
    </row>
    <row r="43" spans="2:5">
      <c r="B43" s="315" t="s">
        <v>5252</v>
      </c>
      <c r="C43" s="315" t="s">
        <v>5253</v>
      </c>
      <c r="D43" s="315" t="s">
        <v>5254</v>
      </c>
      <c r="E43" s="315" t="s">
        <v>510</v>
      </c>
    </row>
    <row r="44" spans="2:5">
      <c r="B44" s="315" t="s">
        <v>10883</v>
      </c>
      <c r="C44" s="315" t="s">
        <v>10884</v>
      </c>
      <c r="D44" s="315" t="s">
        <v>10885</v>
      </c>
      <c r="E44" s="315" t="s">
        <v>510</v>
      </c>
    </row>
    <row r="45" spans="2:5">
      <c r="B45" s="315" t="s">
        <v>10602</v>
      </c>
      <c r="C45" s="315" t="s">
        <v>10603</v>
      </c>
      <c r="D45" s="315" t="s">
        <v>10604</v>
      </c>
      <c r="E45" s="315" t="s">
        <v>510</v>
      </c>
    </row>
    <row r="46" spans="2:5">
      <c r="B46" s="315" t="s">
        <v>10734</v>
      </c>
      <c r="C46" s="315" t="s">
        <v>10735</v>
      </c>
      <c r="D46" s="315" t="s">
        <v>10736</v>
      </c>
      <c r="E46" s="315" t="s">
        <v>510</v>
      </c>
    </row>
    <row r="47" spans="2:5">
      <c r="B47" s="315" t="s">
        <v>9950</v>
      </c>
      <c r="C47" s="315" t="s">
        <v>9951</v>
      </c>
      <c r="D47" s="315" t="s">
        <v>851</v>
      </c>
      <c r="E47" s="315" t="s">
        <v>510</v>
      </c>
    </row>
    <row r="48" spans="2:5">
      <c r="B48" s="315" t="s">
        <v>8987</v>
      </c>
      <c r="C48" s="315" t="s">
        <v>8988</v>
      </c>
      <c r="D48" s="315" t="s">
        <v>1501</v>
      </c>
      <c r="E48" s="315" t="s">
        <v>510</v>
      </c>
    </row>
    <row r="49" spans="2:5">
      <c r="B49" s="315" t="s">
        <v>2606</v>
      </c>
      <c r="C49" s="315" t="s">
        <v>2607</v>
      </c>
      <c r="D49" s="315" t="s">
        <v>2608</v>
      </c>
      <c r="E49" s="315" t="s">
        <v>510</v>
      </c>
    </row>
    <row r="50" spans="2:5">
      <c r="B50" s="315" t="s">
        <v>8608</v>
      </c>
      <c r="C50" s="315" t="s">
        <v>8609</v>
      </c>
      <c r="D50" s="315" t="s">
        <v>6827</v>
      </c>
      <c r="E50" s="315" t="s">
        <v>510</v>
      </c>
    </row>
    <row r="51" spans="2:5">
      <c r="B51" s="315" t="s">
        <v>7327</v>
      </c>
      <c r="C51" s="315" t="s">
        <v>7328</v>
      </c>
      <c r="D51" s="315" t="s">
        <v>7034</v>
      </c>
      <c r="E51" s="315" t="s">
        <v>510</v>
      </c>
    </row>
    <row r="52" spans="2:5">
      <c r="B52" s="315" t="s">
        <v>10823</v>
      </c>
      <c r="C52" s="315" t="s">
        <v>10824</v>
      </c>
      <c r="D52" s="315" t="s">
        <v>509</v>
      </c>
      <c r="E52" s="315" t="s">
        <v>510</v>
      </c>
    </row>
    <row r="53" spans="2:5">
      <c r="B53" s="315" t="s">
        <v>10865</v>
      </c>
      <c r="C53" s="315" t="s">
        <v>10866</v>
      </c>
      <c r="D53" s="315" t="s">
        <v>509</v>
      </c>
      <c r="E53" s="315" t="s">
        <v>510</v>
      </c>
    </row>
    <row r="54" spans="2:5">
      <c r="B54" s="315" t="s">
        <v>6394</v>
      </c>
      <c r="C54" s="315" t="s">
        <v>6395</v>
      </c>
      <c r="D54" s="315" t="s">
        <v>6396</v>
      </c>
      <c r="E54" s="315" t="s">
        <v>510</v>
      </c>
    </row>
    <row r="55" spans="2:5">
      <c r="B55" s="315" t="s">
        <v>7639</v>
      </c>
      <c r="C55" s="315" t="s">
        <v>7640</v>
      </c>
      <c r="D55" s="315" t="s">
        <v>7641</v>
      </c>
      <c r="E55" s="315" t="s">
        <v>510</v>
      </c>
    </row>
    <row r="56" spans="2:5">
      <c r="B56" s="315" t="s">
        <v>4205</v>
      </c>
      <c r="C56" s="315" t="s">
        <v>4206</v>
      </c>
      <c r="D56" s="315" t="s">
        <v>4207</v>
      </c>
      <c r="E56" s="315" t="s">
        <v>510</v>
      </c>
    </row>
    <row r="57" spans="2:5">
      <c r="B57" s="315" t="s">
        <v>507</v>
      </c>
      <c r="C57" s="315" t="s">
        <v>508</v>
      </c>
      <c r="D57" s="315" t="s">
        <v>509</v>
      </c>
      <c r="E57" s="315" t="s">
        <v>510</v>
      </c>
    </row>
    <row r="58" spans="2:5">
      <c r="B58" s="315" t="s">
        <v>8284</v>
      </c>
      <c r="C58" s="315" t="s">
        <v>8285</v>
      </c>
      <c r="D58" s="315" t="s">
        <v>8286</v>
      </c>
      <c r="E58" s="315" t="s">
        <v>510</v>
      </c>
    </row>
    <row r="59" spans="2:5">
      <c r="B59" s="315" t="s">
        <v>12498</v>
      </c>
      <c r="C59" s="315" t="s">
        <v>12499</v>
      </c>
      <c r="D59" s="315" t="s">
        <v>12500</v>
      </c>
      <c r="E59" s="315" t="s">
        <v>510</v>
      </c>
    </row>
    <row r="60" spans="2:5">
      <c r="B60" s="315" t="s">
        <v>3213</v>
      </c>
      <c r="C60" s="315" t="s">
        <v>3214</v>
      </c>
      <c r="D60" s="315" t="s">
        <v>3215</v>
      </c>
      <c r="E60" s="315" t="s">
        <v>510</v>
      </c>
    </row>
    <row r="61" spans="2:5">
      <c r="B61" s="315" t="s">
        <v>758</v>
      </c>
      <c r="C61" s="315" t="s">
        <v>759</v>
      </c>
      <c r="D61" s="315" t="s">
        <v>760</v>
      </c>
      <c r="E61" s="315" t="s">
        <v>680</v>
      </c>
    </row>
    <row r="62" spans="2:5">
      <c r="B62" s="315" t="s">
        <v>9493</v>
      </c>
      <c r="C62" s="315" t="s">
        <v>9494</v>
      </c>
      <c r="D62" s="315" t="s">
        <v>2167</v>
      </c>
      <c r="E62" s="315" t="s">
        <v>510</v>
      </c>
    </row>
    <row r="63" spans="2:5">
      <c r="B63" s="315" t="s">
        <v>9466</v>
      </c>
      <c r="C63" s="315" t="s">
        <v>9467</v>
      </c>
      <c r="D63" s="315" t="s">
        <v>9468</v>
      </c>
      <c r="E63" s="315" t="s">
        <v>510</v>
      </c>
    </row>
    <row r="64" spans="2:5">
      <c r="B64" s="315" t="s">
        <v>4634</v>
      </c>
      <c r="C64" s="315" t="s">
        <v>4635</v>
      </c>
      <c r="D64" s="315" t="s">
        <v>4636</v>
      </c>
      <c r="E64" s="315" t="s">
        <v>510</v>
      </c>
    </row>
    <row r="65" spans="2:5">
      <c r="B65" s="315" t="s">
        <v>1794</v>
      </c>
      <c r="C65" s="315" t="s">
        <v>1795</v>
      </c>
      <c r="D65" s="315" t="s">
        <v>1796</v>
      </c>
      <c r="E65" s="315" t="s">
        <v>680</v>
      </c>
    </row>
    <row r="66" spans="2:5">
      <c r="B66" s="315" t="s">
        <v>4830</v>
      </c>
      <c r="C66" s="315" t="s">
        <v>4831</v>
      </c>
      <c r="D66" s="315" t="s">
        <v>4832</v>
      </c>
      <c r="E66" s="315" t="s">
        <v>510</v>
      </c>
    </row>
    <row r="67" spans="2:5">
      <c r="B67" s="315" t="s">
        <v>4628</v>
      </c>
      <c r="C67" s="315" t="s">
        <v>4629</v>
      </c>
      <c r="D67" s="315" t="s">
        <v>4630</v>
      </c>
      <c r="E67" s="315" t="s">
        <v>680</v>
      </c>
    </row>
    <row r="68" spans="2:5">
      <c r="B68" s="315" t="s">
        <v>12295</v>
      </c>
      <c r="C68" s="315" t="s">
        <v>12296</v>
      </c>
      <c r="D68" s="315" t="s">
        <v>4802</v>
      </c>
      <c r="E68" s="315" t="s">
        <v>680</v>
      </c>
    </row>
    <row r="69" spans="2:5">
      <c r="B69" s="315" t="s">
        <v>6010</v>
      </c>
      <c r="C69" s="315" t="s">
        <v>6011</v>
      </c>
      <c r="D69" s="315" t="s">
        <v>6012</v>
      </c>
      <c r="E69" s="315" t="s">
        <v>680</v>
      </c>
    </row>
    <row r="70" spans="2:5">
      <c r="B70" s="315" t="s">
        <v>12446</v>
      </c>
      <c r="C70" s="315" t="s">
        <v>12447</v>
      </c>
      <c r="D70" s="315" t="s">
        <v>6490</v>
      </c>
      <c r="E70" s="315" t="s">
        <v>680</v>
      </c>
    </row>
    <row r="71" spans="2:5">
      <c r="B71" s="315" t="s">
        <v>7199</v>
      </c>
      <c r="C71" s="315" t="s">
        <v>7200</v>
      </c>
      <c r="D71" s="315" t="s">
        <v>7201</v>
      </c>
      <c r="E71" s="315" t="s">
        <v>510</v>
      </c>
    </row>
    <row r="72" spans="2:5">
      <c r="B72" s="315" t="s">
        <v>12843</v>
      </c>
      <c r="C72" s="315" t="s">
        <v>12844</v>
      </c>
      <c r="D72" s="315" t="s">
        <v>12845</v>
      </c>
      <c r="E72" s="315" t="s">
        <v>510</v>
      </c>
    </row>
    <row r="73" spans="2:5">
      <c r="B73" s="315" t="s">
        <v>1249</v>
      </c>
      <c r="C73" s="315" t="s">
        <v>1250</v>
      </c>
      <c r="D73" s="315" t="s">
        <v>1251</v>
      </c>
      <c r="E73" s="315" t="s">
        <v>510</v>
      </c>
    </row>
    <row r="74" spans="2:5">
      <c r="B74" s="315" t="s">
        <v>8352</v>
      </c>
      <c r="C74" s="315" t="s">
        <v>8353</v>
      </c>
      <c r="D74" s="315" t="s">
        <v>8354</v>
      </c>
      <c r="E74" s="315" t="s">
        <v>510</v>
      </c>
    </row>
    <row r="75" spans="2:5">
      <c r="B75" s="315" t="s">
        <v>8339</v>
      </c>
      <c r="C75" s="315" t="s">
        <v>8340</v>
      </c>
      <c r="D75" s="315" t="s">
        <v>3177</v>
      </c>
      <c r="E75" s="315" t="s">
        <v>680</v>
      </c>
    </row>
    <row r="76" spans="2:5">
      <c r="B76" s="315" t="s">
        <v>3629</v>
      </c>
      <c r="C76" s="315" t="s">
        <v>3630</v>
      </c>
      <c r="D76" s="315" t="s">
        <v>3631</v>
      </c>
      <c r="E76" s="315" t="s">
        <v>510</v>
      </c>
    </row>
    <row r="77" spans="2:5">
      <c r="B77" s="315" t="s">
        <v>10592</v>
      </c>
      <c r="C77" s="315" t="s">
        <v>10593</v>
      </c>
      <c r="D77" s="315" t="s">
        <v>3631</v>
      </c>
      <c r="E77" s="315" t="s">
        <v>510</v>
      </c>
    </row>
    <row r="78" spans="2:5">
      <c r="B78" s="315" t="s">
        <v>3825</v>
      </c>
      <c r="C78" s="315" t="s">
        <v>3826</v>
      </c>
      <c r="D78" s="315" t="s">
        <v>3827</v>
      </c>
      <c r="E78" s="315" t="s">
        <v>680</v>
      </c>
    </row>
    <row r="79" spans="2:5">
      <c r="B79" s="315" t="s">
        <v>7449</v>
      </c>
      <c r="C79" s="315" t="s">
        <v>7450</v>
      </c>
      <c r="D79" s="315" t="s">
        <v>7451</v>
      </c>
      <c r="E79" s="315" t="s">
        <v>510</v>
      </c>
    </row>
    <row r="80" spans="2:5">
      <c r="B80" s="315" t="s">
        <v>5549</v>
      </c>
      <c r="C80" s="315" t="s">
        <v>5550</v>
      </c>
      <c r="D80" s="315" t="s">
        <v>5551</v>
      </c>
      <c r="E80" s="315" t="s">
        <v>510</v>
      </c>
    </row>
    <row r="81" spans="2:5">
      <c r="B81" s="315" t="s">
        <v>2186</v>
      </c>
      <c r="C81" s="315" t="s">
        <v>2187</v>
      </c>
      <c r="D81" s="315" t="s">
        <v>2188</v>
      </c>
      <c r="E81" s="315" t="s">
        <v>510</v>
      </c>
    </row>
    <row r="82" spans="2:5">
      <c r="B82" s="315" t="s">
        <v>4197</v>
      </c>
      <c r="C82" s="315" t="s">
        <v>4198</v>
      </c>
      <c r="D82" s="315" t="s">
        <v>4199</v>
      </c>
      <c r="E82" s="315" t="s">
        <v>510</v>
      </c>
    </row>
    <row r="83" spans="2:5">
      <c r="B83" s="315" t="s">
        <v>4712</v>
      </c>
      <c r="C83" s="315" t="s">
        <v>4713</v>
      </c>
      <c r="D83" s="315" t="s">
        <v>4714</v>
      </c>
      <c r="E83" s="315" t="s">
        <v>510</v>
      </c>
    </row>
    <row r="84" spans="2:5">
      <c r="B84" s="315" t="s">
        <v>9185</v>
      </c>
      <c r="C84" s="315" t="s">
        <v>9186</v>
      </c>
      <c r="D84" s="315" t="s">
        <v>9187</v>
      </c>
      <c r="E84" s="315" t="s">
        <v>510</v>
      </c>
    </row>
    <row r="85" spans="2:5">
      <c r="B85" s="315" t="s">
        <v>12486</v>
      </c>
      <c r="C85" s="315" t="s">
        <v>12487</v>
      </c>
      <c r="D85" s="315" t="s">
        <v>12488</v>
      </c>
      <c r="E85" s="315" t="s">
        <v>510</v>
      </c>
    </row>
    <row r="86" spans="2:5">
      <c r="B86" s="315" t="s">
        <v>9911</v>
      </c>
      <c r="C86" s="315" t="s">
        <v>9912</v>
      </c>
      <c r="D86" s="315" t="s">
        <v>9913</v>
      </c>
      <c r="E86" s="315" t="s">
        <v>510</v>
      </c>
    </row>
    <row r="87" spans="2:5">
      <c r="B87" s="315" t="s">
        <v>12300</v>
      </c>
      <c r="C87" s="315" t="s">
        <v>12301</v>
      </c>
      <c r="D87" s="315" t="s">
        <v>12302</v>
      </c>
      <c r="E87" s="315" t="s">
        <v>510</v>
      </c>
    </row>
    <row r="88" spans="2:5">
      <c r="B88" s="315" t="s">
        <v>7610</v>
      </c>
      <c r="C88" s="315" t="s">
        <v>7611</v>
      </c>
      <c r="D88" s="315" t="s">
        <v>509</v>
      </c>
      <c r="E88" s="315" t="s">
        <v>510</v>
      </c>
    </row>
    <row r="89" spans="2:5">
      <c r="B89" s="315" t="s">
        <v>4800</v>
      </c>
      <c r="C89" s="315" t="s">
        <v>4801</v>
      </c>
      <c r="D89" s="315" t="s">
        <v>4802</v>
      </c>
      <c r="E89" s="315" t="s">
        <v>510</v>
      </c>
    </row>
    <row r="90" spans="2:5">
      <c r="B90" s="315" t="s">
        <v>2074</v>
      </c>
      <c r="C90" s="315" t="s">
        <v>2075</v>
      </c>
      <c r="D90" s="315" t="s">
        <v>2076</v>
      </c>
      <c r="E90" s="315" t="s">
        <v>510</v>
      </c>
    </row>
    <row r="91" spans="2:5">
      <c r="B91" s="315" t="s">
        <v>5967</v>
      </c>
      <c r="C91" s="315" t="s">
        <v>5968</v>
      </c>
      <c r="D91" s="315" t="s">
        <v>509</v>
      </c>
      <c r="E91" s="315" t="s">
        <v>510</v>
      </c>
    </row>
    <row r="92" spans="2:5">
      <c r="B92" s="315" t="s">
        <v>5552</v>
      </c>
      <c r="C92" s="315" t="s">
        <v>5553</v>
      </c>
      <c r="D92" s="315" t="s">
        <v>5554</v>
      </c>
      <c r="E92" s="315" t="s">
        <v>510</v>
      </c>
    </row>
    <row r="93" spans="2:5">
      <c r="B93" s="315" t="s">
        <v>8659</v>
      </c>
      <c r="C93" s="315" t="s">
        <v>8660</v>
      </c>
      <c r="D93" s="315" t="s">
        <v>8661</v>
      </c>
      <c r="E93" s="315" t="s">
        <v>510</v>
      </c>
    </row>
    <row r="94" spans="2:5">
      <c r="B94" s="315" t="s">
        <v>5747</v>
      </c>
      <c r="C94" s="315" t="s">
        <v>5748</v>
      </c>
      <c r="D94" s="315" t="s">
        <v>5749</v>
      </c>
      <c r="E94" s="315" t="s">
        <v>510</v>
      </c>
    </row>
    <row r="95" spans="2:5">
      <c r="B95" s="315" t="s">
        <v>4532</v>
      </c>
      <c r="C95" s="315" t="s">
        <v>4533</v>
      </c>
      <c r="D95" s="315" t="s">
        <v>4534</v>
      </c>
      <c r="E95" s="315" t="s">
        <v>510</v>
      </c>
    </row>
    <row r="96" spans="2:5">
      <c r="B96" s="315" t="s">
        <v>7575</v>
      </c>
      <c r="C96" s="315" t="s">
        <v>7576</v>
      </c>
      <c r="D96" s="315" t="s">
        <v>7577</v>
      </c>
      <c r="E96" s="315" t="s">
        <v>510</v>
      </c>
    </row>
    <row r="97" spans="2:5">
      <c r="B97" s="315" t="s">
        <v>6127</v>
      </c>
      <c r="C97" s="315" t="s">
        <v>6128</v>
      </c>
      <c r="D97" s="315" t="s">
        <v>667</v>
      </c>
      <c r="E97" s="315" t="s">
        <v>510</v>
      </c>
    </row>
    <row r="98" spans="2:5">
      <c r="B98" s="315" t="s">
        <v>10714</v>
      </c>
      <c r="C98" s="315" t="s">
        <v>10715</v>
      </c>
      <c r="D98" s="315" t="s">
        <v>10716</v>
      </c>
      <c r="E98" s="315" t="s">
        <v>510</v>
      </c>
    </row>
    <row r="99" spans="2:5">
      <c r="B99" s="315" t="s">
        <v>10488</v>
      </c>
      <c r="C99" s="315" t="s">
        <v>10489</v>
      </c>
      <c r="D99" s="315" t="s">
        <v>10490</v>
      </c>
      <c r="E99" s="315" t="s">
        <v>510</v>
      </c>
    </row>
    <row r="100" spans="2:5">
      <c r="B100" s="315" t="s">
        <v>4499</v>
      </c>
      <c r="C100" s="315" t="s">
        <v>4500</v>
      </c>
      <c r="D100" s="315" t="s">
        <v>509</v>
      </c>
      <c r="E100" s="315" t="s">
        <v>510</v>
      </c>
    </row>
    <row r="101" spans="2:5">
      <c r="B101" s="315" t="s">
        <v>10071</v>
      </c>
      <c r="C101" s="315" t="s">
        <v>10072</v>
      </c>
      <c r="D101" s="315" t="s">
        <v>10073</v>
      </c>
      <c r="E101" s="315" t="s">
        <v>510</v>
      </c>
    </row>
    <row r="102" spans="2:5">
      <c r="B102" s="315" t="s">
        <v>12837</v>
      </c>
      <c r="C102" s="315" t="s">
        <v>12838</v>
      </c>
      <c r="D102" s="315" t="s">
        <v>12839</v>
      </c>
      <c r="E102" s="315" t="s">
        <v>510</v>
      </c>
    </row>
    <row r="103" spans="2:5">
      <c r="B103" s="315" t="s">
        <v>12458</v>
      </c>
      <c r="C103" s="315" t="s">
        <v>12459</v>
      </c>
      <c r="D103" s="315" t="s">
        <v>12403</v>
      </c>
      <c r="E103" s="315" t="s">
        <v>510</v>
      </c>
    </row>
    <row r="104" spans="2:5">
      <c r="B104" s="315" t="s">
        <v>10643</v>
      </c>
      <c r="C104" s="315" t="s">
        <v>10644</v>
      </c>
      <c r="D104" s="315" t="s">
        <v>10645</v>
      </c>
      <c r="E104" s="315" t="s">
        <v>510</v>
      </c>
    </row>
    <row r="105" spans="2:5">
      <c r="B105" s="315" t="s">
        <v>4024</v>
      </c>
      <c r="C105" s="315" t="s">
        <v>4025</v>
      </c>
      <c r="D105" s="315" t="s">
        <v>4026</v>
      </c>
      <c r="E105" s="315" t="s">
        <v>510</v>
      </c>
    </row>
    <row r="106" spans="2:5">
      <c r="B106" s="315" t="s">
        <v>12027</v>
      </c>
      <c r="C106" s="315" t="s">
        <v>12028</v>
      </c>
      <c r="D106" s="315" t="s">
        <v>12029</v>
      </c>
      <c r="E106" s="315" t="s">
        <v>510</v>
      </c>
    </row>
    <row r="107" spans="2:5">
      <c r="B107" s="315" t="s">
        <v>12315</v>
      </c>
      <c r="C107" s="315" t="s">
        <v>12316</v>
      </c>
      <c r="D107" s="315" t="s">
        <v>2371</v>
      </c>
      <c r="E107" s="315" t="s">
        <v>510</v>
      </c>
    </row>
    <row r="108" spans="2:5">
      <c r="B108" s="315" t="s">
        <v>10387</v>
      </c>
      <c r="C108" s="315" t="s">
        <v>10388</v>
      </c>
      <c r="D108" s="315" t="s">
        <v>10389</v>
      </c>
      <c r="E108" s="315" t="s">
        <v>510</v>
      </c>
    </row>
    <row r="109" spans="2:5">
      <c r="B109" s="315" t="s">
        <v>668</v>
      </c>
      <c r="C109" s="315" t="s">
        <v>669</v>
      </c>
      <c r="D109" s="315" t="s">
        <v>670</v>
      </c>
      <c r="E109" s="315" t="s">
        <v>510</v>
      </c>
    </row>
    <row r="110" spans="2:5">
      <c r="B110" s="315" t="s">
        <v>7959</v>
      </c>
      <c r="C110" s="315" t="s">
        <v>7960</v>
      </c>
      <c r="D110" s="315" t="s">
        <v>7961</v>
      </c>
      <c r="E110" s="315" t="s">
        <v>510</v>
      </c>
    </row>
    <row r="111" spans="2:5">
      <c r="B111" s="315" t="s">
        <v>10378</v>
      </c>
      <c r="C111" s="315" t="s">
        <v>10379</v>
      </c>
      <c r="D111" s="315" t="s">
        <v>10380</v>
      </c>
      <c r="E111" s="315" t="s">
        <v>510</v>
      </c>
    </row>
    <row r="112" spans="2:5">
      <c r="B112" s="315" t="s">
        <v>9527</v>
      </c>
      <c r="C112" s="315" t="s">
        <v>9528</v>
      </c>
      <c r="D112" s="315" t="s">
        <v>9529</v>
      </c>
      <c r="E112" s="315" t="s">
        <v>510</v>
      </c>
    </row>
    <row r="113" spans="2:5">
      <c r="B113" s="315" t="s">
        <v>1545</v>
      </c>
      <c r="C113" s="315" t="s">
        <v>1546</v>
      </c>
      <c r="D113" s="315" t="s">
        <v>1547</v>
      </c>
      <c r="E113" s="315" t="s">
        <v>510</v>
      </c>
    </row>
    <row r="114" spans="2:5">
      <c r="B114" s="315" t="s">
        <v>9700</v>
      </c>
      <c r="C114" s="315" t="s">
        <v>9701</v>
      </c>
      <c r="D114" s="315" t="s">
        <v>509</v>
      </c>
      <c r="E114" s="315" t="s">
        <v>510</v>
      </c>
    </row>
    <row r="115" spans="2:5">
      <c r="B115" s="315" t="s">
        <v>12495</v>
      </c>
      <c r="C115" s="315" t="s">
        <v>12496</v>
      </c>
      <c r="D115" s="315" t="s">
        <v>12497</v>
      </c>
      <c r="E115" s="315" t="s">
        <v>510</v>
      </c>
    </row>
    <row r="116" spans="2:5">
      <c r="B116" s="315" t="s">
        <v>9506</v>
      </c>
      <c r="C116" s="315" t="s">
        <v>9507</v>
      </c>
      <c r="D116" s="315" t="s">
        <v>9508</v>
      </c>
      <c r="E116" s="315" t="s">
        <v>510</v>
      </c>
    </row>
    <row r="117" spans="2:5">
      <c r="B117" s="315" t="s">
        <v>6777</v>
      </c>
      <c r="C117" s="315" t="s">
        <v>6778</v>
      </c>
      <c r="D117" s="315" t="s">
        <v>836</v>
      </c>
      <c r="E117" s="315" t="s">
        <v>680</v>
      </c>
    </row>
    <row r="118" spans="2:5">
      <c r="B118" s="315" t="s">
        <v>5663</v>
      </c>
      <c r="C118" s="315" t="s">
        <v>5664</v>
      </c>
      <c r="D118" s="315" t="s">
        <v>836</v>
      </c>
      <c r="E118" s="315" t="s">
        <v>510</v>
      </c>
    </row>
    <row r="119" spans="2:5">
      <c r="B119" s="315" t="s">
        <v>3393</v>
      </c>
      <c r="C119" s="315" t="s">
        <v>3394</v>
      </c>
      <c r="D119" s="315" t="s">
        <v>3395</v>
      </c>
      <c r="E119" s="315" t="s">
        <v>510</v>
      </c>
    </row>
    <row r="120" spans="2:5">
      <c r="B120" s="315" t="s">
        <v>4453</v>
      </c>
      <c r="C120" s="315" t="s">
        <v>4454</v>
      </c>
      <c r="D120" s="315" t="s">
        <v>4455</v>
      </c>
      <c r="E120" s="315" t="s">
        <v>510</v>
      </c>
    </row>
    <row r="121" spans="2:5">
      <c r="B121" s="315" t="s">
        <v>10183</v>
      </c>
      <c r="C121" s="315" t="s">
        <v>10184</v>
      </c>
      <c r="D121" s="315" t="s">
        <v>2365</v>
      </c>
      <c r="E121" s="315" t="s">
        <v>680</v>
      </c>
    </row>
    <row r="122" spans="2:5">
      <c r="B122" s="315" t="s">
        <v>2122</v>
      </c>
      <c r="C122" s="315" t="s">
        <v>2123</v>
      </c>
      <c r="D122" s="315" t="s">
        <v>2124</v>
      </c>
      <c r="E122" s="315" t="s">
        <v>510</v>
      </c>
    </row>
    <row r="123" spans="2:5">
      <c r="B123" s="315" t="s">
        <v>10347</v>
      </c>
      <c r="C123" s="315" t="s">
        <v>10348</v>
      </c>
      <c r="D123" s="315" t="s">
        <v>10349</v>
      </c>
      <c r="E123" s="315" t="s">
        <v>510</v>
      </c>
    </row>
    <row r="124" spans="2:5">
      <c r="B124" s="315" t="s">
        <v>1984</v>
      </c>
      <c r="C124" s="315" t="s">
        <v>1985</v>
      </c>
      <c r="D124" s="315" t="s">
        <v>1986</v>
      </c>
      <c r="E124" s="315" t="s">
        <v>510</v>
      </c>
    </row>
    <row r="125" spans="2:5">
      <c r="B125" s="315" t="s">
        <v>5425</v>
      </c>
      <c r="C125" s="315" t="s">
        <v>5426</v>
      </c>
      <c r="D125" s="315" t="s">
        <v>5427</v>
      </c>
      <c r="E125" s="315" t="s">
        <v>510</v>
      </c>
    </row>
    <row r="126" spans="2:5">
      <c r="B126" s="315" t="s">
        <v>4290</v>
      </c>
      <c r="C126" s="315" t="s">
        <v>4291</v>
      </c>
      <c r="D126" s="315" t="s">
        <v>3631</v>
      </c>
      <c r="E126" s="315" t="s">
        <v>510</v>
      </c>
    </row>
    <row r="127" spans="2:5">
      <c r="B127" s="315" t="s">
        <v>2302</v>
      </c>
      <c r="C127" s="315" t="s">
        <v>2303</v>
      </c>
      <c r="D127" s="315" t="s">
        <v>2304</v>
      </c>
      <c r="E127" s="315" t="s">
        <v>510</v>
      </c>
    </row>
    <row r="128" spans="2:5">
      <c r="B128" s="315" t="s">
        <v>2919</v>
      </c>
      <c r="C128" s="315" t="s">
        <v>2920</v>
      </c>
      <c r="D128" s="315" t="s">
        <v>2921</v>
      </c>
      <c r="E128" s="315" t="s">
        <v>510</v>
      </c>
    </row>
    <row r="129" spans="2:5">
      <c r="B129" s="315" t="s">
        <v>2228</v>
      </c>
      <c r="C129" s="315" t="s">
        <v>2229</v>
      </c>
      <c r="D129" s="315" t="s">
        <v>2230</v>
      </c>
      <c r="E129" s="315" t="s">
        <v>510</v>
      </c>
    </row>
    <row r="130" spans="2:5">
      <c r="B130" s="315" t="s">
        <v>7718</v>
      </c>
      <c r="C130" s="315" t="s">
        <v>7719</v>
      </c>
      <c r="D130" s="315" t="s">
        <v>7720</v>
      </c>
      <c r="E130" s="315" t="s">
        <v>510</v>
      </c>
    </row>
    <row r="131" spans="2:5">
      <c r="B131" s="315" t="s">
        <v>2287</v>
      </c>
      <c r="C131" s="315" t="s">
        <v>2288</v>
      </c>
      <c r="D131" s="315" t="s">
        <v>2289</v>
      </c>
      <c r="E131" s="315" t="s">
        <v>510</v>
      </c>
    </row>
    <row r="132" spans="2:5">
      <c r="B132" s="315" t="s">
        <v>4102</v>
      </c>
      <c r="C132" s="315" t="s">
        <v>4103</v>
      </c>
      <c r="D132" s="315" t="s">
        <v>4104</v>
      </c>
      <c r="E132" s="315" t="s">
        <v>510</v>
      </c>
    </row>
    <row r="133" spans="2:5">
      <c r="B133" s="315" t="s">
        <v>5875</v>
      </c>
      <c r="C133" s="315" t="s">
        <v>5876</v>
      </c>
      <c r="D133" s="315" t="s">
        <v>5877</v>
      </c>
      <c r="E133" s="315" t="s">
        <v>510</v>
      </c>
    </row>
    <row r="134" spans="2:5">
      <c r="B134" s="315" t="s">
        <v>9563</v>
      </c>
      <c r="C134" s="315" t="s">
        <v>9564</v>
      </c>
      <c r="D134" s="315" t="s">
        <v>9565</v>
      </c>
      <c r="E134" s="315" t="s">
        <v>510</v>
      </c>
    </row>
    <row r="135" spans="2:5">
      <c r="B135" s="315" t="s">
        <v>4841</v>
      </c>
      <c r="C135" s="315" t="s">
        <v>4842</v>
      </c>
      <c r="D135" s="315" t="s">
        <v>509</v>
      </c>
      <c r="E135" s="315" t="s">
        <v>680</v>
      </c>
    </row>
    <row r="136" spans="2:5">
      <c r="B136" s="315" t="s">
        <v>9749</v>
      </c>
      <c r="C136" s="315" t="s">
        <v>4842</v>
      </c>
      <c r="D136" s="315" t="s">
        <v>9750</v>
      </c>
      <c r="E136" s="315" t="s">
        <v>680</v>
      </c>
    </row>
    <row r="137" spans="2:5">
      <c r="B137" s="315" t="s">
        <v>9851</v>
      </c>
      <c r="C137" s="315" t="s">
        <v>9852</v>
      </c>
      <c r="D137" s="315" t="s">
        <v>9853</v>
      </c>
      <c r="E137" s="315" t="s">
        <v>510</v>
      </c>
    </row>
    <row r="138" spans="2:5">
      <c r="B138" s="315" t="s">
        <v>6684</v>
      </c>
      <c r="C138" s="315" t="s">
        <v>6685</v>
      </c>
      <c r="D138" s="315" t="s">
        <v>6686</v>
      </c>
      <c r="E138" s="315" t="s">
        <v>510</v>
      </c>
    </row>
    <row r="139" spans="2:5">
      <c r="B139" s="315" t="s">
        <v>5085</v>
      </c>
      <c r="C139" s="315" t="s">
        <v>5086</v>
      </c>
      <c r="D139" s="315" t="s">
        <v>509</v>
      </c>
      <c r="E139" s="315" t="s">
        <v>510</v>
      </c>
    </row>
    <row r="140" spans="2:5">
      <c r="B140" s="315" t="s">
        <v>8920</v>
      </c>
      <c r="C140" s="315" t="s">
        <v>8921</v>
      </c>
      <c r="D140" s="315" t="s">
        <v>8922</v>
      </c>
      <c r="E140" s="315" t="s">
        <v>510</v>
      </c>
    </row>
    <row r="141" spans="2:5">
      <c r="B141" s="315" t="s">
        <v>6758</v>
      </c>
      <c r="C141" s="315" t="s">
        <v>6759</v>
      </c>
      <c r="D141" s="315" t="s">
        <v>6760</v>
      </c>
      <c r="E141" s="315" t="s">
        <v>510</v>
      </c>
    </row>
    <row r="142" spans="2:5">
      <c r="B142" s="315" t="s">
        <v>4015</v>
      </c>
      <c r="C142" s="315" t="s">
        <v>4016</v>
      </c>
      <c r="D142" s="315" t="s">
        <v>4017</v>
      </c>
      <c r="E142" s="315" t="s">
        <v>510</v>
      </c>
    </row>
    <row r="143" spans="2:5">
      <c r="B143" s="315" t="s">
        <v>4018</v>
      </c>
      <c r="C143" s="315" t="s">
        <v>4019</v>
      </c>
      <c r="D143" s="315" t="s">
        <v>4020</v>
      </c>
      <c r="E143" s="315" t="s">
        <v>510</v>
      </c>
    </row>
    <row r="144" spans="2:5">
      <c r="B144" s="315" t="s">
        <v>4785</v>
      </c>
      <c r="C144" s="315" t="s">
        <v>4786</v>
      </c>
      <c r="D144" s="315" t="s">
        <v>4787</v>
      </c>
      <c r="E144" s="315" t="s">
        <v>510</v>
      </c>
    </row>
    <row r="145" spans="2:5">
      <c r="B145" s="315" t="s">
        <v>4782</v>
      </c>
      <c r="C145" s="315" t="s">
        <v>4783</v>
      </c>
      <c r="D145" s="315" t="s">
        <v>4784</v>
      </c>
      <c r="E145" s="315" t="s">
        <v>510</v>
      </c>
    </row>
    <row r="146" spans="2:5">
      <c r="B146" s="315" t="s">
        <v>7819</v>
      </c>
      <c r="C146" s="315" t="s">
        <v>7820</v>
      </c>
      <c r="D146" s="315" t="s">
        <v>509</v>
      </c>
      <c r="E146" s="315" t="s">
        <v>510</v>
      </c>
    </row>
    <row r="147" spans="2:5">
      <c r="B147" s="315" t="s">
        <v>9732</v>
      </c>
      <c r="C147" s="315" t="s">
        <v>9733</v>
      </c>
      <c r="D147" s="315" t="s">
        <v>509</v>
      </c>
      <c r="E147" s="315" t="s">
        <v>510</v>
      </c>
    </row>
    <row r="148" spans="2:5">
      <c r="B148" s="315" t="s">
        <v>1713</v>
      </c>
      <c r="C148" s="315" t="s">
        <v>1714</v>
      </c>
      <c r="D148" s="315" t="s">
        <v>1715</v>
      </c>
      <c r="E148" s="315" t="s">
        <v>510</v>
      </c>
    </row>
    <row r="149" spans="2:5">
      <c r="B149" s="315" t="s">
        <v>4579</v>
      </c>
      <c r="C149" s="315" t="s">
        <v>4580</v>
      </c>
      <c r="D149" s="315" t="s">
        <v>509</v>
      </c>
      <c r="E149" s="315" t="s">
        <v>510</v>
      </c>
    </row>
    <row r="150" spans="2:5">
      <c r="B150" s="315" t="s">
        <v>10257</v>
      </c>
      <c r="C150" s="315" t="s">
        <v>10258</v>
      </c>
      <c r="D150" s="315" t="s">
        <v>6181</v>
      </c>
      <c r="E150" s="315" t="s">
        <v>510</v>
      </c>
    </row>
    <row r="151" spans="2:5">
      <c r="B151" s="315" t="s">
        <v>4721</v>
      </c>
      <c r="C151" s="315" t="s">
        <v>4722</v>
      </c>
      <c r="D151" s="315" t="s">
        <v>4723</v>
      </c>
      <c r="E151" s="315" t="s">
        <v>510</v>
      </c>
    </row>
    <row r="152" spans="2:5">
      <c r="B152" s="315" t="s">
        <v>5756</v>
      </c>
      <c r="C152" s="315" t="s">
        <v>5757</v>
      </c>
      <c r="D152" s="315" t="s">
        <v>509</v>
      </c>
      <c r="E152" s="315" t="s">
        <v>510</v>
      </c>
    </row>
    <row r="153" spans="2:5">
      <c r="B153" s="315" t="s">
        <v>10144</v>
      </c>
      <c r="C153" s="315" t="s">
        <v>10145</v>
      </c>
      <c r="D153" s="315" t="s">
        <v>10146</v>
      </c>
      <c r="E153" s="315" t="s">
        <v>510</v>
      </c>
    </row>
    <row r="154" spans="2:5">
      <c r="B154" s="315" t="s">
        <v>10384</v>
      </c>
      <c r="C154" s="315" t="s">
        <v>10385</v>
      </c>
      <c r="D154" s="315" t="s">
        <v>10386</v>
      </c>
      <c r="E154" s="315" t="s">
        <v>510</v>
      </c>
    </row>
    <row r="155" spans="2:5">
      <c r="B155" s="315" t="s">
        <v>12017</v>
      </c>
      <c r="C155" s="315" t="s">
        <v>12018</v>
      </c>
      <c r="D155" s="315" t="s">
        <v>12019</v>
      </c>
      <c r="E155" s="315" t="s">
        <v>510</v>
      </c>
    </row>
    <row r="156" spans="2:5">
      <c r="B156" s="315" t="s">
        <v>3201</v>
      </c>
      <c r="C156" s="315" t="s">
        <v>3202</v>
      </c>
      <c r="D156" s="315" t="s">
        <v>3203</v>
      </c>
      <c r="E156" s="315" t="s">
        <v>510</v>
      </c>
    </row>
    <row r="157" spans="2:5">
      <c r="B157" s="315" t="s">
        <v>10480</v>
      </c>
      <c r="C157" s="315" t="s">
        <v>10481</v>
      </c>
      <c r="D157" s="315" t="s">
        <v>10482</v>
      </c>
      <c r="E157" s="315" t="s">
        <v>510</v>
      </c>
    </row>
    <row r="158" spans="2:5">
      <c r="B158" s="315" t="s">
        <v>10930</v>
      </c>
      <c r="C158" s="315" t="s">
        <v>10931</v>
      </c>
      <c r="D158" s="315" t="s">
        <v>304</v>
      </c>
      <c r="E158" s="315" t="s">
        <v>510</v>
      </c>
    </row>
    <row r="159" spans="2:5">
      <c r="B159" s="315" t="s">
        <v>6997</v>
      </c>
      <c r="C159" s="315" t="s">
        <v>6998</v>
      </c>
      <c r="D159" s="315" t="s">
        <v>509</v>
      </c>
      <c r="E159" s="315" t="s">
        <v>510</v>
      </c>
    </row>
    <row r="160" spans="2:5">
      <c r="B160" s="315" t="s">
        <v>2780</v>
      </c>
      <c r="C160" s="315" t="s">
        <v>2781</v>
      </c>
      <c r="D160" s="315" t="s">
        <v>509</v>
      </c>
      <c r="E160" s="315" t="s">
        <v>510</v>
      </c>
    </row>
    <row r="161" spans="2:5">
      <c r="B161" s="315" t="s">
        <v>11031</v>
      </c>
      <c r="C161" s="315" t="s">
        <v>11032</v>
      </c>
      <c r="D161" s="315" t="s">
        <v>11033</v>
      </c>
      <c r="E161" s="315" t="s">
        <v>510</v>
      </c>
    </row>
    <row r="162" spans="2:5">
      <c r="B162" s="315" t="s">
        <v>12456</v>
      </c>
      <c r="C162" s="315" t="s">
        <v>12457</v>
      </c>
      <c r="D162" s="315" t="s">
        <v>509</v>
      </c>
      <c r="E162" s="315" t="s">
        <v>510</v>
      </c>
    </row>
    <row r="163" spans="2:5">
      <c r="B163" s="315" t="s">
        <v>1608</v>
      </c>
      <c r="C163" s="315" t="s">
        <v>1609</v>
      </c>
      <c r="D163" s="315" t="s">
        <v>1610</v>
      </c>
      <c r="E163" s="315" t="s">
        <v>510</v>
      </c>
    </row>
    <row r="164" spans="2:5">
      <c r="B164" s="315" t="s">
        <v>9807</v>
      </c>
      <c r="C164" s="315" t="s">
        <v>9808</v>
      </c>
      <c r="D164" s="315" t="s">
        <v>9809</v>
      </c>
      <c r="E164" s="315" t="s">
        <v>510</v>
      </c>
    </row>
    <row r="165" spans="2:5">
      <c r="B165" s="315" t="s">
        <v>5169</v>
      </c>
      <c r="C165" s="315" t="s">
        <v>5170</v>
      </c>
      <c r="D165" s="315" t="s">
        <v>5171</v>
      </c>
      <c r="E165" s="315" t="s">
        <v>510</v>
      </c>
    </row>
    <row r="166" spans="2:5">
      <c r="B166" s="315" t="s">
        <v>5593</v>
      </c>
      <c r="C166" s="315" t="s">
        <v>5594</v>
      </c>
      <c r="D166" s="315" t="s">
        <v>5595</v>
      </c>
      <c r="E166" s="315" t="s">
        <v>510</v>
      </c>
    </row>
    <row r="167" spans="2:5">
      <c r="B167" s="315" t="s">
        <v>10261</v>
      </c>
      <c r="C167" s="315" t="s">
        <v>10262</v>
      </c>
      <c r="D167" s="315" t="s">
        <v>6058</v>
      </c>
      <c r="E167" s="315" t="s">
        <v>510</v>
      </c>
    </row>
    <row r="168" spans="2:5">
      <c r="B168" s="315" t="s">
        <v>2706</v>
      </c>
      <c r="C168" s="315" t="s">
        <v>2707</v>
      </c>
      <c r="D168" s="315" t="s">
        <v>2708</v>
      </c>
      <c r="E168" s="315" t="s">
        <v>510</v>
      </c>
    </row>
    <row r="169" spans="2:5">
      <c r="B169" s="315" t="s">
        <v>3259</v>
      </c>
      <c r="C169" s="315" t="s">
        <v>3260</v>
      </c>
      <c r="D169" s="315" t="s">
        <v>3261</v>
      </c>
      <c r="E169" s="315" t="s">
        <v>510</v>
      </c>
    </row>
    <row r="170" spans="2:5">
      <c r="B170" s="315" t="s">
        <v>3300</v>
      </c>
      <c r="C170" s="315" t="s">
        <v>3301</v>
      </c>
      <c r="D170" s="315" t="s">
        <v>3302</v>
      </c>
      <c r="E170" s="315" t="s">
        <v>510</v>
      </c>
    </row>
    <row r="171" spans="2:5">
      <c r="B171" s="315" t="s">
        <v>1711</v>
      </c>
      <c r="C171" s="315" t="s">
        <v>1712</v>
      </c>
      <c r="D171" s="315" t="s">
        <v>509</v>
      </c>
      <c r="E171" s="315" t="s">
        <v>510</v>
      </c>
    </row>
    <row r="172" spans="2:5">
      <c r="B172" s="315" t="s">
        <v>11194</v>
      </c>
      <c r="C172" s="315" t="s">
        <v>11195</v>
      </c>
      <c r="D172" s="315" t="s">
        <v>509</v>
      </c>
      <c r="E172" s="315" t="s">
        <v>510</v>
      </c>
    </row>
    <row r="173" spans="2:5">
      <c r="B173" s="315" t="s">
        <v>12460</v>
      </c>
      <c r="C173" s="315" t="s">
        <v>12461</v>
      </c>
      <c r="D173" s="315" t="s">
        <v>509</v>
      </c>
      <c r="E173" s="315" t="s">
        <v>510</v>
      </c>
    </row>
    <row r="174" spans="2:5">
      <c r="B174" s="315" t="s">
        <v>10937</v>
      </c>
      <c r="C174" s="315" t="s">
        <v>10938</v>
      </c>
      <c r="D174" s="315" t="s">
        <v>3844</v>
      </c>
      <c r="E174" s="315" t="s">
        <v>510</v>
      </c>
    </row>
    <row r="175" spans="2:5">
      <c r="B175" s="315" t="s">
        <v>10925</v>
      </c>
      <c r="C175" s="315" t="s">
        <v>10926</v>
      </c>
      <c r="D175" s="315" t="s">
        <v>6142</v>
      </c>
      <c r="E175" s="315" t="s">
        <v>510</v>
      </c>
    </row>
    <row r="176" spans="2:5">
      <c r="B176" s="315" t="s">
        <v>9619</v>
      </c>
      <c r="C176" s="315" t="s">
        <v>9620</v>
      </c>
      <c r="D176" s="315" t="s">
        <v>9621</v>
      </c>
      <c r="E176" s="315" t="s">
        <v>510</v>
      </c>
    </row>
    <row r="177" spans="2:5">
      <c r="B177" s="315" t="s">
        <v>6999</v>
      </c>
      <c r="C177" s="315" t="s">
        <v>7000</v>
      </c>
      <c r="D177" s="315" t="s">
        <v>6983</v>
      </c>
      <c r="E177" s="315" t="s">
        <v>510</v>
      </c>
    </row>
    <row r="178" spans="2:5">
      <c r="B178" s="315" t="s">
        <v>5913</v>
      </c>
      <c r="C178" s="315" t="s">
        <v>5914</v>
      </c>
      <c r="D178" s="315" t="s">
        <v>676</v>
      </c>
      <c r="E178" s="315" t="s">
        <v>510</v>
      </c>
    </row>
    <row r="179" spans="2:5">
      <c r="B179" s="315" t="s">
        <v>4116</v>
      </c>
      <c r="C179" s="315" t="s">
        <v>4117</v>
      </c>
      <c r="D179" s="315" t="s">
        <v>4118</v>
      </c>
      <c r="E179" s="315" t="s">
        <v>510</v>
      </c>
    </row>
    <row r="180" spans="2:5">
      <c r="B180" s="315" t="s">
        <v>8371</v>
      </c>
      <c r="C180" s="315" t="s">
        <v>8372</v>
      </c>
      <c r="D180" s="315" t="s">
        <v>509</v>
      </c>
      <c r="E180" s="315" t="s">
        <v>510</v>
      </c>
    </row>
    <row r="181" spans="2:5">
      <c r="B181" s="315" t="s">
        <v>7804</v>
      </c>
      <c r="C181" s="315" t="s">
        <v>7805</v>
      </c>
      <c r="D181" s="315" t="s">
        <v>7806</v>
      </c>
      <c r="E181" s="315" t="s">
        <v>510</v>
      </c>
    </row>
    <row r="182" spans="2:5">
      <c r="B182" s="315" t="s">
        <v>9509</v>
      </c>
      <c r="C182" s="315" t="s">
        <v>9510</v>
      </c>
      <c r="D182" s="315" t="s">
        <v>9511</v>
      </c>
      <c r="E182" s="315" t="s">
        <v>510</v>
      </c>
    </row>
    <row r="183" spans="2:5">
      <c r="B183" s="315" t="s">
        <v>12080</v>
      </c>
      <c r="C183" s="315" t="s">
        <v>12081</v>
      </c>
      <c r="D183" s="315" t="s">
        <v>12082</v>
      </c>
      <c r="E183" s="315" t="s">
        <v>510</v>
      </c>
    </row>
    <row r="184" spans="2:5">
      <c r="B184" s="315" t="s">
        <v>3207</v>
      </c>
      <c r="C184" s="315" t="s">
        <v>3208</v>
      </c>
      <c r="D184" s="315" t="s">
        <v>3209</v>
      </c>
      <c r="E184" s="315" t="s">
        <v>510</v>
      </c>
    </row>
    <row r="185" spans="2:5">
      <c r="B185" s="315" t="s">
        <v>4520</v>
      </c>
      <c r="C185" s="315" t="s">
        <v>4521</v>
      </c>
      <c r="D185" s="315" t="s">
        <v>4522</v>
      </c>
      <c r="E185" s="315" t="s">
        <v>510</v>
      </c>
    </row>
    <row r="186" spans="2:5">
      <c r="B186" s="315" t="s">
        <v>4011</v>
      </c>
      <c r="C186" s="315" t="s">
        <v>4012</v>
      </c>
      <c r="D186" s="315" t="s">
        <v>509</v>
      </c>
      <c r="E186" s="315" t="s">
        <v>510</v>
      </c>
    </row>
    <row r="187" spans="2:5">
      <c r="B187" s="315" t="s">
        <v>2180</v>
      </c>
      <c r="C187" s="315" t="s">
        <v>2181</v>
      </c>
      <c r="D187" s="315" t="s">
        <v>2182</v>
      </c>
      <c r="E187" s="315" t="s">
        <v>510</v>
      </c>
    </row>
    <row r="188" spans="2:5">
      <c r="B188" s="315" t="s">
        <v>6105</v>
      </c>
      <c r="C188" s="315" t="s">
        <v>6106</v>
      </c>
      <c r="D188" s="315" t="s">
        <v>6107</v>
      </c>
      <c r="E188" s="315" t="s">
        <v>510</v>
      </c>
    </row>
    <row r="189" spans="2:5">
      <c r="B189" s="315" t="s">
        <v>5753</v>
      </c>
      <c r="C189" s="315" t="s">
        <v>5754</v>
      </c>
      <c r="D189" s="315" t="s">
        <v>5755</v>
      </c>
      <c r="E189" s="315" t="s">
        <v>510</v>
      </c>
    </row>
    <row r="190" spans="2:5">
      <c r="B190" s="315" t="s">
        <v>3277</v>
      </c>
      <c r="C190" s="315" t="s">
        <v>3278</v>
      </c>
      <c r="D190" s="315" t="s">
        <v>3279</v>
      </c>
      <c r="E190" s="315" t="s">
        <v>510</v>
      </c>
    </row>
    <row r="191" spans="2:5">
      <c r="B191" s="315" t="s">
        <v>2068</v>
      </c>
      <c r="C191" s="315" t="s">
        <v>2069</v>
      </c>
      <c r="D191" s="315" t="s">
        <v>2070</v>
      </c>
      <c r="E191" s="315" t="s">
        <v>510</v>
      </c>
    </row>
    <row r="192" spans="2:5">
      <c r="B192" s="315" t="s">
        <v>9616</v>
      </c>
      <c r="C192" s="315" t="s">
        <v>9617</v>
      </c>
      <c r="D192" s="315" t="s">
        <v>9618</v>
      </c>
      <c r="E192" s="315" t="s">
        <v>510</v>
      </c>
    </row>
    <row r="193" spans="2:5">
      <c r="B193" s="315" t="s">
        <v>1611</v>
      </c>
      <c r="C193" s="315" t="s">
        <v>1612</v>
      </c>
      <c r="D193" s="315" t="s">
        <v>1613</v>
      </c>
      <c r="E193" s="315" t="s">
        <v>510</v>
      </c>
    </row>
    <row r="194" spans="2:5">
      <c r="B194" s="315" t="s">
        <v>10557</v>
      </c>
      <c r="C194" s="315" t="s">
        <v>10558</v>
      </c>
      <c r="D194" s="315" t="s">
        <v>10559</v>
      </c>
      <c r="E194" s="315" t="s">
        <v>510</v>
      </c>
    </row>
    <row r="195" spans="2:5">
      <c r="B195" s="315" t="s">
        <v>9201</v>
      </c>
      <c r="C195" s="315" t="s">
        <v>9202</v>
      </c>
      <c r="D195" s="315" t="s">
        <v>9203</v>
      </c>
      <c r="E195" s="315" t="s">
        <v>510</v>
      </c>
    </row>
    <row r="196" spans="2:5">
      <c r="B196" s="315" t="s">
        <v>11565</v>
      </c>
      <c r="C196" s="315" t="s">
        <v>11566</v>
      </c>
      <c r="D196" s="315" t="s">
        <v>11567</v>
      </c>
      <c r="E196" s="315" t="s">
        <v>510</v>
      </c>
    </row>
    <row r="197" spans="2:5">
      <c r="B197" s="315" t="s">
        <v>7588</v>
      </c>
      <c r="C197" s="315" t="s">
        <v>7589</v>
      </c>
      <c r="D197" s="315" t="s">
        <v>851</v>
      </c>
      <c r="E197" s="315" t="s">
        <v>510</v>
      </c>
    </row>
    <row r="198" spans="2:5">
      <c r="B198" s="315" t="s">
        <v>7115</v>
      </c>
      <c r="C198" s="315" t="s">
        <v>7116</v>
      </c>
      <c r="D198" s="315" t="s">
        <v>667</v>
      </c>
      <c r="E198" s="315" t="s">
        <v>510</v>
      </c>
    </row>
    <row r="199" spans="2:5">
      <c r="B199" s="315" t="s">
        <v>5955</v>
      </c>
      <c r="C199" s="315" t="s">
        <v>5956</v>
      </c>
      <c r="D199" s="315" t="s">
        <v>5957</v>
      </c>
      <c r="E199" s="315" t="s">
        <v>510</v>
      </c>
    </row>
    <row r="200" spans="2:5">
      <c r="B200" s="315" t="s">
        <v>2201</v>
      </c>
      <c r="C200" s="315" t="s">
        <v>2202</v>
      </c>
      <c r="D200" s="315" t="s">
        <v>2203</v>
      </c>
      <c r="E200" s="315" t="s">
        <v>510</v>
      </c>
    </row>
    <row r="201" spans="2:5">
      <c r="B201" s="315" t="s">
        <v>10381</v>
      </c>
      <c r="C201" s="315" t="s">
        <v>10382</v>
      </c>
      <c r="D201" s="315" t="s">
        <v>10383</v>
      </c>
      <c r="E201" s="315" t="s">
        <v>510</v>
      </c>
    </row>
    <row r="202" spans="2:5">
      <c r="B202" s="315" t="s">
        <v>2192</v>
      </c>
      <c r="C202" s="315" t="s">
        <v>2193</v>
      </c>
      <c r="D202" s="315" t="s">
        <v>2194</v>
      </c>
      <c r="E202" s="315" t="s">
        <v>510</v>
      </c>
    </row>
    <row r="203" spans="2:5">
      <c r="B203" s="315" t="s">
        <v>1556</v>
      </c>
      <c r="C203" s="315" t="s">
        <v>1557</v>
      </c>
      <c r="D203" s="315" t="s">
        <v>1558</v>
      </c>
      <c r="E203" s="315" t="s">
        <v>510</v>
      </c>
    </row>
    <row r="204" spans="2:5">
      <c r="B204" s="315" t="s">
        <v>11796</v>
      </c>
      <c r="C204" s="315" t="s">
        <v>11797</v>
      </c>
      <c r="D204" s="315" t="s">
        <v>11798</v>
      </c>
      <c r="E204" s="315" t="s">
        <v>510</v>
      </c>
    </row>
    <row r="205" spans="2:5">
      <c r="B205" s="315" t="s">
        <v>6749</v>
      </c>
      <c r="C205" s="315" t="s">
        <v>6750</v>
      </c>
      <c r="D205" s="315" t="s">
        <v>6751</v>
      </c>
      <c r="E205" s="315" t="s">
        <v>510</v>
      </c>
    </row>
    <row r="206" spans="2:5">
      <c r="B206" s="315" t="s">
        <v>4847</v>
      </c>
      <c r="C206" s="315" t="s">
        <v>4848</v>
      </c>
      <c r="D206" s="315" t="s">
        <v>4685</v>
      </c>
      <c r="E206" s="315" t="s">
        <v>510</v>
      </c>
    </row>
    <row r="207" spans="2:5">
      <c r="B207" s="315" t="s">
        <v>2791</v>
      </c>
      <c r="C207" s="315" t="s">
        <v>2792</v>
      </c>
      <c r="D207" s="315" t="s">
        <v>2793</v>
      </c>
      <c r="E207" s="315" t="s">
        <v>510</v>
      </c>
    </row>
    <row r="208" spans="2:5">
      <c r="B208" s="315" t="s">
        <v>4093</v>
      </c>
      <c r="C208" s="315" t="s">
        <v>4094</v>
      </c>
      <c r="D208" s="315" t="s">
        <v>509</v>
      </c>
      <c r="E208" s="315" t="s">
        <v>510</v>
      </c>
    </row>
    <row r="209" spans="2:5">
      <c r="B209" s="315" t="s">
        <v>4095</v>
      </c>
      <c r="C209" s="315" t="s">
        <v>4094</v>
      </c>
      <c r="D209" s="315" t="s">
        <v>4096</v>
      </c>
      <c r="E209" s="315" t="s">
        <v>510</v>
      </c>
    </row>
    <row r="210" spans="2:5">
      <c r="B210" s="315" t="s">
        <v>4099</v>
      </c>
      <c r="C210" s="315" t="s">
        <v>4094</v>
      </c>
      <c r="D210" s="315" t="s">
        <v>4100</v>
      </c>
      <c r="E210" s="315" t="s">
        <v>510</v>
      </c>
    </row>
    <row r="211" spans="2:5">
      <c r="B211" s="315" t="s">
        <v>4101</v>
      </c>
      <c r="C211" s="315" t="s">
        <v>4094</v>
      </c>
      <c r="D211" s="315" t="s">
        <v>4096</v>
      </c>
      <c r="E211" s="315" t="s">
        <v>510</v>
      </c>
    </row>
    <row r="212" spans="2:5">
      <c r="B212" s="315" t="s">
        <v>4097</v>
      </c>
      <c r="C212" s="315" t="s">
        <v>4098</v>
      </c>
      <c r="D212" s="315" t="s">
        <v>3716</v>
      </c>
      <c r="E212" s="315" t="s">
        <v>510</v>
      </c>
    </row>
    <row r="213" spans="2:5">
      <c r="B213" s="315" t="s">
        <v>2401</v>
      </c>
      <c r="C213" s="315" t="s">
        <v>2402</v>
      </c>
      <c r="D213" s="315" t="s">
        <v>1418</v>
      </c>
      <c r="E213" s="315" t="s">
        <v>510</v>
      </c>
    </row>
    <row r="214" spans="2:5">
      <c r="B214" s="315" t="s">
        <v>10147</v>
      </c>
      <c r="C214" s="315" t="s">
        <v>10148</v>
      </c>
      <c r="D214" s="315" t="s">
        <v>304</v>
      </c>
      <c r="E214" s="315" t="s">
        <v>510</v>
      </c>
    </row>
    <row r="215" spans="2:5">
      <c r="B215" s="315" t="s">
        <v>3638</v>
      </c>
      <c r="C215" s="315" t="s">
        <v>3639</v>
      </c>
      <c r="D215" s="315" t="s">
        <v>3640</v>
      </c>
      <c r="E215" s="315" t="s">
        <v>510</v>
      </c>
    </row>
    <row r="216" spans="2:5">
      <c r="B216" s="315" t="s">
        <v>7437</v>
      </c>
      <c r="C216" s="315" t="s">
        <v>7438</v>
      </c>
      <c r="D216" s="315" t="s">
        <v>7439</v>
      </c>
      <c r="E216" s="315" t="s">
        <v>510</v>
      </c>
    </row>
    <row r="217" spans="2:5">
      <c r="B217" s="315" t="s">
        <v>665</v>
      </c>
      <c r="C217" s="315" t="s">
        <v>666</v>
      </c>
      <c r="D217" s="315" t="s">
        <v>667</v>
      </c>
      <c r="E217" s="315" t="s">
        <v>510</v>
      </c>
    </row>
    <row r="218" spans="2:5">
      <c r="B218" s="315" t="s">
        <v>12088</v>
      </c>
      <c r="C218" s="315" t="s">
        <v>12089</v>
      </c>
      <c r="D218" s="315" t="s">
        <v>12090</v>
      </c>
      <c r="E218" s="315" t="s">
        <v>510</v>
      </c>
    </row>
    <row r="219" spans="2:5">
      <c r="B219" s="315" t="s">
        <v>4541</v>
      </c>
      <c r="C219" s="315" t="s">
        <v>4542</v>
      </c>
      <c r="D219" s="315" t="s">
        <v>715</v>
      </c>
      <c r="E219" s="315" t="s">
        <v>510</v>
      </c>
    </row>
    <row r="220" spans="2:5">
      <c r="B220" s="315" t="s">
        <v>1119</v>
      </c>
      <c r="C220" s="315" t="s">
        <v>1120</v>
      </c>
      <c r="D220" s="315" t="s">
        <v>1121</v>
      </c>
      <c r="E220" s="315" t="s">
        <v>510</v>
      </c>
    </row>
    <row r="221" spans="2:5">
      <c r="B221" s="315" t="s">
        <v>6769</v>
      </c>
      <c r="C221" s="315" t="s">
        <v>6770</v>
      </c>
      <c r="D221" s="315" t="s">
        <v>6771</v>
      </c>
      <c r="E221" s="315" t="s">
        <v>510</v>
      </c>
    </row>
    <row r="222" spans="2:5">
      <c r="B222" s="315" t="s">
        <v>11737</v>
      </c>
      <c r="C222" s="315" t="s">
        <v>11738</v>
      </c>
      <c r="D222" s="315" t="s">
        <v>11739</v>
      </c>
      <c r="E222" s="315" t="s">
        <v>510</v>
      </c>
    </row>
    <row r="223" spans="2:5">
      <c r="B223" s="315" t="s">
        <v>10491</v>
      </c>
      <c r="C223" s="315" t="s">
        <v>10492</v>
      </c>
      <c r="D223" s="315" t="s">
        <v>10493</v>
      </c>
      <c r="E223" s="315" t="s">
        <v>510</v>
      </c>
    </row>
    <row r="224" spans="2:5">
      <c r="B224" s="315" t="s">
        <v>10494</v>
      </c>
      <c r="C224" s="315" t="s">
        <v>10495</v>
      </c>
      <c r="D224" s="315" t="s">
        <v>10496</v>
      </c>
      <c r="E224" s="315" t="s">
        <v>510</v>
      </c>
    </row>
    <row r="225" spans="2:5">
      <c r="B225" s="315" t="s">
        <v>540</v>
      </c>
      <c r="C225" s="315" t="s">
        <v>541</v>
      </c>
      <c r="D225" s="315" t="s">
        <v>542</v>
      </c>
      <c r="E225" s="315" t="s">
        <v>510</v>
      </c>
    </row>
    <row r="226" spans="2:5">
      <c r="B226" s="315" t="s">
        <v>10282</v>
      </c>
      <c r="C226" s="315" t="s">
        <v>10283</v>
      </c>
      <c r="D226" s="315" t="s">
        <v>10284</v>
      </c>
      <c r="E226" s="315" t="s">
        <v>510</v>
      </c>
    </row>
    <row r="227" spans="2:5">
      <c r="B227" s="315" t="s">
        <v>7080</v>
      </c>
      <c r="C227" s="315" t="s">
        <v>7081</v>
      </c>
      <c r="D227" s="315" t="s">
        <v>7082</v>
      </c>
      <c r="E227" s="315" t="s">
        <v>510</v>
      </c>
    </row>
    <row r="228" spans="2:5">
      <c r="B228" s="315" t="s">
        <v>10357</v>
      </c>
      <c r="C228" s="315" t="s">
        <v>10358</v>
      </c>
      <c r="D228" s="315" t="s">
        <v>10359</v>
      </c>
      <c r="E228" s="315" t="s">
        <v>510</v>
      </c>
    </row>
    <row r="229" spans="2:5">
      <c r="B229" s="315" t="s">
        <v>10360</v>
      </c>
      <c r="C229" s="315" t="s">
        <v>10358</v>
      </c>
      <c r="D229" s="315" t="s">
        <v>509</v>
      </c>
      <c r="E229" s="315" t="s">
        <v>510</v>
      </c>
    </row>
    <row r="230" spans="2:5">
      <c r="B230" s="315" t="s">
        <v>8642</v>
      </c>
      <c r="C230" s="315" t="s">
        <v>8643</v>
      </c>
      <c r="D230" s="315" t="s">
        <v>4191</v>
      </c>
      <c r="E230" s="315" t="s">
        <v>510</v>
      </c>
    </row>
    <row r="231" spans="2:5">
      <c r="B231" s="315" t="s">
        <v>7824</v>
      </c>
      <c r="C231" s="315" t="s">
        <v>7825</v>
      </c>
      <c r="D231" s="315" t="s">
        <v>7826</v>
      </c>
      <c r="E231" s="315" t="s">
        <v>510</v>
      </c>
    </row>
    <row r="232" spans="2:5">
      <c r="B232" s="315" t="s">
        <v>12022</v>
      </c>
      <c r="C232" s="315" t="s">
        <v>12023</v>
      </c>
      <c r="D232" s="315" t="s">
        <v>2371</v>
      </c>
      <c r="E232" s="315" t="s">
        <v>510</v>
      </c>
    </row>
    <row r="233" spans="2:5">
      <c r="B233" s="315" t="s">
        <v>10934</v>
      </c>
      <c r="C233" s="315" t="s">
        <v>10935</v>
      </c>
      <c r="D233" s="315" t="s">
        <v>10936</v>
      </c>
      <c r="E233" s="315" t="s">
        <v>510</v>
      </c>
    </row>
    <row r="234" spans="2:5">
      <c r="B234" s="315" t="s">
        <v>8757</v>
      </c>
      <c r="C234" s="315" t="s">
        <v>8758</v>
      </c>
      <c r="D234" s="315" t="s">
        <v>8759</v>
      </c>
      <c r="E234" s="315" t="s">
        <v>510</v>
      </c>
    </row>
    <row r="235" spans="2:5">
      <c r="B235" s="315" t="s">
        <v>3330</v>
      </c>
      <c r="C235" s="315" t="s">
        <v>3331</v>
      </c>
      <c r="D235" s="315" t="s">
        <v>3327</v>
      </c>
      <c r="E235" s="315" t="s">
        <v>510</v>
      </c>
    </row>
    <row r="236" spans="2:5">
      <c r="B236" s="315" t="s">
        <v>3325</v>
      </c>
      <c r="C236" s="315" t="s">
        <v>3326</v>
      </c>
      <c r="D236" s="315" t="s">
        <v>3327</v>
      </c>
      <c r="E236" s="315" t="s">
        <v>510</v>
      </c>
    </row>
    <row r="237" spans="2:5">
      <c r="B237" s="315" t="s">
        <v>3328</v>
      </c>
      <c r="C237" s="315" t="s">
        <v>3329</v>
      </c>
      <c r="D237" s="315" t="s">
        <v>3327</v>
      </c>
      <c r="E237" s="315" t="s">
        <v>510</v>
      </c>
    </row>
    <row r="238" spans="2:5">
      <c r="B238" s="315" t="s">
        <v>11791</v>
      </c>
      <c r="C238" s="315" t="s">
        <v>11792</v>
      </c>
      <c r="D238" s="315" t="s">
        <v>11793</v>
      </c>
      <c r="E238" s="315" t="s">
        <v>510</v>
      </c>
    </row>
    <row r="239" spans="2:5">
      <c r="B239" s="315" t="s">
        <v>11789</v>
      </c>
      <c r="C239" s="315" t="s">
        <v>11790</v>
      </c>
      <c r="D239" s="315" t="s">
        <v>509</v>
      </c>
      <c r="E239" s="315" t="s">
        <v>510</v>
      </c>
    </row>
    <row r="240" spans="2:5">
      <c r="B240" s="315" t="s">
        <v>6470</v>
      </c>
      <c r="C240" s="315" t="s">
        <v>6471</v>
      </c>
      <c r="D240" s="315" t="s">
        <v>6472</v>
      </c>
      <c r="E240" s="315" t="s">
        <v>510</v>
      </c>
    </row>
    <row r="241" spans="2:5">
      <c r="B241" s="315" t="s">
        <v>4108</v>
      </c>
      <c r="C241" s="315" t="s">
        <v>4109</v>
      </c>
      <c r="D241" s="315" t="s">
        <v>3040</v>
      </c>
      <c r="E241" s="315" t="s">
        <v>510</v>
      </c>
    </row>
    <row r="242" spans="2:5">
      <c r="B242" s="315" t="s">
        <v>2120</v>
      </c>
      <c r="C242" s="315" t="s">
        <v>2121</v>
      </c>
      <c r="D242" s="315" t="s">
        <v>509</v>
      </c>
      <c r="E242" s="315" t="s">
        <v>510</v>
      </c>
    </row>
    <row r="243" spans="2:5">
      <c r="B243" s="315" t="s">
        <v>9574</v>
      </c>
      <c r="C243" s="315" t="s">
        <v>9575</v>
      </c>
      <c r="D243" s="315" t="s">
        <v>9576</v>
      </c>
      <c r="E243" s="315" t="s">
        <v>510</v>
      </c>
    </row>
    <row r="244" spans="2:5">
      <c r="B244" s="315" t="s">
        <v>9903</v>
      </c>
      <c r="C244" s="315" t="s">
        <v>9904</v>
      </c>
      <c r="D244" s="315" t="s">
        <v>2979</v>
      </c>
      <c r="E244" s="315" t="s">
        <v>510</v>
      </c>
    </row>
    <row r="245" spans="2:5">
      <c r="B245" s="315" t="s">
        <v>6269</v>
      </c>
      <c r="C245" s="315" t="s">
        <v>6270</v>
      </c>
      <c r="D245" s="315" t="s">
        <v>1418</v>
      </c>
      <c r="E245" s="315" t="s">
        <v>510</v>
      </c>
    </row>
    <row r="246" spans="2:5">
      <c r="B246" s="315" t="s">
        <v>12629</v>
      </c>
      <c r="C246" s="315" t="s">
        <v>12630</v>
      </c>
      <c r="D246" s="315" t="s">
        <v>7592</v>
      </c>
      <c r="E246" s="315" t="s">
        <v>510</v>
      </c>
    </row>
    <row r="247" spans="2:5">
      <c r="B247" s="315" t="s">
        <v>3390</v>
      </c>
      <c r="C247" s="315" t="s">
        <v>3391</v>
      </c>
      <c r="D247" s="315" t="s">
        <v>3392</v>
      </c>
      <c r="E247" s="315" t="s">
        <v>510</v>
      </c>
    </row>
    <row r="248" spans="2:5">
      <c r="B248" s="315" t="s">
        <v>1243</v>
      </c>
      <c r="C248" s="315" t="s">
        <v>1244</v>
      </c>
      <c r="D248" s="315" t="s">
        <v>1245</v>
      </c>
      <c r="E248" s="315" t="s">
        <v>510</v>
      </c>
    </row>
    <row r="249" spans="2:5">
      <c r="B249" s="315" t="s">
        <v>10500</v>
      </c>
      <c r="C249" s="315" t="s">
        <v>10501</v>
      </c>
      <c r="D249" s="315" t="s">
        <v>10502</v>
      </c>
      <c r="E249" s="315" t="s">
        <v>510</v>
      </c>
    </row>
    <row r="250" spans="2:5">
      <c r="B250" s="315" t="s">
        <v>576</v>
      </c>
      <c r="C250" s="315" t="s">
        <v>577</v>
      </c>
      <c r="D250" s="315" t="s">
        <v>578</v>
      </c>
      <c r="E250" s="315" t="s">
        <v>510</v>
      </c>
    </row>
    <row r="251" spans="2:5">
      <c r="B251" s="315" t="s">
        <v>570</v>
      </c>
      <c r="C251" s="315" t="s">
        <v>571</v>
      </c>
      <c r="D251" s="315" t="s">
        <v>572</v>
      </c>
      <c r="E251" s="315" t="s">
        <v>510</v>
      </c>
    </row>
    <row r="252" spans="2:5">
      <c r="B252" s="315" t="s">
        <v>573</v>
      </c>
      <c r="C252" s="315" t="s">
        <v>574</v>
      </c>
      <c r="D252" s="315" t="s">
        <v>575</v>
      </c>
      <c r="E252" s="315" t="s">
        <v>510</v>
      </c>
    </row>
    <row r="253" spans="2:5">
      <c r="B253" s="315" t="s">
        <v>7939</v>
      </c>
      <c r="C253" s="315" t="s">
        <v>7940</v>
      </c>
      <c r="D253" s="315" t="s">
        <v>7941</v>
      </c>
      <c r="E253" s="315" t="s">
        <v>510</v>
      </c>
    </row>
    <row r="254" spans="2:5">
      <c r="B254" s="315" t="s">
        <v>1562</v>
      </c>
      <c r="C254" s="315" t="s">
        <v>1563</v>
      </c>
      <c r="D254" s="315" t="s">
        <v>1564</v>
      </c>
      <c r="E254" s="315" t="s">
        <v>510</v>
      </c>
    </row>
    <row r="255" spans="2:5">
      <c r="B255" s="315" t="s">
        <v>1241</v>
      </c>
      <c r="C255" s="315" t="s">
        <v>1242</v>
      </c>
      <c r="D255" s="315" t="s">
        <v>509</v>
      </c>
      <c r="E255" s="315" t="s">
        <v>510</v>
      </c>
    </row>
    <row r="256" spans="2:5">
      <c r="B256" s="315" t="s">
        <v>7810</v>
      </c>
      <c r="C256" s="315" t="s">
        <v>7811</v>
      </c>
      <c r="D256" s="315" t="s">
        <v>7812</v>
      </c>
      <c r="E256" s="315" t="s">
        <v>510</v>
      </c>
    </row>
    <row r="257" spans="2:5">
      <c r="B257" s="315" t="s">
        <v>7816</v>
      </c>
      <c r="C257" s="315" t="s">
        <v>7817</v>
      </c>
      <c r="D257" s="315" t="s">
        <v>7818</v>
      </c>
      <c r="E257" s="315" t="s">
        <v>510</v>
      </c>
    </row>
    <row r="258" spans="2:5">
      <c r="B258" s="315" t="s">
        <v>5922</v>
      </c>
      <c r="C258" s="315" t="s">
        <v>5923</v>
      </c>
      <c r="D258" s="315" t="s">
        <v>5924</v>
      </c>
      <c r="E258" s="315" t="s">
        <v>510</v>
      </c>
    </row>
    <row r="259" spans="2:5">
      <c r="B259" s="315" t="s">
        <v>10329</v>
      </c>
      <c r="C259" s="315" t="s">
        <v>10330</v>
      </c>
      <c r="D259" s="315" t="s">
        <v>10331</v>
      </c>
      <c r="E259" s="315" t="s">
        <v>510</v>
      </c>
    </row>
    <row r="260" spans="2:5">
      <c r="B260" s="315" t="s">
        <v>9444</v>
      </c>
      <c r="C260" s="315" t="s">
        <v>9445</v>
      </c>
      <c r="D260" s="315" t="s">
        <v>8716</v>
      </c>
      <c r="E260" s="315" t="s">
        <v>510</v>
      </c>
    </row>
    <row r="261" spans="2:5">
      <c r="B261" s="315" t="s">
        <v>9446</v>
      </c>
      <c r="C261" s="315" t="s">
        <v>9445</v>
      </c>
      <c r="D261" s="315" t="s">
        <v>8716</v>
      </c>
      <c r="E261" s="315" t="s">
        <v>510</v>
      </c>
    </row>
    <row r="262" spans="2:5">
      <c r="B262" s="315" t="s">
        <v>4126</v>
      </c>
      <c r="C262" s="315" t="s">
        <v>4127</v>
      </c>
      <c r="D262" s="315" t="s">
        <v>4128</v>
      </c>
      <c r="E262" s="315" t="s">
        <v>510</v>
      </c>
    </row>
    <row r="263" spans="2:5">
      <c r="B263" s="315" t="s">
        <v>7706</v>
      </c>
      <c r="C263" s="315" t="s">
        <v>7707</v>
      </c>
      <c r="D263" s="315" t="s">
        <v>7708</v>
      </c>
      <c r="E263" s="315" t="s">
        <v>510</v>
      </c>
    </row>
    <row r="264" spans="2:5">
      <c r="B264" s="315" t="s">
        <v>5919</v>
      </c>
      <c r="C264" s="315" t="s">
        <v>5920</v>
      </c>
      <c r="D264" s="315" t="s">
        <v>5921</v>
      </c>
      <c r="E264" s="315" t="s">
        <v>510</v>
      </c>
    </row>
    <row r="265" spans="2:5">
      <c r="B265" s="315" t="s">
        <v>9566</v>
      </c>
      <c r="C265" s="315" t="s">
        <v>9567</v>
      </c>
      <c r="D265" s="315" t="s">
        <v>9568</v>
      </c>
      <c r="E265" s="315" t="s">
        <v>510</v>
      </c>
    </row>
    <row r="266" spans="2:5">
      <c r="B266" s="315" t="s">
        <v>6456</v>
      </c>
      <c r="C266" s="315" t="s">
        <v>6457</v>
      </c>
      <c r="D266" s="315" t="s">
        <v>5738</v>
      </c>
      <c r="E266" s="315" t="s">
        <v>510</v>
      </c>
    </row>
    <row r="267" spans="2:5">
      <c r="B267" s="315" t="s">
        <v>8502</v>
      </c>
      <c r="C267" s="315" t="s">
        <v>8503</v>
      </c>
      <c r="D267" s="315" t="s">
        <v>5773</v>
      </c>
      <c r="E267" s="315" t="s">
        <v>510</v>
      </c>
    </row>
    <row r="268" spans="2:5">
      <c r="B268" s="315" t="s">
        <v>2797</v>
      </c>
      <c r="C268" s="315" t="s">
        <v>2798</v>
      </c>
      <c r="D268" s="315" t="s">
        <v>2799</v>
      </c>
      <c r="E268" s="315" t="s">
        <v>510</v>
      </c>
    </row>
    <row r="269" spans="2:5">
      <c r="B269" s="315" t="s">
        <v>8622</v>
      </c>
      <c r="C269" s="315" t="s">
        <v>8623</v>
      </c>
      <c r="D269" s="315" t="s">
        <v>8624</v>
      </c>
      <c r="E269" s="315" t="s">
        <v>510</v>
      </c>
    </row>
    <row r="270" spans="2:5">
      <c r="B270" s="315" t="s">
        <v>2210</v>
      </c>
      <c r="C270" s="315" t="s">
        <v>2211</v>
      </c>
      <c r="D270" s="315" t="s">
        <v>2212</v>
      </c>
      <c r="E270" s="315" t="s">
        <v>510</v>
      </c>
    </row>
    <row r="271" spans="2:5">
      <c r="B271" s="315" t="s">
        <v>6140</v>
      </c>
      <c r="C271" s="315" t="s">
        <v>6141</v>
      </c>
      <c r="D271" s="315" t="s">
        <v>6142</v>
      </c>
      <c r="E271" s="315" t="s">
        <v>510</v>
      </c>
    </row>
    <row r="272" spans="2:5">
      <c r="B272" s="315" t="s">
        <v>10453</v>
      </c>
      <c r="C272" s="315" t="s">
        <v>10454</v>
      </c>
      <c r="D272" s="315" t="s">
        <v>509</v>
      </c>
      <c r="E272" s="315" t="s">
        <v>510</v>
      </c>
    </row>
    <row r="273" spans="2:5">
      <c r="B273" s="315" t="s">
        <v>7947</v>
      </c>
      <c r="C273" s="315" t="s">
        <v>7948</v>
      </c>
      <c r="D273" s="315" t="s">
        <v>7949</v>
      </c>
      <c r="E273" s="315" t="s">
        <v>510</v>
      </c>
    </row>
    <row r="274" spans="2:5">
      <c r="B274" s="315" t="s">
        <v>3665</v>
      </c>
      <c r="C274" s="315" t="s">
        <v>3666</v>
      </c>
      <c r="D274" s="315" t="s">
        <v>3667</v>
      </c>
      <c r="E274" s="315" t="s">
        <v>510</v>
      </c>
    </row>
    <row r="275" spans="2:5">
      <c r="B275" s="315" t="s">
        <v>10227</v>
      </c>
      <c r="C275" s="315" t="s">
        <v>10228</v>
      </c>
      <c r="D275" s="315" t="s">
        <v>10229</v>
      </c>
      <c r="E275" s="315" t="s">
        <v>510</v>
      </c>
    </row>
    <row r="276" spans="2:5">
      <c r="B276" s="315" t="s">
        <v>3746</v>
      </c>
      <c r="C276" s="315" t="s">
        <v>3747</v>
      </c>
      <c r="D276" s="315" t="s">
        <v>509</v>
      </c>
      <c r="E276" s="315" t="s">
        <v>510</v>
      </c>
    </row>
    <row r="277" spans="2:5">
      <c r="B277" s="315" t="s">
        <v>1719</v>
      </c>
      <c r="C277" s="315" t="s">
        <v>1720</v>
      </c>
      <c r="D277" s="315" t="s">
        <v>1721</v>
      </c>
      <c r="E277" s="315" t="s">
        <v>510</v>
      </c>
    </row>
    <row r="278" spans="2:5">
      <c r="B278" s="315" t="s">
        <v>2839</v>
      </c>
      <c r="C278" s="315" t="s">
        <v>2840</v>
      </c>
      <c r="D278" s="315" t="s">
        <v>2841</v>
      </c>
      <c r="E278" s="315" t="s">
        <v>510</v>
      </c>
    </row>
    <row r="279" spans="2:5">
      <c r="B279" s="315" t="s">
        <v>1577</v>
      </c>
      <c r="C279" s="315" t="s">
        <v>1578</v>
      </c>
      <c r="D279" s="315" t="s">
        <v>1579</v>
      </c>
      <c r="E279" s="315" t="s">
        <v>510</v>
      </c>
    </row>
    <row r="280" spans="2:5">
      <c r="B280" s="315" t="s">
        <v>9438</v>
      </c>
      <c r="C280" s="315" t="s">
        <v>9439</v>
      </c>
      <c r="D280" s="315" t="s">
        <v>9440</v>
      </c>
      <c r="E280" s="315" t="s">
        <v>510</v>
      </c>
    </row>
    <row r="281" spans="2:5">
      <c r="B281" s="315" t="s">
        <v>1117</v>
      </c>
      <c r="C281" s="315" t="s">
        <v>1118</v>
      </c>
      <c r="D281" s="315" t="s">
        <v>509</v>
      </c>
      <c r="E281" s="315" t="s">
        <v>510</v>
      </c>
    </row>
    <row r="282" spans="2:5">
      <c r="B282" s="315" t="s">
        <v>1627</v>
      </c>
      <c r="C282" s="315" t="s">
        <v>1628</v>
      </c>
      <c r="D282" s="315" t="s">
        <v>1629</v>
      </c>
      <c r="E282" s="315" t="s">
        <v>510</v>
      </c>
    </row>
    <row r="283" spans="2:5">
      <c r="B283" s="315" t="s">
        <v>8100</v>
      </c>
      <c r="C283" s="315" t="s">
        <v>8101</v>
      </c>
      <c r="D283" s="315" t="s">
        <v>8102</v>
      </c>
      <c r="E283" s="315" t="s">
        <v>510</v>
      </c>
    </row>
    <row r="284" spans="2:5">
      <c r="B284" s="315" t="s">
        <v>9183</v>
      </c>
      <c r="C284" s="315" t="s">
        <v>9184</v>
      </c>
      <c r="D284" s="315" t="s">
        <v>509</v>
      </c>
      <c r="E284" s="315" t="s">
        <v>510</v>
      </c>
    </row>
    <row r="285" spans="2:5">
      <c r="B285" s="315" t="s">
        <v>6906</v>
      </c>
      <c r="C285" s="315" t="s">
        <v>6907</v>
      </c>
      <c r="D285" s="315" t="s">
        <v>6908</v>
      </c>
      <c r="E285" s="315" t="s">
        <v>510</v>
      </c>
    </row>
    <row r="286" spans="2:5">
      <c r="B286" s="315" t="s">
        <v>2098</v>
      </c>
      <c r="C286" s="315" t="s">
        <v>2099</v>
      </c>
      <c r="D286" s="315" t="s">
        <v>2100</v>
      </c>
      <c r="E286" s="315" t="s">
        <v>510</v>
      </c>
    </row>
    <row r="287" spans="2:5">
      <c r="B287" s="315" t="s">
        <v>7244</v>
      </c>
      <c r="C287" s="315" t="s">
        <v>7245</v>
      </c>
      <c r="D287" s="315" t="s">
        <v>7246</v>
      </c>
      <c r="E287" s="315" t="s">
        <v>510</v>
      </c>
    </row>
    <row r="288" spans="2:5">
      <c r="B288" s="315" t="s">
        <v>8993</v>
      </c>
      <c r="C288" s="315" t="s">
        <v>8994</v>
      </c>
      <c r="D288" s="315" t="s">
        <v>8995</v>
      </c>
      <c r="E288" s="315" t="s">
        <v>510</v>
      </c>
    </row>
    <row r="289" spans="2:5">
      <c r="B289" s="315" t="s">
        <v>5961</v>
      </c>
      <c r="C289" s="315" t="s">
        <v>5962</v>
      </c>
      <c r="D289" s="315" t="s">
        <v>5963</v>
      </c>
      <c r="E289" s="315" t="s">
        <v>510</v>
      </c>
    </row>
    <row r="290" spans="2:5">
      <c r="B290" s="315" t="s">
        <v>2403</v>
      </c>
      <c r="C290" s="315" t="s">
        <v>2404</v>
      </c>
      <c r="D290" s="315" t="s">
        <v>2405</v>
      </c>
      <c r="E290" s="315" t="s">
        <v>510</v>
      </c>
    </row>
    <row r="291" spans="2:5">
      <c r="B291" s="315" t="s">
        <v>9280</v>
      </c>
      <c r="C291" s="315" t="s">
        <v>9281</v>
      </c>
      <c r="D291" s="315" t="s">
        <v>7344</v>
      </c>
      <c r="E291" s="315" t="s">
        <v>510</v>
      </c>
    </row>
    <row r="292" spans="2:5">
      <c r="B292" s="315" t="s">
        <v>6190</v>
      </c>
      <c r="C292" s="315" t="s">
        <v>6191</v>
      </c>
      <c r="D292" s="315" t="s">
        <v>811</v>
      </c>
      <c r="E292" s="315" t="s">
        <v>510</v>
      </c>
    </row>
    <row r="293" spans="2:5">
      <c r="B293" s="315" t="s">
        <v>3297</v>
      </c>
      <c r="C293" s="315" t="s">
        <v>3298</v>
      </c>
      <c r="D293" s="315" t="s">
        <v>3299</v>
      </c>
      <c r="E293" s="315" t="s">
        <v>510</v>
      </c>
    </row>
    <row r="294" spans="2:5">
      <c r="B294" s="315" t="s">
        <v>10366</v>
      </c>
      <c r="C294" s="315" t="s">
        <v>10367</v>
      </c>
      <c r="D294" s="315" t="s">
        <v>10368</v>
      </c>
      <c r="E294" s="315" t="s">
        <v>510</v>
      </c>
    </row>
    <row r="295" spans="2:5">
      <c r="B295" s="315" t="s">
        <v>10369</v>
      </c>
      <c r="C295" s="315" t="s">
        <v>10370</v>
      </c>
      <c r="D295" s="315" t="s">
        <v>667</v>
      </c>
      <c r="E295" s="315" t="s">
        <v>510</v>
      </c>
    </row>
    <row r="296" spans="2:5">
      <c r="B296" s="315" t="s">
        <v>9799</v>
      </c>
      <c r="C296" s="315" t="s">
        <v>9800</v>
      </c>
      <c r="D296" s="315" t="s">
        <v>9801</v>
      </c>
      <c r="E296" s="315" t="s">
        <v>510</v>
      </c>
    </row>
    <row r="297" spans="2:5">
      <c r="B297" s="315" t="s">
        <v>2694</v>
      </c>
      <c r="C297" s="315" t="s">
        <v>2695</v>
      </c>
      <c r="D297" s="315" t="s">
        <v>2696</v>
      </c>
      <c r="E297" s="315" t="s">
        <v>510</v>
      </c>
    </row>
    <row r="298" spans="2:5">
      <c r="B298" s="315" t="s">
        <v>2977</v>
      </c>
      <c r="C298" s="315" t="s">
        <v>2978</v>
      </c>
      <c r="D298" s="315" t="s">
        <v>2979</v>
      </c>
      <c r="E298" s="315" t="s">
        <v>510</v>
      </c>
    </row>
    <row r="299" spans="2:5">
      <c r="B299" s="315" t="s">
        <v>8394</v>
      </c>
      <c r="C299" s="315" t="s">
        <v>8395</v>
      </c>
      <c r="D299" s="315" t="s">
        <v>8396</v>
      </c>
      <c r="E299" s="315" t="s">
        <v>510</v>
      </c>
    </row>
    <row r="300" spans="2:5">
      <c r="B300" s="315" t="s">
        <v>2375</v>
      </c>
      <c r="C300" s="315" t="s">
        <v>2376</v>
      </c>
      <c r="D300" s="315" t="s">
        <v>2377</v>
      </c>
      <c r="E300" s="315" t="s">
        <v>510</v>
      </c>
    </row>
    <row r="301" spans="2:5">
      <c r="B301" s="315" t="s">
        <v>2378</v>
      </c>
      <c r="C301" s="315" t="s">
        <v>2379</v>
      </c>
      <c r="D301" s="315" t="s">
        <v>1678</v>
      </c>
      <c r="E301" s="315" t="s">
        <v>510</v>
      </c>
    </row>
    <row r="302" spans="2:5">
      <c r="B302" s="315" t="s">
        <v>2380</v>
      </c>
      <c r="C302" s="315" t="s">
        <v>2379</v>
      </c>
      <c r="D302" s="315" t="s">
        <v>509</v>
      </c>
      <c r="E302" s="315" t="s">
        <v>510</v>
      </c>
    </row>
    <row r="303" spans="2:5">
      <c r="B303" s="315" t="s">
        <v>2383</v>
      </c>
      <c r="C303" s="315" t="s">
        <v>2379</v>
      </c>
      <c r="D303" s="315" t="s">
        <v>509</v>
      </c>
      <c r="E303" s="315" t="s">
        <v>510</v>
      </c>
    </row>
    <row r="304" spans="2:5">
      <c r="B304" s="315" t="s">
        <v>2381</v>
      </c>
      <c r="C304" s="315" t="s">
        <v>2382</v>
      </c>
      <c r="D304" s="315" t="s">
        <v>1678</v>
      </c>
      <c r="E304" s="315" t="s">
        <v>510</v>
      </c>
    </row>
    <row r="305" spans="2:5">
      <c r="B305" s="315" t="s">
        <v>10626</v>
      </c>
      <c r="C305" s="315" t="s">
        <v>10627</v>
      </c>
      <c r="D305" s="315" t="s">
        <v>509</v>
      </c>
      <c r="E305" s="315" t="s">
        <v>510</v>
      </c>
    </row>
    <row r="306" spans="2:5">
      <c r="B306" s="315" t="s">
        <v>6746</v>
      </c>
      <c r="C306" s="315" t="s">
        <v>6747</v>
      </c>
      <c r="D306" s="315" t="s">
        <v>6748</v>
      </c>
      <c r="E306" s="315" t="s">
        <v>510</v>
      </c>
    </row>
    <row r="307" spans="2:5">
      <c r="B307" s="315" t="s">
        <v>2089</v>
      </c>
      <c r="C307" s="315" t="s">
        <v>2090</v>
      </c>
      <c r="D307" s="315" t="s">
        <v>2091</v>
      </c>
      <c r="E307" s="315" t="s">
        <v>510</v>
      </c>
    </row>
    <row r="308" spans="2:5">
      <c r="B308" s="315" t="s">
        <v>8824</v>
      </c>
      <c r="C308" s="315" t="s">
        <v>8825</v>
      </c>
      <c r="D308" s="315" t="s">
        <v>8826</v>
      </c>
      <c r="E308" s="315" t="s">
        <v>510</v>
      </c>
    </row>
    <row r="309" spans="2:5">
      <c r="B309" s="315" t="s">
        <v>7583</v>
      </c>
      <c r="C309" s="315" t="s">
        <v>7584</v>
      </c>
      <c r="D309" s="315" t="s">
        <v>509</v>
      </c>
      <c r="E309" s="315" t="s">
        <v>510</v>
      </c>
    </row>
    <row r="310" spans="2:5">
      <c r="B310" s="315" t="s">
        <v>6358</v>
      </c>
      <c r="C310" s="315" t="s">
        <v>6359</v>
      </c>
      <c r="D310" s="315" t="s">
        <v>509</v>
      </c>
      <c r="E310" s="315" t="s">
        <v>510</v>
      </c>
    </row>
    <row r="311" spans="2:5">
      <c r="B311" s="315" t="s">
        <v>1185</v>
      </c>
      <c r="C311" s="315" t="s">
        <v>1186</v>
      </c>
      <c r="D311" s="315" t="s">
        <v>676</v>
      </c>
      <c r="E311" s="315" t="s">
        <v>510</v>
      </c>
    </row>
    <row r="312" spans="2:5">
      <c r="B312" s="315" t="s">
        <v>2907</v>
      </c>
      <c r="C312" s="315" t="s">
        <v>2908</v>
      </c>
      <c r="D312" s="315" t="s">
        <v>2909</v>
      </c>
      <c r="E312" s="315" t="s">
        <v>510</v>
      </c>
    </row>
    <row r="313" spans="2:5">
      <c r="B313" s="315" t="s">
        <v>10859</v>
      </c>
      <c r="C313" s="315" t="s">
        <v>10860</v>
      </c>
      <c r="D313" s="315" t="s">
        <v>10861</v>
      </c>
      <c r="E313" s="315" t="s">
        <v>510</v>
      </c>
    </row>
    <row r="314" spans="2:5">
      <c r="B314" s="315" t="s">
        <v>1736</v>
      </c>
      <c r="C314" s="315" t="s">
        <v>1737</v>
      </c>
      <c r="D314" s="315" t="s">
        <v>1738</v>
      </c>
      <c r="E314" s="315" t="s">
        <v>510</v>
      </c>
    </row>
    <row r="315" spans="2:5">
      <c r="B315" s="315" t="s">
        <v>5108</v>
      </c>
      <c r="C315" s="315" t="s">
        <v>5109</v>
      </c>
      <c r="D315" s="315" t="s">
        <v>509</v>
      </c>
      <c r="E315" s="315" t="s">
        <v>510</v>
      </c>
    </row>
    <row r="316" spans="2:5">
      <c r="B316" s="315" t="s">
        <v>7420</v>
      </c>
      <c r="C316" s="315" t="s">
        <v>7421</v>
      </c>
      <c r="D316" s="315" t="s">
        <v>7422</v>
      </c>
      <c r="E316" s="315" t="s">
        <v>510</v>
      </c>
    </row>
    <row r="317" spans="2:5">
      <c r="B317" s="315" t="s">
        <v>6108</v>
      </c>
      <c r="C317" s="315" t="s">
        <v>6109</v>
      </c>
      <c r="D317" s="315" t="s">
        <v>509</v>
      </c>
      <c r="E317" s="315" t="s">
        <v>510</v>
      </c>
    </row>
    <row r="318" spans="2:5">
      <c r="B318" s="315" t="s">
        <v>2226</v>
      </c>
      <c r="C318" s="315" t="s">
        <v>2227</v>
      </c>
      <c r="D318" s="315" t="s">
        <v>509</v>
      </c>
      <c r="E318" s="315" t="s">
        <v>510</v>
      </c>
    </row>
    <row r="319" spans="2:5">
      <c r="B319" s="315" t="s">
        <v>1752</v>
      </c>
      <c r="C319" s="315" t="s">
        <v>1753</v>
      </c>
      <c r="D319" s="315" t="s">
        <v>1754</v>
      </c>
      <c r="E319" s="315" t="s">
        <v>510</v>
      </c>
    </row>
    <row r="320" spans="2:5">
      <c r="B320" s="315" t="s">
        <v>1187</v>
      </c>
      <c r="C320" s="315" t="s">
        <v>1188</v>
      </c>
      <c r="D320" s="315" t="s">
        <v>1189</v>
      </c>
      <c r="E320" s="315" t="s">
        <v>510</v>
      </c>
    </row>
    <row r="321" spans="2:5">
      <c r="B321" s="315" t="s">
        <v>8814</v>
      </c>
      <c r="C321" s="315" t="s">
        <v>8815</v>
      </c>
      <c r="D321" s="315" t="s">
        <v>8816</v>
      </c>
      <c r="E321" s="315" t="s">
        <v>510</v>
      </c>
    </row>
    <row r="322" spans="2:5">
      <c r="B322" s="315" t="s">
        <v>7281</v>
      </c>
      <c r="C322" s="315" t="s">
        <v>7282</v>
      </c>
      <c r="D322" s="315" t="s">
        <v>7283</v>
      </c>
      <c r="E322" s="315" t="s">
        <v>510</v>
      </c>
    </row>
    <row r="323" spans="2:5">
      <c r="B323" s="315" t="s">
        <v>6981</v>
      </c>
      <c r="C323" s="315" t="s">
        <v>6982</v>
      </c>
      <c r="D323" s="315" t="s">
        <v>6983</v>
      </c>
      <c r="E323" s="315" t="s">
        <v>510</v>
      </c>
    </row>
    <row r="324" spans="2:5">
      <c r="B324" s="315" t="s">
        <v>3687</v>
      </c>
      <c r="C324" s="315" t="s">
        <v>3688</v>
      </c>
      <c r="D324" s="315" t="s">
        <v>509</v>
      </c>
      <c r="E324" s="315" t="s">
        <v>510</v>
      </c>
    </row>
    <row r="325" spans="2:5">
      <c r="B325" s="315" t="s">
        <v>10121</v>
      </c>
      <c r="C325" s="315" t="s">
        <v>10122</v>
      </c>
      <c r="D325" s="315" t="s">
        <v>509</v>
      </c>
      <c r="E325" s="315" t="s">
        <v>510</v>
      </c>
    </row>
    <row r="326" spans="2:5">
      <c r="B326" s="315" t="s">
        <v>4803</v>
      </c>
      <c r="C326" s="315" t="s">
        <v>4804</v>
      </c>
      <c r="D326" s="315" t="s">
        <v>509</v>
      </c>
      <c r="E326" s="315" t="s">
        <v>510</v>
      </c>
    </row>
    <row r="327" spans="2:5">
      <c r="B327" s="315" t="s">
        <v>2968</v>
      </c>
      <c r="C327" s="315" t="s">
        <v>2969</v>
      </c>
      <c r="D327" s="315" t="s">
        <v>2970</v>
      </c>
      <c r="E327" s="315" t="s">
        <v>510</v>
      </c>
    </row>
    <row r="328" spans="2:5">
      <c r="B328" s="315" t="s">
        <v>7596</v>
      </c>
      <c r="C328" s="315" t="s">
        <v>7597</v>
      </c>
      <c r="D328" s="315" t="s">
        <v>7598</v>
      </c>
      <c r="E328" s="315" t="s">
        <v>510</v>
      </c>
    </row>
    <row r="329" spans="2:5">
      <c r="B329" s="315" t="s">
        <v>4074</v>
      </c>
      <c r="C329" s="315" t="s">
        <v>4075</v>
      </c>
      <c r="D329" s="315" t="s">
        <v>4071</v>
      </c>
      <c r="E329" s="315" t="s">
        <v>510</v>
      </c>
    </row>
    <row r="330" spans="2:5">
      <c r="B330" s="315" t="s">
        <v>4072</v>
      </c>
      <c r="C330" s="315" t="s">
        <v>4073</v>
      </c>
      <c r="D330" s="315" t="s">
        <v>4071</v>
      </c>
      <c r="E330" s="315" t="s">
        <v>510</v>
      </c>
    </row>
    <row r="331" spans="2:5">
      <c r="B331" s="315" t="s">
        <v>4066</v>
      </c>
      <c r="C331" s="315" t="s">
        <v>4067</v>
      </c>
      <c r="D331" s="315" t="s">
        <v>4068</v>
      </c>
      <c r="E331" s="315" t="s">
        <v>510</v>
      </c>
    </row>
    <row r="332" spans="2:5">
      <c r="B332" s="315" t="s">
        <v>4069</v>
      </c>
      <c r="C332" s="315" t="s">
        <v>4070</v>
      </c>
      <c r="D332" s="315" t="s">
        <v>4071</v>
      </c>
      <c r="E332" s="315" t="s">
        <v>510</v>
      </c>
    </row>
    <row r="333" spans="2:5">
      <c r="B333" s="315" t="s">
        <v>5115</v>
      </c>
      <c r="C333" s="315" t="s">
        <v>5116</v>
      </c>
      <c r="D333" s="315" t="s">
        <v>5117</v>
      </c>
      <c r="E333" s="315" t="s">
        <v>510</v>
      </c>
    </row>
    <row r="334" spans="2:5">
      <c r="B334" s="315" t="s">
        <v>11445</v>
      </c>
      <c r="C334" s="315" t="s">
        <v>11446</v>
      </c>
      <c r="D334" s="315" t="s">
        <v>11447</v>
      </c>
      <c r="E334" s="315" t="s">
        <v>510</v>
      </c>
    </row>
    <row r="335" spans="2:5">
      <c r="B335" s="315" t="s">
        <v>10214</v>
      </c>
      <c r="C335" s="315" t="s">
        <v>10215</v>
      </c>
      <c r="D335" s="315" t="s">
        <v>10216</v>
      </c>
      <c r="E335" s="315" t="s">
        <v>510</v>
      </c>
    </row>
    <row r="336" spans="2:5">
      <c r="B336" s="315" t="s">
        <v>10217</v>
      </c>
      <c r="C336" s="315" t="s">
        <v>10215</v>
      </c>
      <c r="D336" s="315" t="s">
        <v>10218</v>
      </c>
      <c r="E336" s="315" t="s">
        <v>510</v>
      </c>
    </row>
    <row r="337" spans="2:5">
      <c r="B337" s="315" t="s">
        <v>9613</v>
      </c>
      <c r="C337" s="315" t="s">
        <v>9614</v>
      </c>
      <c r="D337" s="315" t="s">
        <v>9615</v>
      </c>
      <c r="E337" s="315" t="s">
        <v>510</v>
      </c>
    </row>
    <row r="338" spans="2:5">
      <c r="B338" s="315" t="s">
        <v>10204</v>
      </c>
      <c r="C338" s="315" t="s">
        <v>10205</v>
      </c>
      <c r="D338" s="315" t="s">
        <v>10206</v>
      </c>
      <c r="E338" s="315" t="s">
        <v>510</v>
      </c>
    </row>
    <row r="339" spans="2:5">
      <c r="B339" s="315" t="s">
        <v>3311</v>
      </c>
      <c r="C339" s="315" t="s">
        <v>3312</v>
      </c>
      <c r="D339" s="315" t="s">
        <v>3313</v>
      </c>
      <c r="E339" s="315" t="s">
        <v>510</v>
      </c>
    </row>
    <row r="340" spans="2:5">
      <c r="B340" s="315" t="s">
        <v>4854</v>
      </c>
      <c r="C340" s="315" t="s">
        <v>4855</v>
      </c>
      <c r="D340" s="315" t="s">
        <v>509</v>
      </c>
      <c r="E340" s="315" t="s">
        <v>510</v>
      </c>
    </row>
    <row r="341" spans="2:5">
      <c r="B341" s="315" t="s">
        <v>4192</v>
      </c>
      <c r="C341" s="315" t="s">
        <v>4193</v>
      </c>
      <c r="D341" s="315" t="s">
        <v>2890</v>
      </c>
      <c r="E341" s="315" t="s">
        <v>510</v>
      </c>
    </row>
    <row r="342" spans="2:5">
      <c r="B342" s="315" t="s">
        <v>3997</v>
      </c>
      <c r="C342" s="315" t="s">
        <v>3998</v>
      </c>
      <c r="D342" s="315" t="s">
        <v>3999</v>
      </c>
      <c r="E342" s="315" t="s">
        <v>510</v>
      </c>
    </row>
    <row r="343" spans="2:5">
      <c r="B343" s="315" t="s">
        <v>3354</v>
      </c>
      <c r="C343" s="315" t="s">
        <v>3355</v>
      </c>
      <c r="D343" s="315" t="s">
        <v>3356</v>
      </c>
      <c r="E343" s="315" t="s">
        <v>510</v>
      </c>
    </row>
    <row r="344" spans="2:5">
      <c r="B344" s="315" t="s">
        <v>7265</v>
      </c>
      <c r="C344" s="315" t="s">
        <v>7266</v>
      </c>
      <c r="D344" s="315" t="s">
        <v>7267</v>
      </c>
      <c r="E344" s="315" t="s">
        <v>510</v>
      </c>
    </row>
    <row r="345" spans="2:5">
      <c r="B345" s="315" t="s">
        <v>5978</v>
      </c>
      <c r="C345" s="315" t="s">
        <v>5979</v>
      </c>
      <c r="D345" s="315" t="s">
        <v>5980</v>
      </c>
      <c r="E345" s="315" t="s">
        <v>510</v>
      </c>
    </row>
    <row r="346" spans="2:5">
      <c r="B346" s="315" t="s">
        <v>11730</v>
      </c>
      <c r="C346" s="315" t="s">
        <v>11731</v>
      </c>
      <c r="D346" s="315" t="s">
        <v>3755</v>
      </c>
      <c r="E346" s="315" t="s">
        <v>510</v>
      </c>
    </row>
    <row r="347" spans="2:5">
      <c r="B347" s="315" t="s">
        <v>5157</v>
      </c>
      <c r="C347" s="315" t="s">
        <v>5158</v>
      </c>
      <c r="D347" s="315" t="s">
        <v>509</v>
      </c>
      <c r="E347" s="315" t="s">
        <v>510</v>
      </c>
    </row>
    <row r="348" spans="2:5">
      <c r="B348" s="315" t="s">
        <v>3668</v>
      </c>
      <c r="C348" s="315" t="s">
        <v>3669</v>
      </c>
      <c r="D348" s="315" t="s">
        <v>1032</v>
      </c>
      <c r="E348" s="315" t="s">
        <v>510</v>
      </c>
    </row>
    <row r="349" spans="2:5">
      <c r="B349" s="315" t="s">
        <v>4208</v>
      </c>
      <c r="C349" s="315" t="s">
        <v>4209</v>
      </c>
      <c r="D349" s="315" t="s">
        <v>4210</v>
      </c>
      <c r="E349" s="315" t="s">
        <v>510</v>
      </c>
    </row>
    <row r="350" spans="2:5">
      <c r="B350" s="315" t="s">
        <v>12246</v>
      </c>
      <c r="C350" s="315" t="s">
        <v>12247</v>
      </c>
      <c r="D350" s="315" t="s">
        <v>12248</v>
      </c>
      <c r="E350" s="315" t="s">
        <v>510</v>
      </c>
    </row>
    <row r="351" spans="2:5">
      <c r="B351" s="315" t="s">
        <v>4653</v>
      </c>
      <c r="C351" s="315" t="s">
        <v>4654</v>
      </c>
      <c r="D351" s="315" t="s">
        <v>4655</v>
      </c>
      <c r="E351" s="315" t="s">
        <v>680</v>
      </c>
    </row>
    <row r="352" spans="2:5">
      <c r="B352" s="315" t="s">
        <v>5448</v>
      </c>
      <c r="C352" s="315" t="s">
        <v>5449</v>
      </c>
      <c r="D352" s="315" t="s">
        <v>5450</v>
      </c>
      <c r="E352" s="315" t="s">
        <v>510</v>
      </c>
    </row>
    <row r="353" spans="2:5">
      <c r="B353" s="315" t="s">
        <v>11247</v>
      </c>
      <c r="C353" s="315" t="s">
        <v>11248</v>
      </c>
      <c r="D353" s="315" t="s">
        <v>11249</v>
      </c>
      <c r="E353" s="315" t="s">
        <v>510</v>
      </c>
    </row>
    <row r="354" spans="2:5">
      <c r="B354" s="315" t="s">
        <v>3461</v>
      </c>
      <c r="C354" s="315" t="s">
        <v>3462</v>
      </c>
      <c r="D354" s="315" t="s">
        <v>3463</v>
      </c>
      <c r="E354" s="315" t="s">
        <v>680</v>
      </c>
    </row>
    <row r="355" spans="2:5">
      <c r="B355" s="315" t="s">
        <v>9941</v>
      </c>
      <c r="C355" s="315" t="s">
        <v>9942</v>
      </c>
      <c r="D355" s="315" t="s">
        <v>9943</v>
      </c>
      <c r="E355" s="315" t="s">
        <v>510</v>
      </c>
    </row>
    <row r="356" spans="2:5">
      <c r="B356" s="315" t="s">
        <v>6192</v>
      </c>
      <c r="C356" s="315" t="s">
        <v>6193</v>
      </c>
      <c r="D356" s="315" t="s">
        <v>6194</v>
      </c>
      <c r="E356" s="315" t="s">
        <v>510</v>
      </c>
    </row>
    <row r="357" spans="2:5">
      <c r="B357" s="315" t="s">
        <v>8296</v>
      </c>
      <c r="C357" s="315" t="s">
        <v>8297</v>
      </c>
      <c r="D357" s="315" t="s">
        <v>3971</v>
      </c>
      <c r="E357" s="315" t="s">
        <v>680</v>
      </c>
    </row>
    <row r="358" spans="2:5">
      <c r="B358" s="315" t="s">
        <v>6143</v>
      </c>
      <c r="C358" s="315" t="s">
        <v>6144</v>
      </c>
      <c r="D358" s="315" t="s">
        <v>3563</v>
      </c>
      <c r="E358" s="315" t="s">
        <v>680</v>
      </c>
    </row>
    <row r="359" spans="2:5">
      <c r="B359" s="315" t="s">
        <v>1580</v>
      </c>
      <c r="C359" s="315" t="s">
        <v>1581</v>
      </c>
      <c r="D359" s="315" t="s">
        <v>1582</v>
      </c>
      <c r="E359" s="315" t="s">
        <v>680</v>
      </c>
    </row>
    <row r="360" spans="2:5">
      <c r="B360" s="315" t="s">
        <v>4156</v>
      </c>
      <c r="C360" s="315" t="s">
        <v>4157</v>
      </c>
      <c r="D360" s="315" t="s">
        <v>509</v>
      </c>
      <c r="E360" s="315" t="s">
        <v>510</v>
      </c>
    </row>
    <row r="361" spans="2:5">
      <c r="B361" s="315" t="s">
        <v>10605</v>
      </c>
      <c r="C361" s="315" t="s">
        <v>10606</v>
      </c>
      <c r="D361" s="315" t="s">
        <v>10607</v>
      </c>
      <c r="E361" s="315" t="s">
        <v>510</v>
      </c>
    </row>
    <row r="362" spans="2:5">
      <c r="B362" s="315" t="s">
        <v>2281</v>
      </c>
      <c r="C362" s="315" t="s">
        <v>2282</v>
      </c>
      <c r="D362" s="315" t="s">
        <v>2283</v>
      </c>
      <c r="E362" s="315" t="s">
        <v>510</v>
      </c>
    </row>
    <row r="363" spans="2:5">
      <c r="B363" s="315" t="s">
        <v>11540</v>
      </c>
      <c r="C363" s="315" t="s">
        <v>11541</v>
      </c>
      <c r="D363" s="315" t="s">
        <v>3890</v>
      </c>
      <c r="E363" s="315" t="s">
        <v>510</v>
      </c>
    </row>
    <row r="364" spans="2:5">
      <c r="B364" s="315" t="s">
        <v>8906</v>
      </c>
      <c r="C364" s="315" t="s">
        <v>8907</v>
      </c>
      <c r="D364" s="315" t="s">
        <v>8908</v>
      </c>
      <c r="E364" s="315" t="s">
        <v>680</v>
      </c>
    </row>
    <row r="365" spans="2:5">
      <c r="B365" s="315" t="s">
        <v>12658</v>
      </c>
      <c r="C365" s="315" t="s">
        <v>12659</v>
      </c>
      <c r="D365" s="315" t="s">
        <v>6598</v>
      </c>
      <c r="E365" s="315" t="s">
        <v>680</v>
      </c>
    </row>
    <row r="366" spans="2:5">
      <c r="B366" s="315" t="s">
        <v>12107</v>
      </c>
      <c r="C366" s="315" t="s">
        <v>12108</v>
      </c>
      <c r="D366" s="315" t="s">
        <v>12109</v>
      </c>
      <c r="E366" s="315" t="s">
        <v>510</v>
      </c>
    </row>
    <row r="367" spans="2:5">
      <c r="B367" s="315" t="s">
        <v>6405</v>
      </c>
      <c r="C367" s="315" t="s">
        <v>6406</v>
      </c>
      <c r="D367" s="315" t="s">
        <v>6407</v>
      </c>
      <c r="E367" s="315" t="s">
        <v>680</v>
      </c>
    </row>
    <row r="368" spans="2:5">
      <c r="B368" s="315" t="s">
        <v>3154</v>
      </c>
      <c r="C368" s="315" t="s">
        <v>3155</v>
      </c>
      <c r="D368" s="315" t="s">
        <v>3156</v>
      </c>
      <c r="E368" s="315" t="s">
        <v>510</v>
      </c>
    </row>
    <row r="369" spans="2:5">
      <c r="B369" s="315" t="s">
        <v>7671</v>
      </c>
      <c r="C369" s="315" t="s">
        <v>7672</v>
      </c>
      <c r="D369" s="315" t="s">
        <v>7673</v>
      </c>
      <c r="E369" s="315" t="s">
        <v>680</v>
      </c>
    </row>
    <row r="370" spans="2:5">
      <c r="B370" s="315" t="s">
        <v>8027</v>
      </c>
      <c r="C370" s="315" t="s">
        <v>8028</v>
      </c>
      <c r="D370" s="315" t="s">
        <v>8029</v>
      </c>
      <c r="E370" s="315" t="s">
        <v>510</v>
      </c>
    </row>
    <row r="371" spans="2:5">
      <c r="B371" s="315" t="s">
        <v>10398</v>
      </c>
      <c r="C371" s="315" t="s">
        <v>10399</v>
      </c>
      <c r="D371" s="315" t="s">
        <v>10400</v>
      </c>
      <c r="E371" s="315" t="s">
        <v>510</v>
      </c>
    </row>
    <row r="372" spans="2:5">
      <c r="B372" s="315" t="s">
        <v>11707</v>
      </c>
      <c r="C372" s="315" t="s">
        <v>11708</v>
      </c>
      <c r="D372" s="315" t="s">
        <v>11709</v>
      </c>
      <c r="E372" s="315" t="s">
        <v>510</v>
      </c>
    </row>
    <row r="373" spans="2:5">
      <c r="B373" s="315" t="s">
        <v>12229</v>
      </c>
      <c r="C373" s="315" t="s">
        <v>12230</v>
      </c>
      <c r="D373" s="315" t="s">
        <v>12231</v>
      </c>
      <c r="E373" s="315" t="s">
        <v>510</v>
      </c>
    </row>
    <row r="374" spans="2:5">
      <c r="B374" s="315" t="s">
        <v>773</v>
      </c>
      <c r="C374" s="315" t="s">
        <v>774</v>
      </c>
      <c r="D374" s="315" t="s">
        <v>775</v>
      </c>
      <c r="E374" s="315" t="s">
        <v>510</v>
      </c>
    </row>
    <row r="375" spans="2:5">
      <c r="B375" s="315" t="s">
        <v>5854</v>
      </c>
      <c r="C375" s="315" t="s">
        <v>5855</v>
      </c>
      <c r="D375" s="315" t="s">
        <v>5856</v>
      </c>
      <c r="E375" s="315" t="s">
        <v>510</v>
      </c>
    </row>
    <row r="376" spans="2:5">
      <c r="B376" s="315" t="s">
        <v>7651</v>
      </c>
      <c r="C376" s="315" t="s">
        <v>7652</v>
      </c>
      <c r="D376" s="315" t="s">
        <v>7653</v>
      </c>
      <c r="E376" s="315" t="s">
        <v>510</v>
      </c>
    </row>
    <row r="377" spans="2:5">
      <c r="B377" s="315" t="s">
        <v>1539</v>
      </c>
      <c r="C377" s="315" t="s">
        <v>1540</v>
      </c>
      <c r="D377" s="315" t="s">
        <v>1541</v>
      </c>
      <c r="E377" s="315" t="s">
        <v>510</v>
      </c>
    </row>
    <row r="378" spans="2:5">
      <c r="B378" s="315" t="s">
        <v>953</v>
      </c>
      <c r="C378" s="315" t="s">
        <v>954</v>
      </c>
      <c r="D378" s="315" t="s">
        <v>955</v>
      </c>
      <c r="E378" s="315" t="s">
        <v>510</v>
      </c>
    </row>
    <row r="379" spans="2:5">
      <c r="B379" s="315" t="s">
        <v>10306</v>
      </c>
      <c r="C379" s="315" t="s">
        <v>10307</v>
      </c>
      <c r="D379" s="315" t="s">
        <v>10308</v>
      </c>
      <c r="E379" s="315" t="s">
        <v>510</v>
      </c>
    </row>
    <row r="380" spans="2:5">
      <c r="B380" s="315" t="s">
        <v>9670</v>
      </c>
      <c r="C380" s="315" t="s">
        <v>9671</v>
      </c>
      <c r="D380" s="315" t="s">
        <v>9672</v>
      </c>
      <c r="E380" s="315" t="s">
        <v>510</v>
      </c>
    </row>
    <row r="381" spans="2:5">
      <c r="B381" s="315" t="s">
        <v>6137</v>
      </c>
      <c r="C381" s="315" t="s">
        <v>6138</v>
      </c>
      <c r="D381" s="315" t="s">
        <v>6139</v>
      </c>
      <c r="E381" s="315" t="s">
        <v>510</v>
      </c>
    </row>
    <row r="382" spans="2:5">
      <c r="B382" s="315" t="s">
        <v>3101</v>
      </c>
      <c r="C382" s="315" t="s">
        <v>3102</v>
      </c>
      <c r="D382" s="315" t="s">
        <v>3103</v>
      </c>
      <c r="E382" s="315" t="s">
        <v>510</v>
      </c>
    </row>
    <row r="383" spans="2:5">
      <c r="B383" s="315" t="s">
        <v>3496</v>
      </c>
      <c r="C383" s="315" t="s">
        <v>3497</v>
      </c>
      <c r="D383" s="315" t="s">
        <v>3103</v>
      </c>
      <c r="E383" s="315" t="s">
        <v>510</v>
      </c>
    </row>
    <row r="384" spans="2:5">
      <c r="B384" s="315" t="s">
        <v>3576</v>
      </c>
      <c r="C384" s="315" t="s">
        <v>3577</v>
      </c>
      <c r="D384" s="315" t="s">
        <v>3578</v>
      </c>
      <c r="E384" s="315" t="s">
        <v>510</v>
      </c>
    </row>
    <row r="385" spans="2:5">
      <c r="B385" s="315" t="s">
        <v>9335</v>
      </c>
      <c r="C385" s="315" t="s">
        <v>9336</v>
      </c>
      <c r="D385" s="315" t="s">
        <v>9337</v>
      </c>
      <c r="E385" s="315" t="s">
        <v>680</v>
      </c>
    </row>
    <row r="386" spans="2:5">
      <c r="B386" s="315" t="s">
        <v>8950</v>
      </c>
      <c r="C386" s="315" t="s">
        <v>8951</v>
      </c>
      <c r="D386" s="315" t="s">
        <v>8952</v>
      </c>
      <c r="E386" s="315" t="s">
        <v>510</v>
      </c>
    </row>
    <row r="387" spans="2:5">
      <c r="B387" s="315" t="s">
        <v>4381</v>
      </c>
      <c r="C387" s="315" t="s">
        <v>4382</v>
      </c>
      <c r="D387" s="315" t="s">
        <v>4383</v>
      </c>
      <c r="E387" s="315" t="s">
        <v>510</v>
      </c>
    </row>
    <row r="388" spans="2:5">
      <c r="B388" s="315" t="s">
        <v>812</v>
      </c>
      <c r="C388" s="315" t="s">
        <v>813</v>
      </c>
      <c r="D388" s="315" t="s">
        <v>814</v>
      </c>
      <c r="E388" s="315" t="s">
        <v>510</v>
      </c>
    </row>
    <row r="389" spans="2:5">
      <c r="B389" s="315" t="s">
        <v>7009</v>
      </c>
      <c r="C389" s="315" t="s">
        <v>7010</v>
      </c>
      <c r="D389" s="315" t="s">
        <v>7011</v>
      </c>
      <c r="E389" s="315" t="s">
        <v>510</v>
      </c>
    </row>
    <row r="390" spans="2:5">
      <c r="B390" s="315" t="s">
        <v>791</v>
      </c>
      <c r="C390" s="315" t="s">
        <v>792</v>
      </c>
      <c r="D390" s="315" t="s">
        <v>793</v>
      </c>
      <c r="E390" s="315" t="s">
        <v>510</v>
      </c>
    </row>
    <row r="391" spans="2:5">
      <c r="B391" s="315" t="s">
        <v>11884</v>
      </c>
      <c r="C391" s="315" t="s">
        <v>11885</v>
      </c>
      <c r="D391" s="315" t="s">
        <v>11886</v>
      </c>
      <c r="E391" s="315" t="s">
        <v>510</v>
      </c>
    </row>
    <row r="392" spans="2:5">
      <c r="B392" s="315" t="s">
        <v>12684</v>
      </c>
      <c r="C392" s="315" t="s">
        <v>12685</v>
      </c>
      <c r="D392" s="315" t="s">
        <v>509</v>
      </c>
      <c r="E392" s="315" t="s">
        <v>510</v>
      </c>
    </row>
    <row r="393" spans="2:5">
      <c r="B393" s="315" t="s">
        <v>8553</v>
      </c>
      <c r="C393" s="315" t="s">
        <v>8554</v>
      </c>
      <c r="D393" s="315" t="s">
        <v>8555</v>
      </c>
      <c r="E393" s="315" t="s">
        <v>680</v>
      </c>
    </row>
    <row r="394" spans="2:5">
      <c r="B394" s="315" t="s">
        <v>7389</v>
      </c>
      <c r="C394" s="315" t="s">
        <v>7390</v>
      </c>
      <c r="D394" s="315" t="s">
        <v>509</v>
      </c>
      <c r="E394" s="315" t="s">
        <v>510</v>
      </c>
    </row>
    <row r="395" spans="2:5">
      <c r="B395" s="315" t="s">
        <v>8308</v>
      </c>
      <c r="C395" s="315" t="s">
        <v>8309</v>
      </c>
      <c r="D395" s="315" t="s">
        <v>8310</v>
      </c>
      <c r="E395" s="315" t="s">
        <v>510</v>
      </c>
    </row>
    <row r="396" spans="2:5">
      <c r="B396" s="315" t="s">
        <v>10616</v>
      </c>
      <c r="C396" s="315" t="s">
        <v>10617</v>
      </c>
      <c r="D396" s="315" t="s">
        <v>8734</v>
      </c>
      <c r="E396" s="315" t="s">
        <v>680</v>
      </c>
    </row>
    <row r="397" spans="2:5">
      <c r="B397" s="315" t="s">
        <v>11917</v>
      </c>
      <c r="C397" s="315" t="s">
        <v>11918</v>
      </c>
      <c r="D397" s="315" t="s">
        <v>11919</v>
      </c>
      <c r="E397" s="315" t="s">
        <v>510</v>
      </c>
    </row>
    <row r="398" spans="2:5">
      <c r="B398" s="315" t="s">
        <v>10944</v>
      </c>
      <c r="C398" s="315" t="s">
        <v>10945</v>
      </c>
      <c r="D398" s="315" t="s">
        <v>10946</v>
      </c>
      <c r="E398" s="315" t="s">
        <v>510</v>
      </c>
    </row>
    <row r="399" spans="2:5">
      <c r="B399" s="315" t="s">
        <v>12451</v>
      </c>
      <c r="C399" s="315" t="s">
        <v>12452</v>
      </c>
      <c r="D399" s="315" t="s">
        <v>7463</v>
      </c>
      <c r="E399" s="315" t="s">
        <v>510</v>
      </c>
    </row>
    <row r="400" spans="2:5">
      <c r="B400" s="315" t="s">
        <v>10886</v>
      </c>
      <c r="C400" s="315" t="s">
        <v>10887</v>
      </c>
      <c r="D400" s="315" t="s">
        <v>509</v>
      </c>
      <c r="E400" s="315" t="s">
        <v>510</v>
      </c>
    </row>
    <row r="401" spans="2:5">
      <c r="B401" s="315" t="s">
        <v>3170</v>
      </c>
      <c r="C401" s="315" t="s">
        <v>3171</v>
      </c>
      <c r="D401" s="315" t="s">
        <v>667</v>
      </c>
      <c r="E401" s="315" t="s">
        <v>510</v>
      </c>
    </row>
    <row r="402" spans="2:5">
      <c r="B402" s="315" t="s">
        <v>9651</v>
      </c>
      <c r="C402" s="315" t="s">
        <v>9652</v>
      </c>
      <c r="D402" s="315" t="s">
        <v>509</v>
      </c>
      <c r="E402" s="315" t="s">
        <v>510</v>
      </c>
    </row>
    <row r="403" spans="2:5">
      <c r="B403" s="315" t="s">
        <v>2612</v>
      </c>
      <c r="C403" s="315" t="s">
        <v>2613</v>
      </c>
      <c r="D403" s="315" t="s">
        <v>2614</v>
      </c>
      <c r="E403" s="315" t="s">
        <v>680</v>
      </c>
    </row>
    <row r="404" spans="2:5">
      <c r="B404" s="315" t="s">
        <v>7887</v>
      </c>
      <c r="C404" s="315" t="s">
        <v>7888</v>
      </c>
      <c r="D404" s="315" t="s">
        <v>1338</v>
      </c>
      <c r="E404" s="315" t="s">
        <v>680</v>
      </c>
    </row>
    <row r="405" spans="2:5">
      <c r="B405" s="315" t="s">
        <v>11333</v>
      </c>
      <c r="C405" s="315" t="s">
        <v>11334</v>
      </c>
      <c r="D405" s="315" t="s">
        <v>2365</v>
      </c>
      <c r="E405" s="315" t="s">
        <v>510</v>
      </c>
    </row>
    <row r="406" spans="2:5">
      <c r="B406" s="315" t="s">
        <v>10416</v>
      </c>
      <c r="C406" s="315" t="s">
        <v>10417</v>
      </c>
      <c r="D406" s="315" t="s">
        <v>10418</v>
      </c>
      <c r="E406" s="315" t="s">
        <v>510</v>
      </c>
    </row>
    <row r="407" spans="2:5">
      <c r="B407" s="315" t="s">
        <v>710</v>
      </c>
      <c r="C407" s="315" t="s">
        <v>711</v>
      </c>
      <c r="D407" s="315" t="s">
        <v>712</v>
      </c>
      <c r="E407" s="315" t="s">
        <v>510</v>
      </c>
    </row>
    <row r="408" spans="2:5">
      <c r="B408" s="315" t="s">
        <v>5217</v>
      </c>
      <c r="C408" s="315" t="s">
        <v>5218</v>
      </c>
      <c r="D408" s="315" t="s">
        <v>5219</v>
      </c>
      <c r="E408" s="315" t="s">
        <v>680</v>
      </c>
    </row>
    <row r="409" spans="2:5">
      <c r="B409" s="315" t="s">
        <v>5404</v>
      </c>
      <c r="C409" s="315" t="s">
        <v>5405</v>
      </c>
      <c r="D409" s="315" t="s">
        <v>509</v>
      </c>
      <c r="E409" s="315" t="s">
        <v>680</v>
      </c>
    </row>
    <row r="410" spans="2:5">
      <c r="B410" s="315" t="s">
        <v>3897</v>
      </c>
      <c r="C410" s="315" t="s">
        <v>3898</v>
      </c>
      <c r="D410" s="315" t="s">
        <v>3899</v>
      </c>
      <c r="E410" s="315" t="s">
        <v>510</v>
      </c>
    </row>
    <row r="411" spans="2:5">
      <c r="B411" s="315" t="s">
        <v>11259</v>
      </c>
      <c r="C411" s="315" t="s">
        <v>11260</v>
      </c>
      <c r="D411" s="315" t="s">
        <v>11261</v>
      </c>
      <c r="E411" s="315" t="s">
        <v>510</v>
      </c>
    </row>
    <row r="412" spans="2:5">
      <c r="B412" s="315" t="s">
        <v>11953</v>
      </c>
      <c r="C412" s="315" t="s">
        <v>11954</v>
      </c>
      <c r="D412" s="315" t="s">
        <v>5987</v>
      </c>
      <c r="E412" s="315" t="s">
        <v>680</v>
      </c>
    </row>
    <row r="413" spans="2:5">
      <c r="B413" s="315" t="s">
        <v>10696</v>
      </c>
      <c r="C413" s="315" t="s">
        <v>10697</v>
      </c>
      <c r="D413" s="315" t="s">
        <v>10698</v>
      </c>
      <c r="E413" s="315" t="s">
        <v>510</v>
      </c>
    </row>
    <row r="414" spans="2:5">
      <c r="B414" s="315" t="s">
        <v>8574</v>
      </c>
      <c r="C414" s="315" t="s">
        <v>8575</v>
      </c>
      <c r="D414" s="315" t="s">
        <v>2191</v>
      </c>
      <c r="E414" s="315" t="s">
        <v>510</v>
      </c>
    </row>
    <row r="415" spans="2:5">
      <c r="B415" s="315" t="s">
        <v>11778</v>
      </c>
      <c r="C415" s="315" t="s">
        <v>11779</v>
      </c>
      <c r="D415" s="315" t="s">
        <v>11780</v>
      </c>
      <c r="E415" s="315" t="s">
        <v>510</v>
      </c>
    </row>
    <row r="416" spans="2:5">
      <c r="B416" s="315" t="s">
        <v>6279</v>
      </c>
      <c r="C416" s="315" t="s">
        <v>6280</v>
      </c>
      <c r="D416" s="315" t="s">
        <v>6281</v>
      </c>
      <c r="E416" s="315" t="s">
        <v>510</v>
      </c>
    </row>
    <row r="417" spans="2:5">
      <c r="B417" s="315" t="s">
        <v>7037</v>
      </c>
      <c r="C417" s="315" t="s">
        <v>7038</v>
      </c>
      <c r="D417" s="315" t="s">
        <v>7039</v>
      </c>
      <c r="E417" s="315" t="s">
        <v>510</v>
      </c>
    </row>
    <row r="418" spans="2:5">
      <c r="B418" s="315" t="s">
        <v>6679</v>
      </c>
      <c r="C418" s="315" t="s">
        <v>6680</v>
      </c>
      <c r="D418" s="315" t="s">
        <v>6681</v>
      </c>
      <c r="E418" s="315" t="s">
        <v>510</v>
      </c>
    </row>
    <row r="419" spans="2:5">
      <c r="B419" s="315" t="s">
        <v>11907</v>
      </c>
      <c r="C419" s="315" t="s">
        <v>11908</v>
      </c>
      <c r="D419" s="315" t="s">
        <v>10885</v>
      </c>
      <c r="E419" s="315" t="s">
        <v>510</v>
      </c>
    </row>
    <row r="420" spans="2:5">
      <c r="B420" s="315" t="s">
        <v>2409</v>
      </c>
      <c r="C420" s="315" t="s">
        <v>2410</v>
      </c>
      <c r="D420" s="315" t="s">
        <v>509</v>
      </c>
      <c r="E420" s="315" t="s">
        <v>510</v>
      </c>
    </row>
    <row r="421" spans="2:5">
      <c r="B421" s="315" t="s">
        <v>3035</v>
      </c>
      <c r="C421" s="315" t="s">
        <v>3036</v>
      </c>
      <c r="D421" s="315" t="s">
        <v>3037</v>
      </c>
      <c r="E421" s="315" t="s">
        <v>510</v>
      </c>
    </row>
    <row r="422" spans="2:5">
      <c r="B422" s="315" t="s">
        <v>964</v>
      </c>
      <c r="C422" s="315" t="s">
        <v>965</v>
      </c>
      <c r="D422" s="315" t="s">
        <v>966</v>
      </c>
      <c r="E422" s="315" t="s">
        <v>510</v>
      </c>
    </row>
    <row r="423" spans="2:5">
      <c r="B423" s="315" t="s">
        <v>6806</v>
      </c>
      <c r="C423" s="315" t="s">
        <v>6807</v>
      </c>
      <c r="D423" s="315" t="s">
        <v>3161</v>
      </c>
      <c r="E423" s="315" t="s">
        <v>510</v>
      </c>
    </row>
    <row r="424" spans="2:5">
      <c r="B424" s="315" t="s">
        <v>2369</v>
      </c>
      <c r="C424" s="315" t="s">
        <v>2370</v>
      </c>
      <c r="D424" s="315" t="s">
        <v>2371</v>
      </c>
      <c r="E424" s="315" t="s">
        <v>510</v>
      </c>
    </row>
    <row r="425" spans="2:5">
      <c r="B425" s="315" t="s">
        <v>10082</v>
      </c>
      <c r="C425" s="315" t="s">
        <v>10083</v>
      </c>
      <c r="D425" s="315" t="s">
        <v>509</v>
      </c>
      <c r="E425" s="315" t="s">
        <v>510</v>
      </c>
    </row>
    <row r="426" spans="2:5">
      <c r="B426" s="315" t="s">
        <v>5802</v>
      </c>
      <c r="C426" s="315" t="s">
        <v>5803</v>
      </c>
      <c r="D426" s="315" t="s">
        <v>5804</v>
      </c>
      <c r="E426" s="315" t="s">
        <v>510</v>
      </c>
    </row>
    <row r="427" spans="2:5">
      <c r="B427" s="315" t="s">
        <v>1155</v>
      </c>
      <c r="C427" s="315" t="s">
        <v>1156</v>
      </c>
      <c r="D427" s="315" t="s">
        <v>1157</v>
      </c>
      <c r="E427" s="315" t="s">
        <v>510</v>
      </c>
    </row>
    <row r="428" spans="2:5">
      <c r="B428" s="315" t="s">
        <v>1913</v>
      </c>
      <c r="C428" s="315" t="s">
        <v>1914</v>
      </c>
      <c r="D428" s="315" t="s">
        <v>1915</v>
      </c>
      <c r="E428" s="315" t="s">
        <v>680</v>
      </c>
    </row>
    <row r="429" spans="2:5">
      <c r="B429" s="315" t="s">
        <v>11473</v>
      </c>
      <c r="C429" s="315" t="s">
        <v>11474</v>
      </c>
      <c r="D429" s="315" t="s">
        <v>509</v>
      </c>
      <c r="E429" s="315" t="s">
        <v>510</v>
      </c>
    </row>
    <row r="430" spans="2:5">
      <c r="B430" s="315" t="s">
        <v>5886</v>
      </c>
      <c r="C430" s="315" t="s">
        <v>5887</v>
      </c>
      <c r="D430" s="315" t="s">
        <v>5888</v>
      </c>
      <c r="E430" s="315" t="s">
        <v>510</v>
      </c>
    </row>
    <row r="431" spans="2:5">
      <c r="B431" s="315" t="s">
        <v>2875</v>
      </c>
      <c r="C431" s="315" t="s">
        <v>2876</v>
      </c>
      <c r="D431" s="315" t="s">
        <v>528</v>
      </c>
      <c r="E431" s="315" t="s">
        <v>510</v>
      </c>
    </row>
    <row r="432" spans="2:5">
      <c r="B432" s="315" t="s">
        <v>7956</v>
      </c>
      <c r="C432" s="315" t="s">
        <v>7957</v>
      </c>
      <c r="D432" s="315" t="s">
        <v>7958</v>
      </c>
      <c r="E432" s="315" t="s">
        <v>510</v>
      </c>
    </row>
    <row r="433" spans="2:5">
      <c r="B433" s="315" t="s">
        <v>1614</v>
      </c>
      <c r="C433" s="315" t="s">
        <v>1615</v>
      </c>
      <c r="D433" s="315" t="s">
        <v>509</v>
      </c>
      <c r="E433" s="315" t="s">
        <v>510</v>
      </c>
    </row>
    <row r="434" spans="2:5">
      <c r="B434" s="315" t="s">
        <v>3388</v>
      </c>
      <c r="C434" s="315" t="s">
        <v>3389</v>
      </c>
      <c r="D434" s="315" t="s">
        <v>509</v>
      </c>
      <c r="E434" s="315" t="s">
        <v>510</v>
      </c>
    </row>
    <row r="435" spans="2:5">
      <c r="B435" s="315" t="s">
        <v>11666</v>
      </c>
      <c r="C435" s="315" t="s">
        <v>11667</v>
      </c>
      <c r="D435" s="315" t="s">
        <v>11668</v>
      </c>
      <c r="E435" s="315" t="s">
        <v>510</v>
      </c>
    </row>
    <row r="436" spans="2:5">
      <c r="B436" s="315" t="s">
        <v>1378</v>
      </c>
      <c r="C436" s="315" t="s">
        <v>1379</v>
      </c>
      <c r="D436" s="315" t="s">
        <v>1380</v>
      </c>
      <c r="E436" s="315" t="s">
        <v>680</v>
      </c>
    </row>
    <row r="437" spans="2:5">
      <c r="B437" s="315" t="s">
        <v>3635</v>
      </c>
      <c r="C437" s="315" t="s">
        <v>3636</v>
      </c>
      <c r="D437" s="315" t="s">
        <v>3637</v>
      </c>
      <c r="E437" s="315" t="s">
        <v>510</v>
      </c>
    </row>
    <row r="438" spans="2:5">
      <c r="B438" s="315" t="s">
        <v>1149</v>
      </c>
      <c r="C438" s="315" t="s">
        <v>1150</v>
      </c>
      <c r="D438" s="315" t="s">
        <v>1151</v>
      </c>
      <c r="E438" s="315" t="s">
        <v>510</v>
      </c>
    </row>
    <row r="439" spans="2:5">
      <c r="B439" s="315" t="s">
        <v>8531</v>
      </c>
      <c r="C439" s="315" t="s">
        <v>8532</v>
      </c>
      <c r="D439" s="315" t="s">
        <v>8533</v>
      </c>
      <c r="E439" s="315" t="s">
        <v>510</v>
      </c>
    </row>
    <row r="440" spans="2:5">
      <c r="B440" s="315" t="s">
        <v>8613</v>
      </c>
      <c r="C440" s="315" t="s">
        <v>8614</v>
      </c>
      <c r="D440" s="315" t="s">
        <v>8615</v>
      </c>
      <c r="E440" s="315" t="s">
        <v>510</v>
      </c>
    </row>
    <row r="441" spans="2:5">
      <c r="B441" s="315" t="s">
        <v>4317</v>
      </c>
      <c r="C441" s="315" t="s">
        <v>4318</v>
      </c>
      <c r="D441" s="315" t="s">
        <v>509</v>
      </c>
      <c r="E441" s="315" t="s">
        <v>510</v>
      </c>
    </row>
    <row r="442" spans="2:5">
      <c r="B442" s="315" t="s">
        <v>3788</v>
      </c>
      <c r="C442" s="315" t="s">
        <v>3789</v>
      </c>
      <c r="D442" s="315" t="s">
        <v>3790</v>
      </c>
      <c r="E442" s="315" t="s">
        <v>510</v>
      </c>
    </row>
    <row r="443" spans="2:5">
      <c r="B443" s="315" t="s">
        <v>9885</v>
      </c>
      <c r="C443" s="315" t="s">
        <v>9886</v>
      </c>
      <c r="D443" s="315" t="s">
        <v>9887</v>
      </c>
      <c r="E443" s="315" t="s">
        <v>510</v>
      </c>
    </row>
    <row r="444" spans="2:5">
      <c r="B444" s="315" t="s">
        <v>10233</v>
      </c>
      <c r="C444" s="315" t="s">
        <v>10234</v>
      </c>
      <c r="D444" s="315" t="s">
        <v>10235</v>
      </c>
      <c r="E444" s="315" t="s">
        <v>680</v>
      </c>
    </row>
    <row r="445" spans="2:5">
      <c r="B445" s="315" t="s">
        <v>2664</v>
      </c>
      <c r="C445" s="315" t="s">
        <v>2665</v>
      </c>
      <c r="D445" s="315" t="s">
        <v>2666</v>
      </c>
      <c r="E445" s="315" t="s">
        <v>510</v>
      </c>
    </row>
    <row r="446" spans="2:5">
      <c r="B446" s="315" t="s">
        <v>7813</v>
      </c>
      <c r="C446" s="315" t="s">
        <v>7814</v>
      </c>
      <c r="D446" s="315" t="s">
        <v>7815</v>
      </c>
      <c r="E446" s="315" t="s">
        <v>510</v>
      </c>
    </row>
    <row r="447" spans="2:5">
      <c r="B447" s="315" t="s">
        <v>6247</v>
      </c>
      <c r="C447" s="315" t="s">
        <v>6248</v>
      </c>
      <c r="D447" s="315" t="s">
        <v>6249</v>
      </c>
      <c r="E447" s="315" t="s">
        <v>680</v>
      </c>
    </row>
    <row r="448" spans="2:5">
      <c r="B448" s="315" t="s">
        <v>1351</v>
      </c>
      <c r="C448" s="315" t="s">
        <v>1352</v>
      </c>
      <c r="D448" s="315" t="s">
        <v>1353</v>
      </c>
      <c r="E448" s="315" t="s">
        <v>510</v>
      </c>
    </row>
    <row r="449" spans="2:5">
      <c r="B449" s="315" t="s">
        <v>2544</v>
      </c>
      <c r="C449" s="315" t="s">
        <v>2545</v>
      </c>
      <c r="D449" s="315" t="s">
        <v>509</v>
      </c>
      <c r="E449" s="315" t="s">
        <v>510</v>
      </c>
    </row>
    <row r="450" spans="2:5">
      <c r="B450" s="315" t="s">
        <v>10447</v>
      </c>
      <c r="C450" s="315" t="s">
        <v>10448</v>
      </c>
      <c r="D450" s="315" t="s">
        <v>10449</v>
      </c>
      <c r="E450" s="315" t="s">
        <v>510</v>
      </c>
    </row>
    <row r="451" spans="2:5">
      <c r="B451" s="315" t="s">
        <v>9624</v>
      </c>
      <c r="C451" s="315" t="s">
        <v>9625</v>
      </c>
      <c r="D451" s="315" t="s">
        <v>9626</v>
      </c>
      <c r="E451" s="315" t="s">
        <v>510</v>
      </c>
    </row>
    <row r="452" spans="2:5">
      <c r="B452" s="315" t="s">
        <v>9781</v>
      </c>
      <c r="C452" s="315" t="s">
        <v>9782</v>
      </c>
      <c r="D452" s="315" t="s">
        <v>509</v>
      </c>
      <c r="E452" s="315" t="s">
        <v>510</v>
      </c>
    </row>
    <row r="453" spans="2:5">
      <c r="B453" s="315" t="s">
        <v>7802</v>
      </c>
      <c r="C453" s="315" t="s">
        <v>7803</v>
      </c>
      <c r="D453" s="315" t="s">
        <v>5767</v>
      </c>
      <c r="E453" s="315" t="s">
        <v>510</v>
      </c>
    </row>
    <row r="454" spans="2:5">
      <c r="B454" s="315" t="s">
        <v>631</v>
      </c>
      <c r="C454" s="315" t="s">
        <v>632</v>
      </c>
      <c r="D454" s="315" t="s">
        <v>633</v>
      </c>
      <c r="E454" s="315" t="s">
        <v>510</v>
      </c>
    </row>
    <row r="455" spans="2:5">
      <c r="B455" s="315" t="s">
        <v>2372</v>
      </c>
      <c r="C455" s="315" t="s">
        <v>2373</v>
      </c>
      <c r="D455" s="315" t="s">
        <v>2374</v>
      </c>
      <c r="E455" s="315" t="s">
        <v>510</v>
      </c>
    </row>
    <row r="456" spans="2:5">
      <c r="B456" s="315" t="s">
        <v>11915</v>
      </c>
      <c r="C456" s="315" t="s">
        <v>11916</v>
      </c>
      <c r="D456" s="315" t="s">
        <v>509</v>
      </c>
      <c r="E456" s="315" t="s">
        <v>510</v>
      </c>
    </row>
    <row r="457" spans="2:5">
      <c r="B457" s="315" t="s">
        <v>7477</v>
      </c>
      <c r="C457" s="315" t="s">
        <v>7478</v>
      </c>
      <c r="D457" s="315" t="s">
        <v>509</v>
      </c>
      <c r="E457" s="315" t="s">
        <v>680</v>
      </c>
    </row>
    <row r="458" spans="2:5">
      <c r="B458" s="315" t="s">
        <v>10371</v>
      </c>
      <c r="C458" s="315" t="s">
        <v>10372</v>
      </c>
      <c r="D458" s="315" t="s">
        <v>509</v>
      </c>
      <c r="E458" s="315" t="s">
        <v>510</v>
      </c>
    </row>
    <row r="459" spans="2:5">
      <c r="B459" s="315" t="s">
        <v>10373</v>
      </c>
      <c r="C459" s="315" t="s">
        <v>10372</v>
      </c>
      <c r="D459" s="315" t="s">
        <v>10374</v>
      </c>
      <c r="E459" s="315" t="s">
        <v>510</v>
      </c>
    </row>
    <row r="460" spans="2:5">
      <c r="B460" s="315" t="s">
        <v>3219</v>
      </c>
      <c r="C460" s="315" t="s">
        <v>3220</v>
      </c>
      <c r="D460" s="315" t="s">
        <v>3221</v>
      </c>
      <c r="E460" s="315" t="s">
        <v>510</v>
      </c>
    </row>
    <row r="461" spans="2:5">
      <c r="B461" s="315" t="s">
        <v>9106</v>
      </c>
      <c r="C461" s="315" t="s">
        <v>9107</v>
      </c>
      <c r="D461" s="315" t="s">
        <v>9108</v>
      </c>
      <c r="E461" s="315" t="s">
        <v>510</v>
      </c>
    </row>
    <row r="462" spans="2:5">
      <c r="B462" s="315" t="s">
        <v>11866</v>
      </c>
      <c r="C462" s="315" t="s">
        <v>11867</v>
      </c>
      <c r="D462" s="315" t="s">
        <v>509</v>
      </c>
      <c r="E462" s="315" t="s">
        <v>510</v>
      </c>
    </row>
    <row r="463" spans="2:5">
      <c r="B463" s="315" t="s">
        <v>10425</v>
      </c>
      <c r="C463" s="315" t="s">
        <v>10426</v>
      </c>
      <c r="D463" s="315" t="s">
        <v>1240</v>
      </c>
      <c r="E463" s="315" t="s">
        <v>510</v>
      </c>
    </row>
    <row r="464" spans="2:5">
      <c r="B464" s="315" t="s">
        <v>1480</v>
      </c>
      <c r="C464" s="315" t="s">
        <v>1481</v>
      </c>
      <c r="D464" s="315" t="s">
        <v>1482</v>
      </c>
      <c r="E464" s="315" t="s">
        <v>680</v>
      </c>
    </row>
    <row r="465" spans="2:5">
      <c r="B465" s="315" t="s">
        <v>8177</v>
      </c>
      <c r="C465" s="315" t="s">
        <v>8178</v>
      </c>
      <c r="D465" s="315" t="s">
        <v>8179</v>
      </c>
      <c r="E465" s="315" t="s">
        <v>680</v>
      </c>
    </row>
    <row r="466" spans="2:5">
      <c r="B466" s="315" t="s">
        <v>4637</v>
      </c>
      <c r="C466" s="315" t="s">
        <v>4638</v>
      </c>
      <c r="D466" s="315" t="s">
        <v>4639</v>
      </c>
      <c r="E466" s="315" t="s">
        <v>680</v>
      </c>
    </row>
    <row r="467" spans="2:5">
      <c r="B467" s="315" t="s">
        <v>8138</v>
      </c>
      <c r="C467" s="315" t="s">
        <v>8139</v>
      </c>
      <c r="D467" s="315" t="s">
        <v>8140</v>
      </c>
      <c r="E467" s="315" t="s">
        <v>510</v>
      </c>
    </row>
    <row r="468" spans="2:5">
      <c r="B468" s="315" t="s">
        <v>11878</v>
      </c>
      <c r="C468" s="315" t="s">
        <v>11879</v>
      </c>
      <c r="D468" s="315" t="s">
        <v>11880</v>
      </c>
      <c r="E468" s="315" t="s">
        <v>510</v>
      </c>
    </row>
    <row r="469" spans="2:5">
      <c r="B469" s="315" t="s">
        <v>8001</v>
      </c>
      <c r="C469" s="315" t="s">
        <v>8002</v>
      </c>
      <c r="D469" s="315" t="s">
        <v>8003</v>
      </c>
      <c r="E469" s="315" t="s">
        <v>510</v>
      </c>
    </row>
    <row r="470" spans="2:5">
      <c r="B470" s="315" t="s">
        <v>12846</v>
      </c>
      <c r="C470" s="315" t="s">
        <v>12847</v>
      </c>
      <c r="D470" s="315" t="s">
        <v>509</v>
      </c>
      <c r="E470" s="315" t="s">
        <v>510</v>
      </c>
    </row>
    <row r="471" spans="2:5">
      <c r="B471" s="315" t="s">
        <v>4961</v>
      </c>
      <c r="C471" s="315" t="s">
        <v>4962</v>
      </c>
      <c r="D471" s="315" t="s">
        <v>4963</v>
      </c>
      <c r="E471" s="315" t="s">
        <v>680</v>
      </c>
    </row>
    <row r="472" spans="2:5">
      <c r="B472" s="315" t="s">
        <v>11626</v>
      </c>
      <c r="C472" s="315" t="s">
        <v>11627</v>
      </c>
      <c r="D472" s="315" t="s">
        <v>11628</v>
      </c>
      <c r="E472" s="315" t="s">
        <v>510</v>
      </c>
    </row>
    <row r="473" spans="2:5">
      <c r="B473" s="315" t="s">
        <v>11008</v>
      </c>
      <c r="C473" s="315" t="s">
        <v>11009</v>
      </c>
      <c r="D473" s="315" t="s">
        <v>11010</v>
      </c>
      <c r="E473" s="315" t="s">
        <v>510</v>
      </c>
    </row>
    <row r="474" spans="2:5">
      <c r="B474" s="315" t="s">
        <v>7944</v>
      </c>
      <c r="C474" s="315" t="s">
        <v>7945</v>
      </c>
      <c r="D474" s="315" t="s">
        <v>7946</v>
      </c>
      <c r="E474" s="315" t="s">
        <v>510</v>
      </c>
    </row>
    <row r="475" spans="2:5">
      <c r="B475" s="315" t="s">
        <v>6430</v>
      </c>
      <c r="C475" s="315" t="s">
        <v>6431</v>
      </c>
      <c r="D475" s="315" t="s">
        <v>6432</v>
      </c>
      <c r="E475" s="315" t="s">
        <v>510</v>
      </c>
    </row>
    <row r="476" spans="2:5">
      <c r="B476" s="315" t="s">
        <v>7216</v>
      </c>
      <c r="C476" s="315" t="s">
        <v>7217</v>
      </c>
      <c r="D476" s="315" t="s">
        <v>7218</v>
      </c>
      <c r="E476" s="315" t="s">
        <v>510</v>
      </c>
    </row>
    <row r="477" spans="2:5">
      <c r="B477" s="315" t="s">
        <v>12763</v>
      </c>
      <c r="C477" s="315" t="s">
        <v>12764</v>
      </c>
      <c r="D477" s="315" t="s">
        <v>509</v>
      </c>
      <c r="E477" s="315" t="s">
        <v>510</v>
      </c>
    </row>
    <row r="478" spans="2:5">
      <c r="B478" s="315" t="s">
        <v>7149</v>
      </c>
      <c r="C478" s="315" t="s">
        <v>7150</v>
      </c>
      <c r="D478" s="315" t="s">
        <v>509</v>
      </c>
      <c r="E478" s="315" t="s">
        <v>680</v>
      </c>
    </row>
    <row r="479" spans="2:5">
      <c r="B479" s="315" t="s">
        <v>10794</v>
      </c>
      <c r="C479" s="315" t="s">
        <v>10795</v>
      </c>
      <c r="D479" s="315" t="s">
        <v>10796</v>
      </c>
      <c r="E479" s="315" t="s">
        <v>510</v>
      </c>
    </row>
    <row r="480" spans="2:5">
      <c r="B480" s="315" t="s">
        <v>12379</v>
      </c>
      <c r="C480" s="315" t="s">
        <v>12380</v>
      </c>
      <c r="D480" s="315" t="s">
        <v>12381</v>
      </c>
      <c r="E480" s="315" t="s">
        <v>680</v>
      </c>
    </row>
    <row r="481" spans="2:5">
      <c r="B481" s="315" t="s">
        <v>8894</v>
      </c>
      <c r="C481" s="315" t="s">
        <v>8895</v>
      </c>
      <c r="D481" s="315" t="s">
        <v>8896</v>
      </c>
      <c r="E481" s="315" t="s">
        <v>510</v>
      </c>
    </row>
    <row r="482" spans="2:5">
      <c r="B482" s="315" t="s">
        <v>10800</v>
      </c>
      <c r="C482" s="315" t="s">
        <v>10801</v>
      </c>
      <c r="D482" s="315" t="s">
        <v>10802</v>
      </c>
      <c r="E482" s="315" t="s">
        <v>510</v>
      </c>
    </row>
    <row r="483" spans="2:5">
      <c r="B483" s="315" t="s">
        <v>6205</v>
      </c>
      <c r="C483" s="315" t="s">
        <v>6206</v>
      </c>
      <c r="D483" s="315" t="s">
        <v>6207</v>
      </c>
      <c r="E483" s="315" t="s">
        <v>510</v>
      </c>
    </row>
    <row r="484" spans="2:5">
      <c r="B484" s="315" t="s">
        <v>5997</v>
      </c>
      <c r="C484" s="315" t="s">
        <v>5998</v>
      </c>
      <c r="D484" s="315" t="s">
        <v>509</v>
      </c>
      <c r="E484" s="315" t="s">
        <v>510</v>
      </c>
    </row>
    <row r="485" spans="2:5">
      <c r="B485" s="315" t="s">
        <v>7502</v>
      </c>
      <c r="C485" s="315" t="s">
        <v>7503</v>
      </c>
      <c r="D485" s="315" t="s">
        <v>509</v>
      </c>
      <c r="E485" s="315" t="s">
        <v>510</v>
      </c>
    </row>
    <row r="486" spans="2:5">
      <c r="B486" s="315" t="s">
        <v>2156</v>
      </c>
      <c r="C486" s="315" t="s">
        <v>2157</v>
      </c>
      <c r="D486" s="315" t="s">
        <v>2158</v>
      </c>
      <c r="E486" s="315" t="s">
        <v>510</v>
      </c>
    </row>
    <row r="487" spans="2:5">
      <c r="B487" s="315" t="s">
        <v>5123</v>
      </c>
      <c r="C487" s="315" t="s">
        <v>5124</v>
      </c>
      <c r="D487" s="315" t="s">
        <v>2158</v>
      </c>
      <c r="E487" s="315" t="s">
        <v>510</v>
      </c>
    </row>
    <row r="488" spans="2:5">
      <c r="B488" s="315" t="s">
        <v>1299</v>
      </c>
      <c r="C488" s="315" t="s">
        <v>1300</v>
      </c>
      <c r="D488" s="315" t="s">
        <v>1301</v>
      </c>
      <c r="E488" s="315" t="s">
        <v>510</v>
      </c>
    </row>
    <row r="489" spans="2:5">
      <c r="B489" s="315" t="s">
        <v>11659</v>
      </c>
      <c r="C489" s="315" t="s">
        <v>11660</v>
      </c>
      <c r="D489" s="315" t="s">
        <v>766</v>
      </c>
      <c r="E489" s="315" t="s">
        <v>510</v>
      </c>
    </row>
    <row r="490" spans="2:5">
      <c r="B490" s="315" t="s">
        <v>4085</v>
      </c>
      <c r="C490" s="315" t="s">
        <v>4086</v>
      </c>
      <c r="D490" s="315" t="s">
        <v>4087</v>
      </c>
      <c r="E490" s="315" t="s">
        <v>510</v>
      </c>
    </row>
    <row r="491" spans="2:5">
      <c r="B491" s="315" t="s">
        <v>5834</v>
      </c>
      <c r="C491" s="315" t="s">
        <v>5835</v>
      </c>
      <c r="D491" s="315" t="s">
        <v>5836</v>
      </c>
      <c r="E491" s="315" t="s">
        <v>510</v>
      </c>
    </row>
    <row r="492" spans="2:5">
      <c r="B492" s="315" t="s">
        <v>7846</v>
      </c>
      <c r="C492" s="315" t="s">
        <v>7847</v>
      </c>
      <c r="D492" s="315" t="s">
        <v>7848</v>
      </c>
      <c r="E492" s="315" t="s">
        <v>510</v>
      </c>
    </row>
    <row r="493" spans="2:5">
      <c r="B493" s="315" t="s">
        <v>1036</v>
      </c>
      <c r="C493" s="315" t="s">
        <v>1037</v>
      </c>
      <c r="D493" s="315" t="s">
        <v>1038</v>
      </c>
      <c r="E493" s="315" t="s">
        <v>510</v>
      </c>
    </row>
    <row r="494" spans="2:5">
      <c r="B494" s="315" t="s">
        <v>7196</v>
      </c>
      <c r="C494" s="315" t="s">
        <v>7197</v>
      </c>
      <c r="D494" s="315" t="s">
        <v>7198</v>
      </c>
      <c r="E494" s="315" t="s">
        <v>510</v>
      </c>
    </row>
    <row r="495" spans="2:5">
      <c r="B495" s="315" t="s">
        <v>5237</v>
      </c>
      <c r="C495" s="315" t="s">
        <v>5238</v>
      </c>
      <c r="D495" s="315" t="s">
        <v>5239</v>
      </c>
      <c r="E495" s="315" t="s">
        <v>510</v>
      </c>
    </row>
    <row r="496" spans="2:5">
      <c r="B496" s="315" t="s">
        <v>9244</v>
      </c>
      <c r="C496" s="315" t="s">
        <v>9245</v>
      </c>
      <c r="D496" s="315" t="s">
        <v>509</v>
      </c>
      <c r="E496" s="315" t="s">
        <v>510</v>
      </c>
    </row>
    <row r="497" spans="2:5">
      <c r="B497" s="315" t="s">
        <v>10955</v>
      </c>
      <c r="C497" s="315" t="s">
        <v>10956</v>
      </c>
      <c r="D497" s="315" t="s">
        <v>10957</v>
      </c>
      <c r="E497" s="315" t="s">
        <v>510</v>
      </c>
    </row>
    <row r="498" spans="2:5">
      <c r="B498" s="315" t="s">
        <v>12058</v>
      </c>
      <c r="C498" s="315" t="s">
        <v>12059</v>
      </c>
      <c r="D498" s="315" t="s">
        <v>12060</v>
      </c>
      <c r="E498" s="315" t="s">
        <v>510</v>
      </c>
    </row>
    <row r="499" spans="2:5">
      <c r="B499" s="315" t="s">
        <v>9859</v>
      </c>
      <c r="C499" s="315" t="s">
        <v>9860</v>
      </c>
      <c r="D499" s="315" t="s">
        <v>9861</v>
      </c>
      <c r="E499" s="315" t="s">
        <v>680</v>
      </c>
    </row>
    <row r="500" spans="2:5">
      <c r="B500" s="315" t="s">
        <v>3941</v>
      </c>
      <c r="C500" s="315" t="s">
        <v>3942</v>
      </c>
      <c r="D500" s="315" t="s">
        <v>3943</v>
      </c>
      <c r="E500" s="315" t="s">
        <v>680</v>
      </c>
    </row>
    <row r="501" spans="2:5">
      <c r="B501" s="315" t="s">
        <v>4324</v>
      </c>
      <c r="C501" s="315" t="s">
        <v>4325</v>
      </c>
      <c r="D501" s="315" t="s">
        <v>4326</v>
      </c>
      <c r="E501" s="315" t="s">
        <v>510</v>
      </c>
    </row>
    <row r="502" spans="2:5">
      <c r="B502" s="315" t="s">
        <v>8376</v>
      </c>
      <c r="C502" s="315" t="s">
        <v>8377</v>
      </c>
      <c r="D502" s="315" t="s">
        <v>8378</v>
      </c>
      <c r="E502" s="315" t="s">
        <v>510</v>
      </c>
    </row>
    <row r="503" spans="2:5">
      <c r="B503" s="315" t="s">
        <v>7479</v>
      </c>
      <c r="C503" s="315" t="s">
        <v>7480</v>
      </c>
      <c r="D503" s="315" t="s">
        <v>7481</v>
      </c>
      <c r="E503" s="315" t="s">
        <v>510</v>
      </c>
    </row>
    <row r="504" spans="2:5">
      <c r="B504" s="315" t="s">
        <v>7337</v>
      </c>
      <c r="C504" s="315" t="s">
        <v>7338</v>
      </c>
      <c r="D504" s="315" t="s">
        <v>6740</v>
      </c>
      <c r="E504" s="315" t="s">
        <v>680</v>
      </c>
    </row>
    <row r="505" spans="2:5">
      <c r="B505" s="315" t="s">
        <v>5617</v>
      </c>
      <c r="C505" s="315" t="s">
        <v>5618</v>
      </c>
      <c r="D505" s="315" t="s">
        <v>833</v>
      </c>
      <c r="E505" s="315" t="s">
        <v>510</v>
      </c>
    </row>
    <row r="506" spans="2:5">
      <c r="B506" s="315" t="s">
        <v>6350</v>
      </c>
      <c r="C506" s="315" t="s">
        <v>6351</v>
      </c>
      <c r="D506" s="315" t="s">
        <v>627</v>
      </c>
      <c r="E506" s="315" t="s">
        <v>510</v>
      </c>
    </row>
    <row r="507" spans="2:5">
      <c r="B507" s="315" t="s">
        <v>2434</v>
      </c>
      <c r="C507" s="315" t="s">
        <v>2435</v>
      </c>
      <c r="D507" s="315" t="s">
        <v>2436</v>
      </c>
      <c r="E507" s="315" t="s">
        <v>510</v>
      </c>
    </row>
    <row r="508" spans="2:5">
      <c r="B508" s="315" t="s">
        <v>3157</v>
      </c>
      <c r="C508" s="315" t="s">
        <v>3158</v>
      </c>
      <c r="D508" s="315" t="s">
        <v>509</v>
      </c>
      <c r="E508" s="315" t="s">
        <v>510</v>
      </c>
    </row>
    <row r="509" spans="2:5">
      <c r="B509" s="315" t="s">
        <v>931</v>
      </c>
      <c r="C509" s="315" t="s">
        <v>932</v>
      </c>
      <c r="D509" s="315" t="s">
        <v>509</v>
      </c>
      <c r="E509" s="315" t="s">
        <v>510</v>
      </c>
    </row>
    <row r="510" spans="2:5">
      <c r="B510" s="315" t="s">
        <v>7014</v>
      </c>
      <c r="C510" s="315" t="s">
        <v>7015</v>
      </c>
      <c r="D510" s="315" t="s">
        <v>7016</v>
      </c>
      <c r="E510" s="315" t="s">
        <v>510</v>
      </c>
    </row>
    <row r="511" spans="2:5">
      <c r="B511" s="315" t="s">
        <v>7732</v>
      </c>
      <c r="C511" s="315" t="s">
        <v>7733</v>
      </c>
      <c r="D511" s="315" t="s">
        <v>7734</v>
      </c>
      <c r="E511" s="315" t="s">
        <v>510</v>
      </c>
    </row>
    <row r="512" spans="2:5">
      <c r="B512" s="315" t="s">
        <v>6687</v>
      </c>
      <c r="C512" s="315" t="s">
        <v>6688</v>
      </c>
      <c r="D512" s="315" t="s">
        <v>6689</v>
      </c>
      <c r="E512" s="315" t="s">
        <v>510</v>
      </c>
    </row>
    <row r="513" spans="2:5">
      <c r="B513" s="315" t="s">
        <v>10125</v>
      </c>
      <c r="C513" s="315" t="s">
        <v>10126</v>
      </c>
      <c r="D513" s="315" t="s">
        <v>10127</v>
      </c>
      <c r="E513" s="315" t="s">
        <v>510</v>
      </c>
    </row>
    <row r="514" spans="2:5">
      <c r="B514" s="315" t="s">
        <v>8999</v>
      </c>
      <c r="C514" s="315" t="s">
        <v>9000</v>
      </c>
      <c r="D514" s="315" t="s">
        <v>9001</v>
      </c>
      <c r="E514" s="315" t="s">
        <v>510</v>
      </c>
    </row>
    <row r="515" spans="2:5">
      <c r="B515" s="315" t="s">
        <v>933</v>
      </c>
      <c r="C515" s="315" t="s">
        <v>934</v>
      </c>
      <c r="D515" s="315" t="s">
        <v>935</v>
      </c>
      <c r="E515" s="315" t="s">
        <v>680</v>
      </c>
    </row>
    <row r="516" spans="2:5">
      <c r="B516" s="315" t="s">
        <v>5933</v>
      </c>
      <c r="C516" s="315" t="s">
        <v>5934</v>
      </c>
      <c r="D516" s="315" t="s">
        <v>5935</v>
      </c>
      <c r="E516" s="315" t="s">
        <v>510</v>
      </c>
    </row>
    <row r="517" spans="2:5">
      <c r="B517" s="315" t="s">
        <v>2652</v>
      </c>
      <c r="C517" s="315" t="s">
        <v>2653</v>
      </c>
      <c r="D517" s="315" t="s">
        <v>2654</v>
      </c>
      <c r="E517" s="315" t="s">
        <v>510</v>
      </c>
    </row>
    <row r="518" spans="2:5">
      <c r="B518" s="315" t="s">
        <v>7433</v>
      </c>
      <c r="C518" s="315" t="s">
        <v>7434</v>
      </c>
      <c r="D518" s="315" t="s">
        <v>509</v>
      </c>
      <c r="E518" s="315" t="s">
        <v>510</v>
      </c>
    </row>
    <row r="519" spans="2:5">
      <c r="B519" s="315" t="s">
        <v>6028</v>
      </c>
      <c r="C519" s="315" t="s">
        <v>6029</v>
      </c>
      <c r="D519" s="315" t="s">
        <v>6030</v>
      </c>
      <c r="E519" s="315" t="s">
        <v>510</v>
      </c>
    </row>
    <row r="520" spans="2:5">
      <c r="B520" s="315" t="s">
        <v>9043</v>
      </c>
      <c r="C520" s="315" t="s">
        <v>9044</v>
      </c>
      <c r="D520" s="315" t="s">
        <v>9045</v>
      </c>
      <c r="E520" s="315" t="s">
        <v>510</v>
      </c>
    </row>
    <row r="521" spans="2:5">
      <c r="B521" s="315" t="s">
        <v>4664</v>
      </c>
      <c r="C521" s="315" t="s">
        <v>4665</v>
      </c>
      <c r="D521" s="315" t="s">
        <v>509</v>
      </c>
      <c r="E521" s="315" t="s">
        <v>510</v>
      </c>
    </row>
    <row r="522" spans="2:5">
      <c r="B522" s="315" t="s">
        <v>10060</v>
      </c>
      <c r="C522" s="315" t="s">
        <v>10061</v>
      </c>
      <c r="D522" s="315" t="s">
        <v>676</v>
      </c>
      <c r="E522" s="315" t="s">
        <v>510</v>
      </c>
    </row>
    <row r="523" spans="2:5">
      <c r="B523" s="315" t="s">
        <v>7855</v>
      </c>
      <c r="C523" s="315" t="s">
        <v>7856</v>
      </c>
      <c r="D523" s="315" t="s">
        <v>7857</v>
      </c>
      <c r="E523" s="315" t="s">
        <v>510</v>
      </c>
    </row>
    <row r="524" spans="2:5">
      <c r="B524" s="315" t="s">
        <v>693</v>
      </c>
      <c r="C524" s="315" t="s">
        <v>694</v>
      </c>
      <c r="D524" s="315" t="s">
        <v>695</v>
      </c>
      <c r="E524" s="315" t="s">
        <v>510</v>
      </c>
    </row>
    <row r="525" spans="2:5">
      <c r="B525" s="315" t="s">
        <v>794</v>
      </c>
      <c r="C525" s="315" t="s">
        <v>795</v>
      </c>
      <c r="D525" s="315" t="s">
        <v>796</v>
      </c>
      <c r="E525" s="315" t="s">
        <v>680</v>
      </c>
    </row>
    <row r="526" spans="2:5">
      <c r="B526" s="315" t="s">
        <v>749</v>
      </c>
      <c r="C526" s="315" t="s">
        <v>750</v>
      </c>
      <c r="D526" s="315" t="s">
        <v>751</v>
      </c>
      <c r="E526" s="315" t="s">
        <v>510</v>
      </c>
    </row>
    <row r="527" spans="2:5">
      <c r="B527" s="315" t="s">
        <v>12669</v>
      </c>
      <c r="C527" s="315" t="s">
        <v>12670</v>
      </c>
      <c r="D527" s="315" t="s">
        <v>12671</v>
      </c>
      <c r="E527" s="315" t="s">
        <v>510</v>
      </c>
    </row>
    <row r="528" spans="2:5">
      <c r="B528" s="315" t="s">
        <v>8605</v>
      </c>
      <c r="C528" s="315" t="s">
        <v>8606</v>
      </c>
      <c r="D528" s="315" t="s">
        <v>8607</v>
      </c>
      <c r="E528" s="315" t="s">
        <v>680</v>
      </c>
    </row>
    <row r="529" spans="2:5">
      <c r="B529" s="315" t="s">
        <v>4906</v>
      </c>
      <c r="C529" s="315" t="s">
        <v>4907</v>
      </c>
      <c r="D529" s="315" t="s">
        <v>4908</v>
      </c>
      <c r="E529" s="315" t="s">
        <v>510</v>
      </c>
    </row>
    <row r="530" spans="2:5">
      <c r="B530" s="315" t="s">
        <v>10404</v>
      </c>
      <c r="C530" s="315" t="s">
        <v>10405</v>
      </c>
      <c r="D530" s="315" t="s">
        <v>10406</v>
      </c>
      <c r="E530" s="315" t="s">
        <v>510</v>
      </c>
    </row>
    <row r="531" spans="2:5">
      <c r="B531" s="315" t="s">
        <v>12700</v>
      </c>
      <c r="C531" s="315" t="s">
        <v>12701</v>
      </c>
      <c r="D531" s="315" t="s">
        <v>12702</v>
      </c>
      <c r="E531" s="315" t="s">
        <v>680</v>
      </c>
    </row>
    <row r="532" spans="2:5">
      <c r="B532" s="315" t="s">
        <v>11253</v>
      </c>
      <c r="C532" s="315" t="s">
        <v>11254</v>
      </c>
      <c r="D532" s="315" t="s">
        <v>11255</v>
      </c>
      <c r="E532" s="315" t="s">
        <v>510</v>
      </c>
    </row>
    <row r="533" spans="2:5">
      <c r="B533" s="315" t="s">
        <v>8871</v>
      </c>
      <c r="C533" s="315" t="s">
        <v>8872</v>
      </c>
      <c r="D533" s="315" t="s">
        <v>8873</v>
      </c>
      <c r="E533" s="315" t="s">
        <v>510</v>
      </c>
    </row>
    <row r="534" spans="2:5">
      <c r="B534" s="315" t="s">
        <v>3015</v>
      </c>
      <c r="C534" s="315" t="s">
        <v>3016</v>
      </c>
      <c r="D534" s="315" t="s">
        <v>3017</v>
      </c>
      <c r="E534" s="315" t="s">
        <v>510</v>
      </c>
    </row>
    <row r="535" spans="2:5">
      <c r="B535" s="315" t="s">
        <v>6831</v>
      </c>
      <c r="C535" s="315" t="s">
        <v>6832</v>
      </c>
      <c r="D535" s="315" t="s">
        <v>6833</v>
      </c>
      <c r="E535" s="315" t="s">
        <v>510</v>
      </c>
    </row>
    <row r="536" spans="2:5">
      <c r="B536" s="315" t="s">
        <v>5983</v>
      </c>
      <c r="C536" s="315" t="s">
        <v>5984</v>
      </c>
      <c r="D536" s="315" t="s">
        <v>4210</v>
      </c>
      <c r="E536" s="315" t="s">
        <v>510</v>
      </c>
    </row>
    <row r="537" spans="2:5">
      <c r="B537" s="315" t="s">
        <v>11418</v>
      </c>
      <c r="C537" s="315" t="s">
        <v>11419</v>
      </c>
      <c r="D537" s="315" t="s">
        <v>11420</v>
      </c>
      <c r="E537" s="315" t="s">
        <v>510</v>
      </c>
    </row>
    <row r="538" spans="2:5">
      <c r="B538" s="315" t="s">
        <v>4390</v>
      </c>
      <c r="C538" s="315" t="s">
        <v>4391</v>
      </c>
      <c r="D538" s="315" t="s">
        <v>4392</v>
      </c>
      <c r="E538" s="315" t="s">
        <v>510</v>
      </c>
    </row>
    <row r="539" spans="2:5">
      <c r="B539" s="315" t="s">
        <v>8425</v>
      </c>
      <c r="C539" s="315" t="s">
        <v>8426</v>
      </c>
      <c r="D539" s="315" t="s">
        <v>8427</v>
      </c>
      <c r="E539" s="315" t="s">
        <v>510</v>
      </c>
    </row>
    <row r="540" spans="2:5">
      <c r="B540" s="315" t="s">
        <v>6427</v>
      </c>
      <c r="C540" s="315" t="s">
        <v>6428</v>
      </c>
      <c r="D540" s="315" t="s">
        <v>6429</v>
      </c>
      <c r="E540" s="315" t="s">
        <v>510</v>
      </c>
    </row>
    <row r="541" spans="2:5">
      <c r="B541" s="315" t="s">
        <v>3475</v>
      </c>
      <c r="C541" s="315" t="s">
        <v>3476</v>
      </c>
      <c r="D541" s="315" t="s">
        <v>3477</v>
      </c>
      <c r="E541" s="315" t="s">
        <v>510</v>
      </c>
    </row>
    <row r="542" spans="2:5">
      <c r="B542" s="315" t="s">
        <v>3012</v>
      </c>
      <c r="C542" s="315" t="s">
        <v>3013</v>
      </c>
      <c r="D542" s="315" t="s">
        <v>3014</v>
      </c>
      <c r="E542" s="315" t="s">
        <v>510</v>
      </c>
    </row>
    <row r="543" spans="2:5">
      <c r="B543" s="315" t="s">
        <v>9973</v>
      </c>
      <c r="C543" s="315" t="s">
        <v>9974</v>
      </c>
      <c r="D543" s="315" t="s">
        <v>9975</v>
      </c>
      <c r="E543" s="315" t="s">
        <v>510</v>
      </c>
    </row>
    <row r="544" spans="2:5">
      <c r="B544" s="315" t="s">
        <v>7660</v>
      </c>
      <c r="C544" s="315" t="s">
        <v>7661</v>
      </c>
      <c r="D544" s="315" t="s">
        <v>7662</v>
      </c>
      <c r="E544" s="315" t="s">
        <v>510</v>
      </c>
    </row>
    <row r="545" spans="2:5">
      <c r="B545" s="315" t="s">
        <v>12332</v>
      </c>
      <c r="C545" s="315" t="s">
        <v>12333</v>
      </c>
      <c r="D545" s="315" t="s">
        <v>12334</v>
      </c>
      <c r="E545" s="315" t="s">
        <v>680</v>
      </c>
    </row>
    <row r="546" spans="2:5">
      <c r="B546" s="315" t="s">
        <v>11993</v>
      </c>
      <c r="C546" s="315" t="s">
        <v>11994</v>
      </c>
      <c r="D546" s="315" t="s">
        <v>11995</v>
      </c>
      <c r="E546" s="315" t="s">
        <v>510</v>
      </c>
    </row>
    <row r="547" spans="2:5">
      <c r="B547" s="315" t="s">
        <v>3585</v>
      </c>
      <c r="C547" s="315" t="s">
        <v>3586</v>
      </c>
      <c r="D547" s="315" t="s">
        <v>3587</v>
      </c>
      <c r="E547" s="315" t="s">
        <v>510</v>
      </c>
    </row>
    <row r="548" spans="2:5">
      <c r="B548" s="315" t="s">
        <v>1051</v>
      </c>
      <c r="C548" s="315" t="s">
        <v>1052</v>
      </c>
      <c r="D548" s="315" t="s">
        <v>1053</v>
      </c>
      <c r="E548" s="315" t="s">
        <v>680</v>
      </c>
    </row>
    <row r="549" spans="2:5">
      <c r="B549" s="315" t="s">
        <v>7765</v>
      </c>
      <c r="C549" s="315" t="s">
        <v>7766</v>
      </c>
      <c r="D549" s="315" t="s">
        <v>509</v>
      </c>
      <c r="E549" s="315" t="s">
        <v>510</v>
      </c>
    </row>
    <row r="550" spans="2:5">
      <c r="B550" s="315" t="s">
        <v>12327</v>
      </c>
      <c r="C550" s="315" t="s">
        <v>12328</v>
      </c>
      <c r="D550" s="315" t="s">
        <v>4935</v>
      </c>
      <c r="E550" s="315" t="s">
        <v>680</v>
      </c>
    </row>
    <row r="551" spans="2:5">
      <c r="B551" s="315" t="s">
        <v>8022</v>
      </c>
      <c r="C551" s="315" t="s">
        <v>8023</v>
      </c>
      <c r="D551" s="315" t="s">
        <v>8024</v>
      </c>
      <c r="E551" s="315" t="s">
        <v>510</v>
      </c>
    </row>
    <row r="552" spans="2:5">
      <c r="B552" s="315" t="s">
        <v>6667</v>
      </c>
      <c r="C552" s="315" t="s">
        <v>6668</v>
      </c>
      <c r="D552" s="315" t="s">
        <v>6669</v>
      </c>
      <c r="E552" s="315" t="s">
        <v>510</v>
      </c>
    </row>
    <row r="553" spans="2:5">
      <c r="B553" s="315" t="s">
        <v>3894</v>
      </c>
      <c r="C553" s="315" t="s">
        <v>3895</v>
      </c>
      <c r="D553" s="315" t="s">
        <v>3896</v>
      </c>
      <c r="E553" s="315" t="s">
        <v>510</v>
      </c>
    </row>
    <row r="554" spans="2:5">
      <c r="B554" s="315" t="s">
        <v>5895</v>
      </c>
      <c r="C554" s="315" t="s">
        <v>5896</v>
      </c>
      <c r="D554" s="315" t="s">
        <v>509</v>
      </c>
      <c r="E554" s="315" t="s">
        <v>510</v>
      </c>
    </row>
    <row r="555" spans="2:5">
      <c r="B555" s="315" t="s">
        <v>12712</v>
      </c>
      <c r="C555" s="315" t="s">
        <v>12713</v>
      </c>
      <c r="D555" s="315" t="s">
        <v>12714</v>
      </c>
      <c r="E555" s="315" t="s">
        <v>510</v>
      </c>
    </row>
    <row r="556" spans="2:5">
      <c r="B556" s="315" t="s">
        <v>3950</v>
      </c>
      <c r="C556" s="315" t="s">
        <v>3951</v>
      </c>
      <c r="D556" s="315" t="s">
        <v>3952</v>
      </c>
      <c r="E556" s="315" t="s">
        <v>510</v>
      </c>
    </row>
    <row r="557" spans="2:5">
      <c r="B557" s="315" t="s">
        <v>7878</v>
      </c>
      <c r="C557" s="315" t="s">
        <v>7879</v>
      </c>
      <c r="D557" s="315" t="s">
        <v>7880</v>
      </c>
      <c r="E557" s="315" t="s">
        <v>510</v>
      </c>
    </row>
    <row r="558" spans="2:5">
      <c r="B558" s="315" t="s">
        <v>11287</v>
      </c>
      <c r="C558" s="315" t="s">
        <v>11288</v>
      </c>
      <c r="D558" s="315" t="s">
        <v>7432</v>
      </c>
      <c r="E558" s="315" t="s">
        <v>510</v>
      </c>
    </row>
    <row r="559" spans="2:5">
      <c r="B559" s="315" t="s">
        <v>11962</v>
      </c>
      <c r="C559" s="315" t="s">
        <v>11963</v>
      </c>
      <c r="D559" s="315" t="s">
        <v>509</v>
      </c>
      <c r="E559" s="315" t="s">
        <v>510</v>
      </c>
    </row>
    <row r="560" spans="2:5">
      <c r="B560" s="315" t="s">
        <v>1011</v>
      </c>
      <c r="C560" s="315" t="s">
        <v>1012</v>
      </c>
      <c r="D560" s="315" t="s">
        <v>1013</v>
      </c>
      <c r="E560" s="315" t="s">
        <v>680</v>
      </c>
    </row>
    <row r="561" spans="2:5">
      <c r="B561" s="315" t="s">
        <v>11912</v>
      </c>
      <c r="C561" s="315" t="s">
        <v>11913</v>
      </c>
      <c r="D561" s="315" t="s">
        <v>11914</v>
      </c>
      <c r="E561" s="315" t="s">
        <v>680</v>
      </c>
    </row>
    <row r="562" spans="2:5">
      <c r="B562" s="315" t="s">
        <v>6375</v>
      </c>
      <c r="C562" s="315" t="s">
        <v>6376</v>
      </c>
      <c r="D562" s="315" t="s">
        <v>6377</v>
      </c>
      <c r="E562" s="315" t="s">
        <v>510</v>
      </c>
    </row>
    <row r="563" spans="2:5">
      <c r="B563" s="315" t="s">
        <v>4346</v>
      </c>
      <c r="C563" s="315" t="s">
        <v>4347</v>
      </c>
      <c r="D563" s="315" t="s">
        <v>509</v>
      </c>
      <c r="E563" s="315" t="s">
        <v>510</v>
      </c>
    </row>
    <row r="564" spans="2:5">
      <c r="B564" s="315" t="s">
        <v>1818</v>
      </c>
      <c r="C564" s="315" t="s">
        <v>1819</v>
      </c>
      <c r="D564" s="315" t="s">
        <v>1820</v>
      </c>
      <c r="E564" s="315" t="s">
        <v>510</v>
      </c>
    </row>
    <row r="565" spans="2:5">
      <c r="B565" s="315" t="s">
        <v>1821</v>
      </c>
      <c r="C565" s="315" t="s">
        <v>1822</v>
      </c>
      <c r="D565" s="315" t="s">
        <v>1823</v>
      </c>
      <c r="E565" s="315" t="s">
        <v>510</v>
      </c>
    </row>
    <row r="566" spans="2:5">
      <c r="B566" s="315" t="s">
        <v>11430</v>
      </c>
      <c r="C566" s="315" t="s">
        <v>11431</v>
      </c>
      <c r="D566" s="315" t="s">
        <v>11432</v>
      </c>
      <c r="E566" s="315" t="s">
        <v>510</v>
      </c>
    </row>
    <row r="567" spans="2:5">
      <c r="B567" s="315" t="s">
        <v>915</v>
      </c>
      <c r="C567" s="315" t="s">
        <v>916</v>
      </c>
      <c r="D567" s="315" t="s">
        <v>509</v>
      </c>
      <c r="E567" s="315" t="s">
        <v>510</v>
      </c>
    </row>
    <row r="568" spans="2:5">
      <c r="B568" s="315" t="s">
        <v>11273</v>
      </c>
      <c r="C568" s="315" t="s">
        <v>11274</v>
      </c>
      <c r="D568" s="315" t="s">
        <v>11275</v>
      </c>
      <c r="E568" s="315" t="s">
        <v>510</v>
      </c>
    </row>
    <row r="569" spans="2:5">
      <c r="B569" s="315" t="s">
        <v>1005</v>
      </c>
      <c r="C569" s="315" t="s">
        <v>1006</v>
      </c>
      <c r="D569" s="315" t="s">
        <v>1007</v>
      </c>
      <c r="E569" s="315" t="s">
        <v>510</v>
      </c>
    </row>
    <row r="570" spans="2:5">
      <c r="B570" s="315" t="s">
        <v>10316</v>
      </c>
      <c r="C570" s="315" t="s">
        <v>10317</v>
      </c>
      <c r="D570" s="315" t="s">
        <v>10318</v>
      </c>
      <c r="E570" s="315" t="s">
        <v>680</v>
      </c>
    </row>
    <row r="571" spans="2:5">
      <c r="B571" s="315" t="s">
        <v>7048</v>
      </c>
      <c r="C571" s="315" t="s">
        <v>7049</v>
      </c>
      <c r="D571" s="315" t="s">
        <v>509</v>
      </c>
      <c r="E571" s="315" t="s">
        <v>510</v>
      </c>
    </row>
    <row r="572" spans="2:5">
      <c r="B572" s="315" t="s">
        <v>1765</v>
      </c>
      <c r="C572" s="315" t="s">
        <v>1766</v>
      </c>
      <c r="D572" s="315" t="s">
        <v>509</v>
      </c>
      <c r="E572" s="315" t="s">
        <v>510</v>
      </c>
    </row>
    <row r="573" spans="2:5">
      <c r="B573" s="315" t="s">
        <v>11909</v>
      </c>
      <c r="C573" s="315" t="s">
        <v>11910</v>
      </c>
      <c r="D573" s="315" t="s">
        <v>11911</v>
      </c>
      <c r="E573" s="315" t="s">
        <v>510</v>
      </c>
    </row>
    <row r="574" spans="2:5">
      <c r="B574" s="315" t="s">
        <v>12666</v>
      </c>
      <c r="C574" s="315" t="s">
        <v>12667</v>
      </c>
      <c r="D574" s="315" t="s">
        <v>12668</v>
      </c>
      <c r="E574" s="315" t="s">
        <v>680</v>
      </c>
    </row>
    <row r="575" spans="2:5">
      <c r="B575" s="315" t="s">
        <v>8132</v>
      </c>
      <c r="C575" s="315" t="s">
        <v>8133</v>
      </c>
      <c r="D575" s="315" t="s">
        <v>8134</v>
      </c>
      <c r="E575" s="315" t="s">
        <v>510</v>
      </c>
    </row>
    <row r="576" spans="2:5">
      <c r="B576" s="315" t="s">
        <v>4930</v>
      </c>
      <c r="C576" s="315" t="s">
        <v>4931</v>
      </c>
      <c r="D576" s="315" t="s">
        <v>4932</v>
      </c>
      <c r="E576" s="315" t="s">
        <v>510</v>
      </c>
    </row>
    <row r="577" spans="2:5">
      <c r="B577" s="315" t="s">
        <v>7058</v>
      </c>
      <c r="C577" s="315" t="s">
        <v>7059</v>
      </c>
      <c r="D577" s="315" t="s">
        <v>7060</v>
      </c>
      <c r="E577" s="315" t="s">
        <v>510</v>
      </c>
    </row>
    <row r="578" spans="2:5">
      <c r="B578" s="315" t="s">
        <v>654</v>
      </c>
      <c r="C578" s="315" t="s">
        <v>655</v>
      </c>
      <c r="D578" s="315" t="s">
        <v>656</v>
      </c>
      <c r="E578" s="315" t="s">
        <v>510</v>
      </c>
    </row>
    <row r="579" spans="2:5">
      <c r="B579" s="315" t="s">
        <v>8266</v>
      </c>
      <c r="C579" s="315" t="s">
        <v>8267</v>
      </c>
      <c r="D579" s="315" t="s">
        <v>8268</v>
      </c>
      <c r="E579" s="315" t="s">
        <v>510</v>
      </c>
    </row>
    <row r="580" spans="2:5">
      <c r="B580" s="315" t="s">
        <v>11475</v>
      </c>
      <c r="C580" s="315" t="s">
        <v>11476</v>
      </c>
      <c r="D580" s="315" t="s">
        <v>11477</v>
      </c>
      <c r="E580" s="315" t="s">
        <v>680</v>
      </c>
    </row>
    <row r="581" spans="2:5">
      <c r="B581" s="315" t="s">
        <v>4005</v>
      </c>
      <c r="C581" s="315" t="s">
        <v>4006</v>
      </c>
      <c r="D581" s="315" t="s">
        <v>4007</v>
      </c>
      <c r="E581" s="315" t="s">
        <v>510</v>
      </c>
    </row>
    <row r="582" spans="2:5">
      <c r="B582" s="315" t="s">
        <v>7555</v>
      </c>
      <c r="C582" s="315" t="s">
        <v>7556</v>
      </c>
      <c r="D582" s="315" t="s">
        <v>7557</v>
      </c>
      <c r="E582" s="315" t="s">
        <v>510</v>
      </c>
    </row>
    <row r="583" spans="2:5">
      <c r="B583" s="315" t="s">
        <v>1691</v>
      </c>
      <c r="C583" s="315" t="s">
        <v>1692</v>
      </c>
      <c r="D583" s="315" t="s">
        <v>1693</v>
      </c>
      <c r="E583" s="315" t="s">
        <v>510</v>
      </c>
    </row>
    <row r="584" spans="2:5">
      <c r="B584" s="315" t="s">
        <v>6031</v>
      </c>
      <c r="C584" s="315" t="s">
        <v>6032</v>
      </c>
      <c r="D584" s="315" t="s">
        <v>509</v>
      </c>
      <c r="E584" s="315" t="s">
        <v>510</v>
      </c>
    </row>
    <row r="585" spans="2:5">
      <c r="B585" s="315" t="s">
        <v>4970</v>
      </c>
      <c r="C585" s="315" t="s">
        <v>4971</v>
      </c>
      <c r="D585" s="315" t="s">
        <v>4972</v>
      </c>
      <c r="E585" s="315" t="s">
        <v>510</v>
      </c>
    </row>
    <row r="586" spans="2:5">
      <c r="B586" s="315" t="s">
        <v>8161</v>
      </c>
      <c r="C586" s="315" t="s">
        <v>8162</v>
      </c>
      <c r="D586" s="315" t="s">
        <v>509</v>
      </c>
      <c r="E586" s="315" t="s">
        <v>510</v>
      </c>
    </row>
    <row r="587" spans="2:5">
      <c r="B587" s="315" t="s">
        <v>1939</v>
      </c>
      <c r="C587" s="315" t="s">
        <v>1940</v>
      </c>
      <c r="D587" s="315" t="s">
        <v>1941</v>
      </c>
      <c r="E587" s="315" t="s">
        <v>510</v>
      </c>
    </row>
    <row r="588" spans="2:5">
      <c r="B588" s="315" t="s">
        <v>10118</v>
      </c>
      <c r="C588" s="315" t="s">
        <v>10119</v>
      </c>
      <c r="D588" s="315" t="s">
        <v>10120</v>
      </c>
      <c r="E588" s="315" t="s">
        <v>510</v>
      </c>
    </row>
    <row r="589" spans="2:5">
      <c r="B589" s="315" t="s">
        <v>6085</v>
      </c>
      <c r="C589" s="315" t="s">
        <v>6086</v>
      </c>
      <c r="D589" s="315" t="s">
        <v>6087</v>
      </c>
      <c r="E589" s="315" t="s">
        <v>510</v>
      </c>
    </row>
    <row r="590" spans="2:5">
      <c r="B590" s="315" t="s">
        <v>785</v>
      </c>
      <c r="C590" s="315" t="s">
        <v>786</v>
      </c>
      <c r="D590" s="315" t="s">
        <v>787</v>
      </c>
      <c r="E590" s="315" t="s">
        <v>510</v>
      </c>
    </row>
    <row r="591" spans="2:5">
      <c r="B591" s="315" t="s">
        <v>6013</v>
      </c>
      <c r="C591" s="315" t="s">
        <v>6014</v>
      </c>
      <c r="D591" s="315" t="s">
        <v>509</v>
      </c>
      <c r="E591" s="315" t="s">
        <v>510</v>
      </c>
    </row>
    <row r="592" spans="2:5">
      <c r="B592" s="315" t="s">
        <v>6053</v>
      </c>
      <c r="C592" s="315" t="s">
        <v>6054</v>
      </c>
      <c r="D592" s="315" t="s">
        <v>6055</v>
      </c>
      <c r="E592" s="315" t="s">
        <v>510</v>
      </c>
    </row>
    <row r="593" spans="2:5">
      <c r="B593" s="315" t="s">
        <v>1357</v>
      </c>
      <c r="C593" s="315" t="s">
        <v>1358</v>
      </c>
      <c r="D593" s="315" t="s">
        <v>1359</v>
      </c>
      <c r="E593" s="315" t="s">
        <v>680</v>
      </c>
    </row>
    <row r="594" spans="2:5">
      <c r="B594" s="315" t="s">
        <v>9640</v>
      </c>
      <c r="C594" s="315" t="s">
        <v>9641</v>
      </c>
      <c r="D594" s="315" t="s">
        <v>509</v>
      </c>
      <c r="E594" s="315" t="s">
        <v>510</v>
      </c>
    </row>
    <row r="595" spans="2:5">
      <c r="B595" s="315" t="s">
        <v>4474</v>
      </c>
      <c r="C595" s="315" t="s">
        <v>4475</v>
      </c>
      <c r="D595" s="315" t="s">
        <v>1678</v>
      </c>
      <c r="E595" s="315" t="s">
        <v>510</v>
      </c>
    </row>
    <row r="596" spans="2:5">
      <c r="B596" s="315" t="s">
        <v>1330</v>
      </c>
      <c r="C596" s="315" t="s">
        <v>1331</v>
      </c>
      <c r="D596" s="315" t="s">
        <v>1332</v>
      </c>
      <c r="E596" s="315" t="s">
        <v>510</v>
      </c>
    </row>
    <row r="597" spans="2:5">
      <c r="B597" s="315" t="s">
        <v>2446</v>
      </c>
      <c r="C597" s="315" t="s">
        <v>2447</v>
      </c>
      <c r="D597" s="315" t="s">
        <v>2448</v>
      </c>
      <c r="E597" s="315" t="s">
        <v>680</v>
      </c>
    </row>
    <row r="598" spans="2:5">
      <c r="B598" s="315" t="s">
        <v>1089</v>
      </c>
      <c r="C598" s="315" t="s">
        <v>1090</v>
      </c>
      <c r="D598" s="315" t="s">
        <v>509</v>
      </c>
      <c r="E598" s="315" t="s">
        <v>510</v>
      </c>
    </row>
    <row r="599" spans="2:5">
      <c r="B599" s="315" t="s">
        <v>3082</v>
      </c>
      <c r="C599" s="315" t="s">
        <v>3083</v>
      </c>
      <c r="D599" s="315" t="s">
        <v>3084</v>
      </c>
      <c r="E599" s="315" t="s">
        <v>680</v>
      </c>
    </row>
    <row r="600" spans="2:5">
      <c r="B600" s="315" t="s">
        <v>1045</v>
      </c>
      <c r="C600" s="315" t="s">
        <v>1046</v>
      </c>
      <c r="D600" s="315" t="s">
        <v>1047</v>
      </c>
      <c r="E600" s="315" t="s">
        <v>510</v>
      </c>
    </row>
    <row r="601" spans="2:5">
      <c r="B601" s="315" t="s">
        <v>987</v>
      </c>
      <c r="C601" s="315" t="s">
        <v>988</v>
      </c>
      <c r="D601" s="315" t="s">
        <v>989</v>
      </c>
      <c r="E601" s="315" t="s">
        <v>680</v>
      </c>
    </row>
    <row r="602" spans="2:5">
      <c r="B602" s="315" t="s">
        <v>11337</v>
      </c>
      <c r="C602" s="315" t="s">
        <v>11338</v>
      </c>
      <c r="D602" s="315" t="s">
        <v>11339</v>
      </c>
      <c r="E602" s="315" t="s">
        <v>510</v>
      </c>
    </row>
    <row r="603" spans="2:5">
      <c r="B603" s="315" t="s">
        <v>10737</v>
      </c>
      <c r="C603" s="315" t="s">
        <v>10738</v>
      </c>
      <c r="D603" s="315" t="s">
        <v>10739</v>
      </c>
      <c r="E603" s="315" t="s">
        <v>510</v>
      </c>
    </row>
    <row r="604" spans="2:5">
      <c r="B604" s="315" t="s">
        <v>6869</v>
      </c>
      <c r="C604" s="315" t="s">
        <v>6870</v>
      </c>
      <c r="D604" s="315" t="s">
        <v>6871</v>
      </c>
      <c r="E604" s="315" t="s">
        <v>510</v>
      </c>
    </row>
    <row r="605" spans="2:5">
      <c r="B605" s="315" t="s">
        <v>5080</v>
      </c>
      <c r="C605" s="315" t="s">
        <v>5081</v>
      </c>
      <c r="D605" s="315" t="s">
        <v>5082</v>
      </c>
      <c r="E605" s="315" t="s">
        <v>510</v>
      </c>
    </row>
    <row r="606" spans="2:5">
      <c r="B606" s="315" t="s">
        <v>1496</v>
      </c>
      <c r="C606" s="315" t="s">
        <v>1497</v>
      </c>
      <c r="D606" s="315" t="s">
        <v>1498</v>
      </c>
      <c r="E606" s="315" t="s">
        <v>510</v>
      </c>
    </row>
    <row r="607" spans="2:5">
      <c r="B607" s="315" t="s">
        <v>9062</v>
      </c>
      <c r="C607" s="315" t="s">
        <v>9063</v>
      </c>
      <c r="D607" s="315" t="s">
        <v>1498</v>
      </c>
      <c r="E607" s="315" t="s">
        <v>510</v>
      </c>
    </row>
    <row r="608" spans="2:5">
      <c r="B608" s="315" t="s">
        <v>12012</v>
      </c>
      <c r="C608" s="315" t="s">
        <v>12013</v>
      </c>
      <c r="D608" s="315" t="s">
        <v>1418</v>
      </c>
      <c r="E608" s="315" t="s">
        <v>510</v>
      </c>
    </row>
    <row r="609" spans="2:5">
      <c r="B609" s="315" t="s">
        <v>5822</v>
      </c>
      <c r="C609" s="315" t="s">
        <v>5823</v>
      </c>
      <c r="D609" s="315" t="s">
        <v>509</v>
      </c>
      <c r="E609" s="315" t="s">
        <v>510</v>
      </c>
    </row>
    <row r="610" spans="2:5">
      <c r="B610" s="315" t="s">
        <v>5866</v>
      </c>
      <c r="C610" s="315" t="s">
        <v>5867</v>
      </c>
      <c r="D610" s="315" t="s">
        <v>5868</v>
      </c>
      <c r="E610" s="315" t="s">
        <v>510</v>
      </c>
    </row>
    <row r="611" spans="2:5">
      <c r="B611" s="315" t="s">
        <v>730</v>
      </c>
      <c r="C611" s="315" t="s">
        <v>731</v>
      </c>
      <c r="D611" s="315" t="s">
        <v>732</v>
      </c>
      <c r="E611" s="315" t="s">
        <v>510</v>
      </c>
    </row>
    <row r="612" spans="2:5">
      <c r="B612" s="315" t="s">
        <v>8687</v>
      </c>
      <c r="C612" s="315" t="s">
        <v>8688</v>
      </c>
      <c r="D612" s="315" t="s">
        <v>8689</v>
      </c>
      <c r="E612" s="315" t="s">
        <v>510</v>
      </c>
    </row>
    <row r="613" spans="2:5">
      <c r="B613" s="315" t="s">
        <v>1468</v>
      </c>
      <c r="C613" s="315" t="s">
        <v>1469</v>
      </c>
      <c r="D613" s="315" t="s">
        <v>1470</v>
      </c>
      <c r="E613" s="315" t="s">
        <v>510</v>
      </c>
    </row>
    <row r="614" spans="2:5">
      <c r="B614" s="315" t="s">
        <v>950</v>
      </c>
      <c r="C614" s="315" t="s">
        <v>951</v>
      </c>
      <c r="D614" s="315" t="s">
        <v>952</v>
      </c>
      <c r="E614" s="315" t="s">
        <v>510</v>
      </c>
    </row>
    <row r="615" spans="2:5">
      <c r="B615" s="315" t="s">
        <v>531</v>
      </c>
      <c r="C615" s="315" t="s">
        <v>532</v>
      </c>
      <c r="D615" s="315" t="s">
        <v>533</v>
      </c>
      <c r="E615" s="315" t="s">
        <v>510</v>
      </c>
    </row>
    <row r="616" spans="2:5">
      <c r="B616" s="315" t="s">
        <v>11895</v>
      </c>
      <c r="C616" s="315" t="s">
        <v>11896</v>
      </c>
      <c r="D616" s="315" t="s">
        <v>11897</v>
      </c>
      <c r="E616" s="315" t="s">
        <v>680</v>
      </c>
    </row>
    <row r="617" spans="2:5">
      <c r="B617" s="315" t="s">
        <v>976</v>
      </c>
      <c r="C617" s="315" t="s">
        <v>977</v>
      </c>
      <c r="D617" s="315" t="s">
        <v>978</v>
      </c>
      <c r="E617" s="315" t="s">
        <v>680</v>
      </c>
    </row>
    <row r="618" spans="2:5">
      <c r="B618" s="315" t="s">
        <v>12420</v>
      </c>
      <c r="C618" s="315" t="s">
        <v>12421</v>
      </c>
      <c r="D618" s="315" t="s">
        <v>12422</v>
      </c>
      <c r="E618" s="315" t="s">
        <v>510</v>
      </c>
    </row>
    <row r="619" spans="2:5">
      <c r="B619" s="315" t="s">
        <v>12643</v>
      </c>
      <c r="C619" s="315" t="s">
        <v>12644</v>
      </c>
      <c r="D619" s="315" t="s">
        <v>12645</v>
      </c>
      <c r="E619" s="315" t="s">
        <v>680</v>
      </c>
    </row>
    <row r="620" spans="2:5">
      <c r="B620" s="315" t="s">
        <v>11570</v>
      </c>
      <c r="C620" s="315" t="s">
        <v>11571</v>
      </c>
      <c r="D620" s="315" t="s">
        <v>11572</v>
      </c>
      <c r="E620" s="315" t="s">
        <v>510</v>
      </c>
    </row>
    <row r="621" spans="2:5">
      <c r="B621" s="315" t="s">
        <v>8403</v>
      </c>
      <c r="C621" s="315" t="s">
        <v>8404</v>
      </c>
      <c r="D621" s="315" t="s">
        <v>8405</v>
      </c>
      <c r="E621" s="315" t="s">
        <v>510</v>
      </c>
    </row>
    <row r="622" spans="2:5">
      <c r="B622" s="315" t="s">
        <v>8937</v>
      </c>
      <c r="C622" s="315" t="s">
        <v>8938</v>
      </c>
      <c r="D622" s="315" t="s">
        <v>7122</v>
      </c>
      <c r="E622" s="315" t="s">
        <v>510</v>
      </c>
    </row>
    <row r="623" spans="2:5">
      <c r="B623" s="315" t="s">
        <v>5555</v>
      </c>
      <c r="C623" s="315" t="s">
        <v>5556</v>
      </c>
      <c r="D623" s="315" t="s">
        <v>5557</v>
      </c>
      <c r="E623" s="315" t="s">
        <v>510</v>
      </c>
    </row>
    <row r="624" spans="2:5">
      <c r="B624" s="315" t="s">
        <v>5308</v>
      </c>
      <c r="C624" s="315" t="s">
        <v>5309</v>
      </c>
      <c r="D624" s="315" t="s">
        <v>5310</v>
      </c>
      <c r="E624" s="315" t="s">
        <v>510</v>
      </c>
    </row>
    <row r="625" spans="2:5">
      <c r="B625" s="315" t="s">
        <v>9812</v>
      </c>
      <c r="C625" s="315" t="s">
        <v>9813</v>
      </c>
      <c r="D625" s="315" t="s">
        <v>4191</v>
      </c>
      <c r="E625" s="315" t="s">
        <v>510</v>
      </c>
    </row>
    <row r="626" spans="2:5">
      <c r="B626" s="315" t="s">
        <v>9727</v>
      </c>
      <c r="C626" s="315" t="s">
        <v>9728</v>
      </c>
      <c r="D626" s="315" t="s">
        <v>509</v>
      </c>
      <c r="E626" s="315" t="s">
        <v>510</v>
      </c>
    </row>
    <row r="627" spans="2:5">
      <c r="B627" s="315" t="s">
        <v>8290</v>
      </c>
      <c r="C627" s="315" t="s">
        <v>8291</v>
      </c>
      <c r="D627" s="315" t="s">
        <v>8292</v>
      </c>
      <c r="E627" s="315" t="s">
        <v>510</v>
      </c>
    </row>
    <row r="628" spans="2:5">
      <c r="B628" s="315" t="s">
        <v>9592</v>
      </c>
      <c r="C628" s="315" t="s">
        <v>9593</v>
      </c>
      <c r="D628" s="315" t="s">
        <v>509</v>
      </c>
      <c r="E628" s="315" t="s">
        <v>510</v>
      </c>
    </row>
    <row r="629" spans="2:5">
      <c r="B629" s="315" t="s">
        <v>10279</v>
      </c>
      <c r="C629" s="315" t="s">
        <v>10280</v>
      </c>
      <c r="D629" s="315" t="s">
        <v>10281</v>
      </c>
      <c r="E629" s="315" t="s">
        <v>510</v>
      </c>
    </row>
    <row r="630" spans="2:5">
      <c r="B630" s="315" t="s">
        <v>2293</v>
      </c>
      <c r="C630" s="315" t="s">
        <v>2294</v>
      </c>
      <c r="D630" s="315" t="s">
        <v>2295</v>
      </c>
      <c r="E630" s="315" t="s">
        <v>510</v>
      </c>
    </row>
    <row r="631" spans="2:5">
      <c r="B631" s="315" t="s">
        <v>5130</v>
      </c>
      <c r="C631" s="315" t="s">
        <v>5131</v>
      </c>
      <c r="D631" s="315" t="s">
        <v>5132</v>
      </c>
      <c r="E631" s="315" t="s">
        <v>510</v>
      </c>
    </row>
    <row r="632" spans="2:5">
      <c r="B632" s="315" t="s">
        <v>1755</v>
      </c>
      <c r="C632" s="315" t="s">
        <v>1756</v>
      </c>
      <c r="D632" s="315" t="s">
        <v>509</v>
      </c>
      <c r="E632" s="315" t="s">
        <v>510</v>
      </c>
    </row>
    <row r="633" spans="2:5">
      <c r="B633" s="315" t="s">
        <v>11025</v>
      </c>
      <c r="C633" s="315" t="s">
        <v>11026</v>
      </c>
      <c r="D633" s="315" t="s">
        <v>11027</v>
      </c>
      <c r="E633" s="315" t="s">
        <v>510</v>
      </c>
    </row>
    <row r="634" spans="2:5">
      <c r="B634" s="315" t="s">
        <v>1554</v>
      </c>
      <c r="C634" s="315" t="s">
        <v>1555</v>
      </c>
      <c r="D634" s="315" t="s">
        <v>509</v>
      </c>
      <c r="E634" s="315" t="s">
        <v>510</v>
      </c>
    </row>
    <row r="635" spans="2:5">
      <c r="B635" s="315" t="s">
        <v>8931</v>
      </c>
      <c r="C635" s="315" t="s">
        <v>8932</v>
      </c>
      <c r="D635" s="315" t="s">
        <v>8933</v>
      </c>
      <c r="E635" s="315" t="s">
        <v>510</v>
      </c>
    </row>
    <row r="636" spans="2:5">
      <c r="B636" s="315" t="s">
        <v>7394</v>
      </c>
      <c r="C636" s="315" t="s">
        <v>7395</v>
      </c>
      <c r="D636" s="315" t="s">
        <v>7396</v>
      </c>
      <c r="E636" s="315" t="s">
        <v>510</v>
      </c>
    </row>
    <row r="637" spans="2:5">
      <c r="B637" s="315" t="s">
        <v>11109</v>
      </c>
      <c r="C637" s="315" t="s">
        <v>11110</v>
      </c>
      <c r="D637" s="315" t="s">
        <v>509</v>
      </c>
      <c r="E637" s="315" t="s">
        <v>510</v>
      </c>
    </row>
    <row r="638" spans="2:5">
      <c r="B638" s="315" t="s">
        <v>11111</v>
      </c>
      <c r="C638" s="315" t="s">
        <v>11110</v>
      </c>
      <c r="D638" s="315" t="s">
        <v>509</v>
      </c>
      <c r="E638" s="315" t="s">
        <v>510</v>
      </c>
    </row>
    <row r="639" spans="2:5">
      <c r="B639" s="315" t="s">
        <v>11106</v>
      </c>
      <c r="C639" s="315" t="s">
        <v>11107</v>
      </c>
      <c r="D639" s="315" t="s">
        <v>11108</v>
      </c>
      <c r="E639" s="315" t="s">
        <v>510</v>
      </c>
    </row>
    <row r="640" spans="2:5">
      <c r="B640" s="315" t="s">
        <v>11112</v>
      </c>
      <c r="C640" s="315" t="s">
        <v>11113</v>
      </c>
      <c r="D640" s="315" t="s">
        <v>11114</v>
      </c>
      <c r="E640" s="315" t="s">
        <v>510</v>
      </c>
    </row>
    <row r="641" spans="2:5">
      <c r="B641" s="315" t="s">
        <v>9002</v>
      </c>
      <c r="C641" s="315" t="s">
        <v>9003</v>
      </c>
      <c r="D641" s="315" t="s">
        <v>9004</v>
      </c>
      <c r="E641" s="315" t="s">
        <v>510</v>
      </c>
    </row>
    <row r="642" spans="2:5">
      <c r="B642" s="315" t="s">
        <v>5037</v>
      </c>
      <c r="C642" s="315" t="s">
        <v>5038</v>
      </c>
      <c r="D642" s="315" t="s">
        <v>5039</v>
      </c>
      <c r="E642" s="315" t="s">
        <v>510</v>
      </c>
    </row>
    <row r="643" spans="2:5">
      <c r="B643" s="315" t="s">
        <v>6903</v>
      </c>
      <c r="C643" s="315" t="s">
        <v>6904</v>
      </c>
      <c r="D643" s="315" t="s">
        <v>6905</v>
      </c>
      <c r="E643" s="315" t="s">
        <v>510</v>
      </c>
    </row>
    <row r="644" spans="2:5">
      <c r="B644" s="315" t="s">
        <v>10506</v>
      </c>
      <c r="C644" s="315" t="s">
        <v>10507</v>
      </c>
      <c r="D644" s="315" t="s">
        <v>3025</v>
      </c>
      <c r="E644" s="315" t="s">
        <v>510</v>
      </c>
    </row>
    <row r="645" spans="2:5">
      <c r="B645" s="315" t="s">
        <v>7083</v>
      </c>
      <c r="C645" s="315" t="s">
        <v>7084</v>
      </c>
      <c r="D645" s="315" t="s">
        <v>7085</v>
      </c>
      <c r="E645" s="315" t="s">
        <v>510</v>
      </c>
    </row>
    <row r="646" spans="2:5">
      <c r="B646" s="315" t="s">
        <v>3676</v>
      </c>
      <c r="C646" s="315" t="s">
        <v>3677</v>
      </c>
      <c r="D646" s="315" t="s">
        <v>3678</v>
      </c>
      <c r="E646" s="315" t="s">
        <v>510</v>
      </c>
    </row>
    <row r="647" spans="2:5">
      <c r="B647" s="315" t="s">
        <v>10133</v>
      </c>
      <c r="C647" s="315" t="s">
        <v>10134</v>
      </c>
      <c r="D647" s="315" t="s">
        <v>509</v>
      </c>
      <c r="E647" s="315" t="s">
        <v>510</v>
      </c>
    </row>
    <row r="648" spans="2:5">
      <c r="B648" s="315" t="s">
        <v>4484</v>
      </c>
      <c r="C648" s="315" t="s">
        <v>4485</v>
      </c>
      <c r="D648" s="315" t="s">
        <v>4486</v>
      </c>
      <c r="E648" s="315" t="s">
        <v>510</v>
      </c>
    </row>
    <row r="649" spans="2:5">
      <c r="B649" s="315" t="s">
        <v>4082</v>
      </c>
      <c r="C649" s="315" t="s">
        <v>4083</v>
      </c>
      <c r="D649" s="315" t="s">
        <v>4084</v>
      </c>
      <c r="E649" s="315" t="s">
        <v>510</v>
      </c>
    </row>
    <row r="650" spans="2:5">
      <c r="B650" s="315" t="s">
        <v>7253</v>
      </c>
      <c r="C650" s="315" t="s">
        <v>7254</v>
      </c>
      <c r="D650" s="315" t="s">
        <v>7255</v>
      </c>
      <c r="E650" s="315" t="s">
        <v>510</v>
      </c>
    </row>
    <row r="651" spans="2:5">
      <c r="B651" s="315" t="s">
        <v>7931</v>
      </c>
      <c r="C651" s="315" t="s">
        <v>7932</v>
      </c>
      <c r="D651" s="315" t="s">
        <v>509</v>
      </c>
      <c r="E651" s="315" t="s">
        <v>510</v>
      </c>
    </row>
    <row r="652" spans="2:5">
      <c r="B652" s="315" t="s">
        <v>11528</v>
      </c>
      <c r="C652" s="315" t="s">
        <v>11529</v>
      </c>
      <c r="D652" s="315" t="s">
        <v>11530</v>
      </c>
      <c r="E652" s="315" t="s">
        <v>510</v>
      </c>
    </row>
    <row r="653" spans="2:5">
      <c r="B653" s="315" t="s">
        <v>9569</v>
      </c>
      <c r="C653" s="315" t="s">
        <v>9570</v>
      </c>
      <c r="D653" s="315" t="s">
        <v>1895</v>
      </c>
      <c r="E653" s="315" t="s">
        <v>510</v>
      </c>
    </row>
    <row r="654" spans="2:5">
      <c r="B654" s="315" t="s">
        <v>11410</v>
      </c>
      <c r="C654" s="315" t="s">
        <v>11411</v>
      </c>
      <c r="D654" s="315" t="s">
        <v>11412</v>
      </c>
      <c r="E654" s="315" t="s">
        <v>510</v>
      </c>
    </row>
    <row r="655" spans="2:5">
      <c r="B655" s="315" t="s">
        <v>8497</v>
      </c>
      <c r="C655" s="315" t="s">
        <v>8498</v>
      </c>
      <c r="D655" s="315" t="s">
        <v>8499</v>
      </c>
      <c r="E655" s="315" t="s">
        <v>510</v>
      </c>
    </row>
    <row r="656" spans="2:5">
      <c r="B656" s="315" t="s">
        <v>2290</v>
      </c>
      <c r="C656" s="315" t="s">
        <v>2291</v>
      </c>
      <c r="D656" s="315" t="s">
        <v>2292</v>
      </c>
      <c r="E656" s="315" t="s">
        <v>510</v>
      </c>
    </row>
    <row r="657" spans="2:5">
      <c r="B657" s="315" t="s">
        <v>3187</v>
      </c>
      <c r="C657" s="315" t="s">
        <v>3188</v>
      </c>
      <c r="D657" s="315" t="s">
        <v>3189</v>
      </c>
      <c r="E657" s="315" t="s">
        <v>510</v>
      </c>
    </row>
    <row r="658" spans="2:5">
      <c r="B658" s="315" t="s">
        <v>12297</v>
      </c>
      <c r="C658" s="315" t="s">
        <v>12298</v>
      </c>
      <c r="D658" s="315" t="s">
        <v>12299</v>
      </c>
      <c r="E658" s="315" t="s">
        <v>510</v>
      </c>
    </row>
    <row r="659" spans="2:5">
      <c r="B659" s="315" t="s">
        <v>12678</v>
      </c>
      <c r="C659" s="315" t="s">
        <v>12679</v>
      </c>
      <c r="D659" s="315" t="s">
        <v>12680</v>
      </c>
      <c r="E659" s="315" t="s">
        <v>510</v>
      </c>
    </row>
    <row r="660" spans="2:5">
      <c r="B660" s="315" t="s">
        <v>5581</v>
      </c>
      <c r="C660" s="315" t="s">
        <v>5582</v>
      </c>
      <c r="D660" s="315" t="s">
        <v>5583</v>
      </c>
      <c r="E660" s="315" t="s">
        <v>510</v>
      </c>
    </row>
    <row r="661" spans="2:5">
      <c r="B661" s="315" t="s">
        <v>4593</v>
      </c>
      <c r="C661" s="315" t="s">
        <v>4594</v>
      </c>
      <c r="D661" s="315" t="s">
        <v>4595</v>
      </c>
      <c r="E661" s="315" t="s">
        <v>510</v>
      </c>
    </row>
    <row r="662" spans="2:5">
      <c r="B662" s="315" t="s">
        <v>4174</v>
      </c>
      <c r="C662" s="315" t="s">
        <v>4175</v>
      </c>
      <c r="D662" s="315" t="s">
        <v>1256</v>
      </c>
      <c r="E662" s="315" t="s">
        <v>510</v>
      </c>
    </row>
    <row r="663" spans="2:5">
      <c r="B663" s="315" t="s">
        <v>5290</v>
      </c>
      <c r="C663" s="315" t="s">
        <v>5291</v>
      </c>
      <c r="D663" s="315" t="s">
        <v>509</v>
      </c>
      <c r="E663" s="315" t="s">
        <v>510</v>
      </c>
    </row>
    <row r="664" spans="2:5">
      <c r="B664" s="315" t="s">
        <v>7542</v>
      </c>
      <c r="C664" s="315" t="s">
        <v>7543</v>
      </c>
      <c r="D664" s="315" t="s">
        <v>7544</v>
      </c>
      <c r="E664" s="315" t="s">
        <v>510</v>
      </c>
    </row>
    <row r="665" spans="2:5">
      <c r="B665" s="315" t="s">
        <v>11979</v>
      </c>
      <c r="C665" s="315" t="s">
        <v>11980</v>
      </c>
      <c r="D665" s="315" t="s">
        <v>2540</v>
      </c>
      <c r="E665" s="315" t="s">
        <v>510</v>
      </c>
    </row>
    <row r="666" spans="2:5">
      <c r="B666" s="315" t="s">
        <v>2387</v>
      </c>
      <c r="C666" s="315" t="s">
        <v>2388</v>
      </c>
      <c r="D666" s="315" t="s">
        <v>2389</v>
      </c>
      <c r="E666" s="315" t="s">
        <v>510</v>
      </c>
    </row>
    <row r="667" spans="2:5">
      <c r="B667" s="315" t="s">
        <v>5319</v>
      </c>
      <c r="C667" s="315" t="s">
        <v>5320</v>
      </c>
      <c r="D667" s="315" t="s">
        <v>1501</v>
      </c>
      <c r="E667" s="315" t="s">
        <v>510</v>
      </c>
    </row>
    <row r="668" spans="2:5">
      <c r="B668" s="315" t="s">
        <v>10364</v>
      </c>
      <c r="C668" s="315" t="s">
        <v>10365</v>
      </c>
      <c r="D668" s="315" t="s">
        <v>509</v>
      </c>
      <c r="E668" s="315" t="s">
        <v>510</v>
      </c>
    </row>
    <row r="669" spans="2:5">
      <c r="B669" s="315" t="s">
        <v>11734</v>
      </c>
      <c r="C669" s="315" t="s">
        <v>11735</v>
      </c>
      <c r="D669" s="315" t="s">
        <v>11736</v>
      </c>
      <c r="E669" s="315" t="s">
        <v>510</v>
      </c>
    </row>
    <row r="670" spans="2:5">
      <c r="B670" s="315" t="s">
        <v>6074</v>
      </c>
      <c r="C670" s="315" t="s">
        <v>6075</v>
      </c>
      <c r="D670" s="315" t="s">
        <v>509</v>
      </c>
      <c r="E670" s="315" t="s">
        <v>510</v>
      </c>
    </row>
    <row r="671" spans="2:5">
      <c r="B671" s="315" t="s">
        <v>5487</v>
      </c>
      <c r="C671" s="315" t="s">
        <v>5488</v>
      </c>
      <c r="D671" s="315" t="s">
        <v>5489</v>
      </c>
      <c r="E671" s="315" t="s">
        <v>510</v>
      </c>
    </row>
    <row r="672" spans="2:5">
      <c r="B672" s="315" t="s">
        <v>4680</v>
      </c>
      <c r="C672" s="315" t="s">
        <v>4681</v>
      </c>
      <c r="D672" s="315" t="s">
        <v>4682</v>
      </c>
      <c r="E672" s="315" t="s">
        <v>680</v>
      </c>
    </row>
    <row r="673" spans="2:5">
      <c r="B673" s="315" t="s">
        <v>9419</v>
      </c>
      <c r="C673" s="315" t="s">
        <v>9420</v>
      </c>
      <c r="D673" s="315" t="s">
        <v>9421</v>
      </c>
      <c r="E673" s="315" t="s">
        <v>510</v>
      </c>
    </row>
    <row r="674" spans="2:5">
      <c r="B674" s="315" t="s">
        <v>1399</v>
      </c>
      <c r="C674" s="315" t="s">
        <v>1400</v>
      </c>
      <c r="D674" s="315" t="s">
        <v>1401</v>
      </c>
      <c r="E674" s="315" t="s">
        <v>510</v>
      </c>
    </row>
    <row r="675" spans="2:5">
      <c r="B675" s="315" t="s">
        <v>4587</v>
      </c>
      <c r="C675" s="315" t="s">
        <v>4588</v>
      </c>
      <c r="D675" s="315" t="s">
        <v>4589</v>
      </c>
      <c r="E675" s="315" t="s">
        <v>510</v>
      </c>
    </row>
    <row r="676" spans="2:5">
      <c r="B676" s="315" t="s">
        <v>4110</v>
      </c>
      <c r="C676" s="315" t="s">
        <v>4111</v>
      </c>
      <c r="D676" s="315" t="s">
        <v>4112</v>
      </c>
      <c r="E676" s="315" t="s">
        <v>510</v>
      </c>
    </row>
    <row r="677" spans="2:5">
      <c r="B677" s="315" t="s">
        <v>8634</v>
      </c>
      <c r="C677" s="315" t="s">
        <v>8635</v>
      </c>
      <c r="D677" s="315" t="s">
        <v>8636</v>
      </c>
      <c r="E677" s="315" t="s">
        <v>510</v>
      </c>
    </row>
    <row r="678" spans="2:5">
      <c r="B678" s="315" t="s">
        <v>5723</v>
      </c>
      <c r="C678" s="315" t="s">
        <v>5724</v>
      </c>
      <c r="D678" s="315" t="s">
        <v>509</v>
      </c>
      <c r="E678" s="315" t="s">
        <v>510</v>
      </c>
    </row>
    <row r="679" spans="2:5">
      <c r="B679" s="315" t="s">
        <v>5529</v>
      </c>
      <c r="C679" s="315" t="s">
        <v>5530</v>
      </c>
      <c r="D679" s="315" t="s">
        <v>5531</v>
      </c>
      <c r="E679" s="315" t="s">
        <v>510</v>
      </c>
    </row>
    <row r="680" spans="2:5">
      <c r="B680" s="315" t="s">
        <v>6744</v>
      </c>
      <c r="C680" s="315" t="s">
        <v>6745</v>
      </c>
      <c r="D680" s="315" t="s">
        <v>2371</v>
      </c>
      <c r="E680" s="315" t="s">
        <v>680</v>
      </c>
    </row>
    <row r="681" spans="2:5">
      <c r="B681" s="315" t="s">
        <v>3178</v>
      </c>
      <c r="C681" s="315" t="s">
        <v>3179</v>
      </c>
      <c r="D681" s="315" t="s">
        <v>3180</v>
      </c>
      <c r="E681" s="315" t="s">
        <v>510</v>
      </c>
    </row>
    <row r="682" spans="2:5">
      <c r="B682" s="315" t="s">
        <v>8678</v>
      </c>
      <c r="C682" s="315" t="s">
        <v>8679</v>
      </c>
      <c r="D682" s="315" t="s">
        <v>8680</v>
      </c>
      <c r="E682" s="315" t="s">
        <v>510</v>
      </c>
    </row>
    <row r="683" spans="2:5">
      <c r="B683" s="315" t="s">
        <v>2459</v>
      </c>
      <c r="C683" s="315" t="s">
        <v>2460</v>
      </c>
      <c r="D683" s="315" t="s">
        <v>2461</v>
      </c>
      <c r="E683" s="315" t="s">
        <v>510</v>
      </c>
    </row>
    <row r="684" spans="2:5">
      <c r="B684" s="315" t="s">
        <v>7539</v>
      </c>
      <c r="C684" s="315" t="s">
        <v>7540</v>
      </c>
      <c r="D684" s="315" t="s">
        <v>7541</v>
      </c>
      <c r="E684" s="315" t="s">
        <v>510</v>
      </c>
    </row>
    <row r="685" spans="2:5">
      <c r="B685" s="315" t="s">
        <v>10508</v>
      </c>
      <c r="C685" s="315" t="s">
        <v>10509</v>
      </c>
      <c r="D685" s="315" t="s">
        <v>10510</v>
      </c>
      <c r="E685" s="315" t="s">
        <v>510</v>
      </c>
    </row>
    <row r="686" spans="2:5">
      <c r="B686" s="315" t="s">
        <v>4430</v>
      </c>
      <c r="C686" s="315" t="s">
        <v>4431</v>
      </c>
      <c r="D686" s="315" t="s">
        <v>4432</v>
      </c>
      <c r="E686" s="315" t="s">
        <v>510</v>
      </c>
    </row>
    <row r="687" spans="2:5">
      <c r="B687" s="315" t="s">
        <v>1982</v>
      </c>
      <c r="C687" s="315" t="s">
        <v>1983</v>
      </c>
      <c r="D687" s="315" t="s">
        <v>1675</v>
      </c>
      <c r="E687" s="315" t="s">
        <v>510</v>
      </c>
    </row>
    <row r="688" spans="2:5">
      <c r="B688" s="315" t="s">
        <v>6199</v>
      </c>
      <c r="C688" s="315" t="s">
        <v>6200</v>
      </c>
      <c r="D688" s="315" t="s">
        <v>6201</v>
      </c>
      <c r="E688" s="315" t="s">
        <v>510</v>
      </c>
    </row>
    <row r="689" spans="2:5">
      <c r="B689" s="315" t="s">
        <v>1190</v>
      </c>
      <c r="C689" s="315" t="s">
        <v>1191</v>
      </c>
      <c r="D689" s="315" t="s">
        <v>650</v>
      </c>
      <c r="E689" s="315" t="s">
        <v>510</v>
      </c>
    </row>
    <row r="690" spans="2:5">
      <c r="B690" s="315" t="s">
        <v>3280</v>
      </c>
      <c r="C690" s="315" t="s">
        <v>3281</v>
      </c>
      <c r="D690" s="315" t="s">
        <v>3282</v>
      </c>
      <c r="E690" s="315" t="s">
        <v>510</v>
      </c>
    </row>
    <row r="691" spans="2:5">
      <c r="B691" s="315" t="s">
        <v>6909</v>
      </c>
      <c r="C691" s="315" t="s">
        <v>6910</v>
      </c>
      <c r="D691" s="315" t="s">
        <v>6911</v>
      </c>
      <c r="E691" s="315" t="s">
        <v>510</v>
      </c>
    </row>
    <row r="692" spans="2:5">
      <c r="B692" s="315" t="s">
        <v>1130</v>
      </c>
      <c r="C692" s="315" t="s">
        <v>1131</v>
      </c>
      <c r="D692" s="315" t="s">
        <v>509</v>
      </c>
      <c r="E692" s="315" t="s">
        <v>680</v>
      </c>
    </row>
    <row r="693" spans="2:5">
      <c r="B693" s="315" t="s">
        <v>10763</v>
      </c>
      <c r="C693" s="315" t="s">
        <v>10764</v>
      </c>
      <c r="D693" s="315" t="s">
        <v>10765</v>
      </c>
      <c r="E693" s="315" t="s">
        <v>510</v>
      </c>
    </row>
    <row r="694" spans="2:5">
      <c r="B694" s="315" t="s">
        <v>11011</v>
      </c>
      <c r="C694" s="315" t="s">
        <v>11012</v>
      </c>
      <c r="D694" s="315" t="s">
        <v>11013</v>
      </c>
      <c r="E694" s="315" t="s">
        <v>510</v>
      </c>
    </row>
    <row r="695" spans="2:5">
      <c r="B695" s="315" t="s">
        <v>4838</v>
      </c>
      <c r="C695" s="315" t="s">
        <v>4839</v>
      </c>
      <c r="D695" s="315" t="s">
        <v>4840</v>
      </c>
      <c r="E695" s="315" t="s">
        <v>510</v>
      </c>
    </row>
    <row r="696" spans="2:5">
      <c r="B696" s="315" t="s">
        <v>1327</v>
      </c>
      <c r="C696" s="315" t="s">
        <v>1328</v>
      </c>
      <c r="D696" s="315" t="s">
        <v>1329</v>
      </c>
      <c r="E696" s="315" t="s">
        <v>510</v>
      </c>
    </row>
    <row r="697" spans="2:5">
      <c r="B697" s="315" t="s">
        <v>10467</v>
      </c>
      <c r="C697" s="315" t="s">
        <v>10468</v>
      </c>
      <c r="D697" s="315" t="s">
        <v>509</v>
      </c>
      <c r="E697" s="315" t="s">
        <v>510</v>
      </c>
    </row>
    <row r="698" spans="2:5">
      <c r="B698" s="315" t="s">
        <v>12871</v>
      </c>
      <c r="C698" s="315" t="s">
        <v>12872</v>
      </c>
      <c r="D698" s="315" t="s">
        <v>12873</v>
      </c>
      <c r="E698" s="315" t="s">
        <v>510</v>
      </c>
    </row>
    <row r="699" spans="2:5">
      <c r="B699" s="315" t="s">
        <v>6511</v>
      </c>
      <c r="C699" s="315" t="s">
        <v>6512</v>
      </c>
      <c r="D699" s="315" t="s">
        <v>6513</v>
      </c>
      <c r="E699" s="315" t="s">
        <v>510</v>
      </c>
    </row>
    <row r="700" spans="2:5">
      <c r="B700" s="315" t="s">
        <v>1684</v>
      </c>
      <c r="C700" s="315" t="s">
        <v>1685</v>
      </c>
      <c r="D700" s="315" t="s">
        <v>1686</v>
      </c>
      <c r="E700" s="315" t="s">
        <v>510</v>
      </c>
    </row>
    <row r="701" spans="2:5">
      <c r="B701" s="315" t="s">
        <v>6124</v>
      </c>
      <c r="C701" s="315" t="s">
        <v>6125</v>
      </c>
      <c r="D701" s="315" t="s">
        <v>6126</v>
      </c>
      <c r="E701" s="315" t="s">
        <v>510</v>
      </c>
    </row>
    <row r="702" spans="2:5">
      <c r="B702" s="315" t="s">
        <v>6344</v>
      </c>
      <c r="C702" s="315" t="s">
        <v>6345</v>
      </c>
      <c r="D702" s="315" t="s">
        <v>6346</v>
      </c>
      <c r="E702" s="315" t="s">
        <v>510</v>
      </c>
    </row>
    <row r="703" spans="2:5">
      <c r="B703" s="315" t="s">
        <v>5110</v>
      </c>
      <c r="C703" s="315" t="s">
        <v>5111</v>
      </c>
      <c r="D703" s="315" t="s">
        <v>5112</v>
      </c>
      <c r="E703" s="315" t="s">
        <v>510</v>
      </c>
    </row>
    <row r="704" spans="2:5">
      <c r="B704" s="315" t="s">
        <v>3994</v>
      </c>
      <c r="C704" s="315" t="s">
        <v>3995</v>
      </c>
      <c r="D704" s="315" t="s">
        <v>3996</v>
      </c>
      <c r="E704" s="315" t="s">
        <v>510</v>
      </c>
    </row>
    <row r="705" spans="2:5">
      <c r="B705" s="315" t="s">
        <v>5814</v>
      </c>
      <c r="C705" s="315" t="s">
        <v>5815</v>
      </c>
      <c r="D705" s="315" t="s">
        <v>4940</v>
      </c>
      <c r="E705" s="315" t="s">
        <v>510</v>
      </c>
    </row>
    <row r="706" spans="2:5">
      <c r="B706" s="315" t="s">
        <v>10079</v>
      </c>
      <c r="C706" s="315" t="s">
        <v>10080</v>
      </c>
      <c r="D706" s="315" t="s">
        <v>10081</v>
      </c>
      <c r="E706" s="315" t="s">
        <v>510</v>
      </c>
    </row>
    <row r="707" spans="2:5">
      <c r="B707" s="315" t="s">
        <v>5357</v>
      </c>
      <c r="C707" s="315" t="s">
        <v>5358</v>
      </c>
      <c r="D707" s="315" t="s">
        <v>509</v>
      </c>
      <c r="E707" s="315" t="s">
        <v>510</v>
      </c>
    </row>
    <row r="708" spans="2:5">
      <c r="B708" s="315" t="s">
        <v>549</v>
      </c>
      <c r="C708" s="315" t="s">
        <v>550</v>
      </c>
      <c r="D708" s="315" t="s">
        <v>551</v>
      </c>
      <c r="E708" s="315" t="s">
        <v>510</v>
      </c>
    </row>
    <row r="709" spans="2:5">
      <c r="B709" s="315" t="s">
        <v>9933</v>
      </c>
      <c r="C709" s="315" t="s">
        <v>9934</v>
      </c>
      <c r="D709" s="315" t="s">
        <v>5433</v>
      </c>
      <c r="E709" s="315" t="s">
        <v>510</v>
      </c>
    </row>
    <row r="710" spans="2:5">
      <c r="B710" s="315" t="s">
        <v>11078</v>
      </c>
      <c r="C710" s="315" t="s">
        <v>11079</v>
      </c>
      <c r="D710" s="315" t="s">
        <v>11080</v>
      </c>
      <c r="E710" s="315" t="s">
        <v>510</v>
      </c>
    </row>
    <row r="711" spans="2:5">
      <c r="B711" s="315" t="s">
        <v>8506</v>
      </c>
      <c r="C711" s="315" t="s">
        <v>8507</v>
      </c>
      <c r="D711" s="315" t="s">
        <v>509</v>
      </c>
      <c r="E711" s="315" t="s">
        <v>510</v>
      </c>
    </row>
    <row r="712" spans="2:5">
      <c r="B712" s="315" t="s">
        <v>10914</v>
      </c>
      <c r="C712" s="315" t="s">
        <v>10915</v>
      </c>
      <c r="D712" s="315" t="s">
        <v>10916</v>
      </c>
      <c r="E712" s="315" t="s">
        <v>510</v>
      </c>
    </row>
    <row r="713" spans="2:5">
      <c r="B713" s="315" t="s">
        <v>12585</v>
      </c>
      <c r="C713" s="315" t="s">
        <v>12586</v>
      </c>
      <c r="D713" s="315" t="s">
        <v>2336</v>
      </c>
      <c r="E713" s="315" t="s">
        <v>510</v>
      </c>
    </row>
    <row r="714" spans="2:5">
      <c r="B714" s="315" t="s">
        <v>11104</v>
      </c>
      <c r="C714" s="315" t="s">
        <v>11105</v>
      </c>
      <c r="D714" s="315" t="s">
        <v>509</v>
      </c>
      <c r="E714" s="315" t="s">
        <v>510</v>
      </c>
    </row>
    <row r="715" spans="2:5">
      <c r="B715" s="315" t="s">
        <v>1670</v>
      </c>
      <c r="C715" s="315" t="s">
        <v>1671</v>
      </c>
      <c r="D715" s="315" t="s">
        <v>1672</v>
      </c>
      <c r="E715" s="315" t="s">
        <v>510</v>
      </c>
    </row>
    <row r="716" spans="2:5">
      <c r="B716" s="315" t="s">
        <v>10701</v>
      </c>
      <c r="C716" s="315" t="s">
        <v>10702</v>
      </c>
      <c r="D716" s="315" t="s">
        <v>10703</v>
      </c>
      <c r="E716" s="315" t="s">
        <v>510</v>
      </c>
    </row>
    <row r="717" spans="2:5">
      <c r="B717" s="315" t="s">
        <v>10704</v>
      </c>
      <c r="C717" s="315" t="s">
        <v>10705</v>
      </c>
      <c r="D717" s="315" t="s">
        <v>10706</v>
      </c>
      <c r="E717" s="315" t="s">
        <v>510</v>
      </c>
    </row>
    <row r="718" spans="2:5">
      <c r="B718" s="315" t="s">
        <v>5354</v>
      </c>
      <c r="C718" s="315" t="s">
        <v>5355</v>
      </c>
      <c r="D718" s="315" t="s">
        <v>5356</v>
      </c>
      <c r="E718" s="315" t="s">
        <v>510</v>
      </c>
    </row>
    <row r="719" spans="2:5">
      <c r="B719" s="315" t="s">
        <v>4479</v>
      </c>
      <c r="C719" s="315" t="s">
        <v>4480</v>
      </c>
      <c r="D719" s="315" t="s">
        <v>2238</v>
      </c>
      <c r="E719" s="315" t="s">
        <v>510</v>
      </c>
    </row>
    <row r="720" spans="2:5">
      <c r="B720" s="315" t="s">
        <v>6915</v>
      </c>
      <c r="C720" s="315" t="s">
        <v>6916</v>
      </c>
      <c r="D720" s="315" t="s">
        <v>1754</v>
      </c>
      <c r="E720" s="315" t="s">
        <v>510</v>
      </c>
    </row>
    <row r="721" spans="2:5">
      <c r="B721" s="315" t="s">
        <v>6919</v>
      </c>
      <c r="C721" s="315" t="s">
        <v>6916</v>
      </c>
      <c r="D721" s="315" t="s">
        <v>6920</v>
      </c>
      <c r="E721" s="315" t="s">
        <v>510</v>
      </c>
    </row>
    <row r="722" spans="2:5">
      <c r="B722" s="315" t="s">
        <v>6917</v>
      </c>
      <c r="C722" s="315" t="s">
        <v>6918</v>
      </c>
      <c r="D722" s="315" t="s">
        <v>6354</v>
      </c>
      <c r="E722" s="315" t="s">
        <v>510</v>
      </c>
    </row>
    <row r="723" spans="2:5">
      <c r="B723" s="315" t="s">
        <v>6921</v>
      </c>
      <c r="C723" s="315" t="s">
        <v>6922</v>
      </c>
      <c r="D723" s="315" t="s">
        <v>1754</v>
      </c>
      <c r="E723" s="315" t="s">
        <v>510</v>
      </c>
    </row>
    <row r="724" spans="2:5">
      <c r="B724" s="315" t="s">
        <v>10128</v>
      </c>
      <c r="C724" s="315" t="s">
        <v>10129</v>
      </c>
      <c r="D724" s="315" t="s">
        <v>5135</v>
      </c>
      <c r="E724" s="315" t="s">
        <v>510</v>
      </c>
    </row>
    <row r="725" spans="2:5">
      <c r="B725" s="315" t="s">
        <v>10130</v>
      </c>
      <c r="C725" s="315" t="s">
        <v>10131</v>
      </c>
      <c r="D725" s="315" t="s">
        <v>10132</v>
      </c>
      <c r="E725" s="315" t="s">
        <v>510</v>
      </c>
    </row>
    <row r="726" spans="2:5">
      <c r="B726" s="315" t="s">
        <v>6761</v>
      </c>
      <c r="C726" s="315" t="s">
        <v>6762</v>
      </c>
      <c r="D726" s="315" t="s">
        <v>6763</v>
      </c>
      <c r="E726" s="315" t="s">
        <v>510</v>
      </c>
    </row>
    <row r="727" spans="2:5">
      <c r="B727" s="315" t="s">
        <v>2334</v>
      </c>
      <c r="C727" s="315" t="s">
        <v>2335</v>
      </c>
      <c r="D727" s="315" t="s">
        <v>2336</v>
      </c>
      <c r="E727" s="315" t="s">
        <v>510</v>
      </c>
    </row>
    <row r="728" spans="2:5">
      <c r="B728" s="315" t="s">
        <v>6311</v>
      </c>
      <c r="C728" s="315" t="s">
        <v>6312</v>
      </c>
      <c r="D728" s="315" t="s">
        <v>6313</v>
      </c>
      <c r="E728" s="315" t="s">
        <v>510</v>
      </c>
    </row>
    <row r="729" spans="2:5">
      <c r="B729" s="315" t="s">
        <v>7791</v>
      </c>
      <c r="C729" s="315" t="s">
        <v>7792</v>
      </c>
      <c r="D729" s="315" t="s">
        <v>7793</v>
      </c>
      <c r="E729" s="315" t="s">
        <v>510</v>
      </c>
    </row>
    <row r="730" spans="2:5">
      <c r="B730" s="315" t="s">
        <v>7925</v>
      </c>
      <c r="C730" s="315" t="s">
        <v>7926</v>
      </c>
      <c r="D730" s="315" t="s">
        <v>7927</v>
      </c>
      <c r="E730" s="315" t="s">
        <v>510</v>
      </c>
    </row>
    <row r="731" spans="2:5">
      <c r="B731" s="315" t="s">
        <v>12002</v>
      </c>
      <c r="C731" s="315" t="s">
        <v>12003</v>
      </c>
      <c r="D731" s="315" t="s">
        <v>4191</v>
      </c>
      <c r="E731" s="315" t="s">
        <v>510</v>
      </c>
    </row>
    <row r="732" spans="2:5">
      <c r="B732" s="315" t="s">
        <v>11629</v>
      </c>
      <c r="C732" s="315" t="s">
        <v>11630</v>
      </c>
      <c r="D732" s="315" t="s">
        <v>1799</v>
      </c>
      <c r="E732" s="315" t="s">
        <v>510</v>
      </c>
    </row>
    <row r="733" spans="2:5">
      <c r="B733" s="315" t="s">
        <v>8325</v>
      </c>
      <c r="C733" s="315" t="s">
        <v>8326</v>
      </c>
      <c r="D733" s="315" t="s">
        <v>8327</v>
      </c>
      <c r="E733" s="315" t="s">
        <v>510</v>
      </c>
    </row>
    <row r="734" spans="2:5">
      <c r="B734" s="315" t="s">
        <v>7292</v>
      </c>
      <c r="C734" s="315" t="s">
        <v>7293</v>
      </c>
      <c r="D734" s="315" t="s">
        <v>7294</v>
      </c>
      <c r="E734" s="315" t="s">
        <v>510</v>
      </c>
    </row>
    <row r="735" spans="2:5">
      <c r="B735" s="315" t="s">
        <v>3285</v>
      </c>
      <c r="C735" s="315" t="s">
        <v>3286</v>
      </c>
      <c r="D735" s="315" t="s">
        <v>3287</v>
      </c>
      <c r="E735" s="315" t="s">
        <v>510</v>
      </c>
    </row>
    <row r="736" spans="2:5">
      <c r="B736" s="315" t="s">
        <v>7807</v>
      </c>
      <c r="C736" s="315" t="s">
        <v>7808</v>
      </c>
      <c r="D736" s="315" t="s">
        <v>7809</v>
      </c>
      <c r="E736" s="315" t="s">
        <v>510</v>
      </c>
    </row>
    <row r="737" spans="2:5">
      <c r="B737" s="315" t="s">
        <v>4872</v>
      </c>
      <c r="C737" s="315" t="s">
        <v>4873</v>
      </c>
      <c r="D737" s="315" t="s">
        <v>4874</v>
      </c>
      <c r="E737" s="315" t="s">
        <v>510</v>
      </c>
    </row>
    <row r="738" spans="2:5">
      <c r="B738" s="315" t="s">
        <v>6391</v>
      </c>
      <c r="C738" s="315" t="s">
        <v>6392</v>
      </c>
      <c r="D738" s="315" t="s">
        <v>6393</v>
      </c>
      <c r="E738" s="315" t="s">
        <v>510</v>
      </c>
    </row>
    <row r="739" spans="2:5">
      <c r="B739" s="315" t="s">
        <v>9702</v>
      </c>
      <c r="C739" s="315" t="s">
        <v>9703</v>
      </c>
      <c r="D739" s="315" t="s">
        <v>9704</v>
      </c>
      <c r="E739" s="315" t="s">
        <v>510</v>
      </c>
    </row>
    <row r="740" spans="2:5">
      <c r="B740" s="315" t="s">
        <v>2145</v>
      </c>
      <c r="C740" s="315" t="s">
        <v>2146</v>
      </c>
      <c r="D740" s="315" t="s">
        <v>2147</v>
      </c>
      <c r="E740" s="315" t="s">
        <v>510</v>
      </c>
    </row>
    <row r="741" spans="2:5">
      <c r="B741" s="315" t="s">
        <v>1757</v>
      </c>
      <c r="C741" s="315" t="s">
        <v>1758</v>
      </c>
      <c r="D741" s="315" t="s">
        <v>1759</v>
      </c>
      <c r="E741" s="315" t="s">
        <v>510</v>
      </c>
    </row>
    <row r="742" spans="2:5">
      <c r="B742" s="315" t="s">
        <v>9751</v>
      </c>
      <c r="C742" s="315" t="s">
        <v>9752</v>
      </c>
      <c r="D742" s="315" t="s">
        <v>9753</v>
      </c>
      <c r="E742" s="315" t="s">
        <v>510</v>
      </c>
    </row>
    <row r="743" spans="2:5">
      <c r="B743" s="315" t="s">
        <v>4203</v>
      </c>
      <c r="C743" s="315" t="s">
        <v>4204</v>
      </c>
      <c r="D743" s="315" t="s">
        <v>509</v>
      </c>
      <c r="E743" s="315" t="s">
        <v>510</v>
      </c>
    </row>
    <row r="744" spans="2:5">
      <c r="B744" s="315" t="s">
        <v>8959</v>
      </c>
      <c r="C744" s="315" t="s">
        <v>8960</v>
      </c>
      <c r="D744" s="315" t="s">
        <v>8961</v>
      </c>
      <c r="E744" s="315" t="s">
        <v>510</v>
      </c>
    </row>
    <row r="745" spans="2:5">
      <c r="B745" s="315" t="s">
        <v>8766</v>
      </c>
      <c r="C745" s="315" t="s">
        <v>8767</v>
      </c>
      <c r="D745" s="315" t="s">
        <v>8768</v>
      </c>
      <c r="E745" s="315" t="s">
        <v>510</v>
      </c>
    </row>
    <row r="746" spans="2:5">
      <c r="B746" s="315" t="s">
        <v>4704</v>
      </c>
      <c r="C746" s="315" t="s">
        <v>4705</v>
      </c>
      <c r="D746" s="315" t="s">
        <v>4706</v>
      </c>
      <c r="E746" s="315" t="s">
        <v>510</v>
      </c>
    </row>
    <row r="747" spans="2:5">
      <c r="B747" s="315" t="s">
        <v>6949</v>
      </c>
      <c r="C747" s="315" t="s">
        <v>6950</v>
      </c>
      <c r="D747" s="315" t="s">
        <v>6951</v>
      </c>
      <c r="E747" s="315" t="s">
        <v>510</v>
      </c>
    </row>
    <row r="748" spans="2:5">
      <c r="B748" s="315" t="s">
        <v>4548</v>
      </c>
      <c r="C748" s="315" t="s">
        <v>4549</v>
      </c>
      <c r="D748" s="315" t="s">
        <v>4550</v>
      </c>
      <c r="E748" s="315" t="s">
        <v>510</v>
      </c>
    </row>
    <row r="749" spans="2:5">
      <c r="B749" s="315" t="s">
        <v>2904</v>
      </c>
      <c r="C749" s="315" t="s">
        <v>2905</v>
      </c>
      <c r="D749" s="315" t="s">
        <v>2906</v>
      </c>
      <c r="E749" s="315" t="s">
        <v>510</v>
      </c>
    </row>
    <row r="750" spans="2:5">
      <c r="B750" s="315" t="s">
        <v>4505</v>
      </c>
      <c r="C750" s="315" t="s">
        <v>4506</v>
      </c>
      <c r="D750" s="315" t="s">
        <v>4507</v>
      </c>
      <c r="E750" s="315" t="s">
        <v>510</v>
      </c>
    </row>
    <row r="751" spans="2:5">
      <c r="B751" s="315" t="s">
        <v>5760</v>
      </c>
      <c r="C751" s="315" t="s">
        <v>5761</v>
      </c>
      <c r="D751" s="315" t="s">
        <v>5762</v>
      </c>
      <c r="E751" s="315" t="s">
        <v>510</v>
      </c>
    </row>
    <row r="752" spans="2:5">
      <c r="B752" s="315" t="s">
        <v>7832</v>
      </c>
      <c r="C752" s="315" t="s">
        <v>7833</v>
      </c>
      <c r="D752" s="315" t="s">
        <v>7834</v>
      </c>
      <c r="E752" s="315" t="s">
        <v>510</v>
      </c>
    </row>
    <row r="753" spans="2:5">
      <c r="B753" s="315" t="s">
        <v>10927</v>
      </c>
      <c r="C753" s="315" t="s">
        <v>10928</v>
      </c>
      <c r="D753" s="315" t="s">
        <v>10929</v>
      </c>
      <c r="E753" s="315" t="s">
        <v>510</v>
      </c>
    </row>
    <row r="754" spans="2:5">
      <c r="B754" s="315" t="s">
        <v>2827</v>
      </c>
      <c r="C754" s="315" t="s">
        <v>2828</v>
      </c>
      <c r="D754" s="315" t="s">
        <v>2829</v>
      </c>
      <c r="E754" s="315" t="s">
        <v>510</v>
      </c>
    </row>
    <row r="755" spans="2:5">
      <c r="B755" s="315" t="s">
        <v>4027</v>
      </c>
      <c r="C755" s="315" t="s">
        <v>4028</v>
      </c>
      <c r="D755" s="315" t="s">
        <v>509</v>
      </c>
      <c r="E755" s="315" t="s">
        <v>510</v>
      </c>
    </row>
    <row r="756" spans="2:5">
      <c r="B756" s="315" t="s">
        <v>1216</v>
      </c>
      <c r="C756" s="315" t="s">
        <v>1217</v>
      </c>
      <c r="D756" s="315" t="s">
        <v>1218</v>
      </c>
      <c r="E756" s="315" t="s">
        <v>510</v>
      </c>
    </row>
    <row r="757" spans="2:5">
      <c r="B757" s="315" t="s">
        <v>1219</v>
      </c>
      <c r="C757" s="315" t="s">
        <v>1217</v>
      </c>
      <c r="D757" s="315" t="s">
        <v>1220</v>
      </c>
      <c r="E757" s="315" t="s">
        <v>510</v>
      </c>
    </row>
    <row r="758" spans="2:5">
      <c r="B758" s="315" t="s">
        <v>6732</v>
      </c>
      <c r="C758" s="315" t="s">
        <v>6733</v>
      </c>
      <c r="D758" s="315" t="s">
        <v>4682</v>
      </c>
      <c r="E758" s="315" t="s">
        <v>510</v>
      </c>
    </row>
    <row r="759" spans="2:5">
      <c r="B759" s="315" t="s">
        <v>7482</v>
      </c>
      <c r="C759" s="315" t="s">
        <v>7483</v>
      </c>
      <c r="D759" s="315" t="s">
        <v>5248</v>
      </c>
      <c r="E759" s="315" t="s">
        <v>510</v>
      </c>
    </row>
    <row r="760" spans="2:5">
      <c r="B760" s="315" t="s">
        <v>2061</v>
      </c>
      <c r="C760" s="315" t="s">
        <v>2062</v>
      </c>
      <c r="D760" s="315" t="s">
        <v>509</v>
      </c>
      <c r="E760" s="315" t="s">
        <v>510</v>
      </c>
    </row>
    <row r="761" spans="2:5">
      <c r="B761" s="315" t="s">
        <v>10856</v>
      </c>
      <c r="C761" s="315" t="s">
        <v>10857</v>
      </c>
      <c r="D761" s="315" t="s">
        <v>10858</v>
      </c>
      <c r="E761" s="315" t="s">
        <v>510</v>
      </c>
    </row>
    <row r="762" spans="2:5">
      <c r="B762" s="315" t="s">
        <v>2857</v>
      </c>
      <c r="C762" s="315" t="s">
        <v>2858</v>
      </c>
      <c r="D762" s="315" t="s">
        <v>2859</v>
      </c>
      <c r="E762" s="315" t="s">
        <v>510</v>
      </c>
    </row>
    <row r="763" spans="2:5">
      <c r="B763" s="315" t="s">
        <v>5046</v>
      </c>
      <c r="C763" s="315" t="s">
        <v>5047</v>
      </c>
      <c r="D763" s="315" t="s">
        <v>5048</v>
      </c>
      <c r="E763" s="315" t="s">
        <v>510</v>
      </c>
    </row>
    <row r="764" spans="2:5">
      <c r="B764" s="315" t="s">
        <v>5051</v>
      </c>
      <c r="C764" s="315" t="s">
        <v>5047</v>
      </c>
      <c r="D764" s="315" t="s">
        <v>5052</v>
      </c>
      <c r="E764" s="315" t="s">
        <v>510</v>
      </c>
    </row>
    <row r="765" spans="2:5">
      <c r="B765" s="315" t="s">
        <v>5049</v>
      </c>
      <c r="C765" s="315" t="s">
        <v>5050</v>
      </c>
      <c r="D765" s="315" t="s">
        <v>5048</v>
      </c>
      <c r="E765" s="315" t="s">
        <v>510</v>
      </c>
    </row>
    <row r="766" spans="2:5">
      <c r="B766" s="315" t="s">
        <v>5053</v>
      </c>
      <c r="C766" s="315" t="s">
        <v>5050</v>
      </c>
      <c r="D766" s="315" t="s">
        <v>5052</v>
      </c>
      <c r="E766" s="315" t="s">
        <v>510</v>
      </c>
    </row>
    <row r="767" spans="2:5">
      <c r="B767" s="315" t="s">
        <v>5054</v>
      </c>
      <c r="C767" s="315" t="s">
        <v>5050</v>
      </c>
      <c r="D767" s="315" t="s">
        <v>4147</v>
      </c>
      <c r="E767" s="315" t="s">
        <v>510</v>
      </c>
    </row>
    <row r="768" spans="2:5">
      <c r="B768" s="315" t="s">
        <v>5055</v>
      </c>
      <c r="C768" s="315" t="s">
        <v>5050</v>
      </c>
      <c r="D768" s="315" t="s">
        <v>509</v>
      </c>
      <c r="E768" s="315" t="s">
        <v>510</v>
      </c>
    </row>
    <row r="769" spans="2:5">
      <c r="B769" s="315" t="s">
        <v>5056</v>
      </c>
      <c r="C769" s="315" t="s">
        <v>5057</v>
      </c>
      <c r="D769" s="315" t="s">
        <v>4147</v>
      </c>
      <c r="E769" s="315" t="s">
        <v>510</v>
      </c>
    </row>
    <row r="770" spans="2:5">
      <c r="B770" s="315" t="s">
        <v>9207</v>
      </c>
      <c r="C770" s="315" t="s">
        <v>9208</v>
      </c>
      <c r="D770" s="315" t="s">
        <v>4147</v>
      </c>
      <c r="E770" s="315" t="s">
        <v>510</v>
      </c>
    </row>
    <row r="771" spans="2:5">
      <c r="B771" s="315" t="s">
        <v>5068</v>
      </c>
      <c r="C771" s="315" t="s">
        <v>5069</v>
      </c>
      <c r="D771" s="315" t="s">
        <v>4147</v>
      </c>
      <c r="E771" s="315" t="s">
        <v>510</v>
      </c>
    </row>
    <row r="772" spans="2:5">
      <c r="B772" s="315" t="s">
        <v>4574</v>
      </c>
      <c r="C772" s="315" t="s">
        <v>4575</v>
      </c>
      <c r="D772" s="315" t="s">
        <v>4576</v>
      </c>
      <c r="E772" s="315" t="s">
        <v>510</v>
      </c>
    </row>
    <row r="773" spans="2:5">
      <c r="B773" s="315" t="s">
        <v>7247</v>
      </c>
      <c r="C773" s="315" t="s">
        <v>7248</v>
      </c>
      <c r="D773" s="315" t="s">
        <v>7249</v>
      </c>
      <c r="E773" s="315" t="s">
        <v>510</v>
      </c>
    </row>
    <row r="774" spans="2:5">
      <c r="B774" s="315" t="s">
        <v>9430</v>
      </c>
      <c r="C774" s="315" t="s">
        <v>9431</v>
      </c>
      <c r="D774" s="315" t="s">
        <v>9432</v>
      </c>
      <c r="E774" s="315" t="s">
        <v>510</v>
      </c>
    </row>
    <row r="775" spans="2:5">
      <c r="B775" s="315" t="s">
        <v>10503</v>
      </c>
      <c r="C775" s="315" t="s">
        <v>10504</v>
      </c>
      <c r="D775" s="315" t="s">
        <v>10505</v>
      </c>
      <c r="E775" s="315" t="s">
        <v>510</v>
      </c>
    </row>
    <row r="776" spans="2:5">
      <c r="B776" s="315" t="s">
        <v>7780</v>
      </c>
      <c r="C776" s="315" t="s">
        <v>7781</v>
      </c>
      <c r="D776" s="315" t="s">
        <v>7782</v>
      </c>
      <c r="E776" s="315" t="s">
        <v>510</v>
      </c>
    </row>
    <row r="777" spans="2:5">
      <c r="B777" s="315" t="s">
        <v>6496</v>
      </c>
      <c r="C777" s="315" t="s">
        <v>6497</v>
      </c>
      <c r="D777" s="315" t="s">
        <v>6498</v>
      </c>
      <c r="E777" s="315" t="s">
        <v>510</v>
      </c>
    </row>
    <row r="778" spans="2:5">
      <c r="B778" s="315" t="s">
        <v>3175</v>
      </c>
      <c r="C778" s="315" t="s">
        <v>3176</v>
      </c>
      <c r="D778" s="315" t="s">
        <v>3177</v>
      </c>
      <c r="E778" s="315" t="s">
        <v>510</v>
      </c>
    </row>
    <row r="779" spans="2:5">
      <c r="B779" s="315" t="s">
        <v>3759</v>
      </c>
      <c r="C779" s="315" t="s">
        <v>3760</v>
      </c>
      <c r="D779" s="315" t="s">
        <v>3761</v>
      </c>
      <c r="E779" s="315" t="s">
        <v>510</v>
      </c>
    </row>
    <row r="780" spans="2:5">
      <c r="B780" s="315" t="s">
        <v>10577</v>
      </c>
      <c r="C780" s="315" t="s">
        <v>10578</v>
      </c>
      <c r="D780" s="315" t="s">
        <v>10579</v>
      </c>
      <c r="E780" s="315" t="s">
        <v>510</v>
      </c>
    </row>
    <row r="781" spans="2:5">
      <c r="B781" s="315" t="s">
        <v>4393</v>
      </c>
      <c r="C781" s="315" t="s">
        <v>4394</v>
      </c>
      <c r="D781" s="315" t="s">
        <v>4395</v>
      </c>
      <c r="E781" s="315" t="s">
        <v>510</v>
      </c>
    </row>
    <row r="782" spans="2:5">
      <c r="B782" s="315" t="s">
        <v>10699</v>
      </c>
      <c r="C782" s="315" t="s">
        <v>10700</v>
      </c>
      <c r="D782" s="315" t="s">
        <v>509</v>
      </c>
      <c r="E782" s="315" t="s">
        <v>510</v>
      </c>
    </row>
    <row r="783" spans="2:5">
      <c r="B783" s="315" t="s">
        <v>9715</v>
      </c>
      <c r="C783" s="315" t="s">
        <v>9716</v>
      </c>
      <c r="D783" s="315" t="s">
        <v>9717</v>
      </c>
      <c r="E783" s="315" t="s">
        <v>510</v>
      </c>
    </row>
    <row r="784" spans="2:5">
      <c r="B784" s="315" t="s">
        <v>3714</v>
      </c>
      <c r="C784" s="315" t="s">
        <v>3715</v>
      </c>
      <c r="D784" s="315" t="s">
        <v>3716</v>
      </c>
      <c r="E784" s="315" t="s">
        <v>510</v>
      </c>
    </row>
    <row r="785" spans="2:5">
      <c r="B785" s="315" t="s">
        <v>2899</v>
      </c>
      <c r="C785" s="315" t="s">
        <v>2900</v>
      </c>
      <c r="D785" s="315" t="s">
        <v>509</v>
      </c>
      <c r="E785" s="315" t="s">
        <v>510</v>
      </c>
    </row>
    <row r="786" spans="2:5">
      <c r="B786" s="315" t="s">
        <v>2137</v>
      </c>
      <c r="C786" s="315" t="s">
        <v>2138</v>
      </c>
      <c r="D786" s="315" t="s">
        <v>509</v>
      </c>
      <c r="E786" s="315" t="s">
        <v>510</v>
      </c>
    </row>
    <row r="787" spans="2:5">
      <c r="B787" s="315" t="s">
        <v>7078</v>
      </c>
      <c r="C787" s="315" t="s">
        <v>7079</v>
      </c>
      <c r="D787" s="315" t="s">
        <v>718</v>
      </c>
      <c r="E787" s="315" t="s">
        <v>510</v>
      </c>
    </row>
    <row r="788" spans="2:5">
      <c r="B788" s="315" t="s">
        <v>2086</v>
      </c>
      <c r="C788" s="315" t="s">
        <v>2087</v>
      </c>
      <c r="D788" s="315" t="s">
        <v>2088</v>
      </c>
      <c r="E788" s="315" t="s">
        <v>510</v>
      </c>
    </row>
    <row r="789" spans="2:5">
      <c r="B789" s="315" t="s">
        <v>2872</v>
      </c>
      <c r="C789" s="315" t="s">
        <v>2873</v>
      </c>
      <c r="D789" s="315" t="s">
        <v>2874</v>
      </c>
      <c r="E789" s="315" t="s">
        <v>510</v>
      </c>
    </row>
    <row r="790" spans="2:5">
      <c r="B790" s="315" t="s">
        <v>8070</v>
      </c>
      <c r="C790" s="315" t="s">
        <v>8071</v>
      </c>
      <c r="D790" s="315" t="s">
        <v>3634</v>
      </c>
      <c r="E790" s="315" t="s">
        <v>510</v>
      </c>
    </row>
    <row r="791" spans="2:5">
      <c r="B791" s="315" t="s">
        <v>6898</v>
      </c>
      <c r="C791" s="315" t="s">
        <v>6899</v>
      </c>
      <c r="D791" s="315" t="s">
        <v>6900</v>
      </c>
      <c r="E791" s="315" t="s">
        <v>510</v>
      </c>
    </row>
    <row r="792" spans="2:5">
      <c r="B792" s="315" t="s">
        <v>5030</v>
      </c>
      <c r="C792" s="315" t="s">
        <v>5031</v>
      </c>
      <c r="D792" s="315" t="s">
        <v>509</v>
      </c>
      <c r="E792" s="315" t="s">
        <v>510</v>
      </c>
    </row>
    <row r="793" spans="2:5">
      <c r="B793" s="315" t="s">
        <v>5994</v>
      </c>
      <c r="C793" s="315" t="s">
        <v>5995</v>
      </c>
      <c r="D793" s="315" t="s">
        <v>5996</v>
      </c>
      <c r="E793" s="315" t="s">
        <v>510</v>
      </c>
    </row>
    <row r="794" spans="2:5">
      <c r="B794" s="315" t="s">
        <v>3444</v>
      </c>
      <c r="C794" s="315" t="s">
        <v>3445</v>
      </c>
      <c r="D794" s="315" t="s">
        <v>3446</v>
      </c>
      <c r="E794" s="315" t="s">
        <v>510</v>
      </c>
    </row>
    <row r="795" spans="2:5">
      <c r="B795" s="315" t="s">
        <v>8760</v>
      </c>
      <c r="C795" s="315" t="s">
        <v>8761</v>
      </c>
      <c r="D795" s="315" t="s">
        <v>8762</v>
      </c>
      <c r="E795" s="315" t="s">
        <v>510</v>
      </c>
    </row>
    <row r="796" spans="2:5">
      <c r="B796" s="315" t="s">
        <v>9435</v>
      </c>
      <c r="C796" s="315" t="s">
        <v>9436</v>
      </c>
      <c r="D796" s="315" t="s">
        <v>9437</v>
      </c>
      <c r="E796" s="315" t="s">
        <v>510</v>
      </c>
    </row>
    <row r="797" spans="2:5">
      <c r="B797" s="315" t="s">
        <v>5195</v>
      </c>
      <c r="C797" s="315" t="s">
        <v>5196</v>
      </c>
      <c r="D797" s="315" t="s">
        <v>1501</v>
      </c>
      <c r="E797" s="315" t="s">
        <v>510</v>
      </c>
    </row>
    <row r="798" spans="2:5">
      <c r="B798" s="315" t="s">
        <v>11092</v>
      </c>
      <c r="C798" s="315" t="s">
        <v>11093</v>
      </c>
      <c r="D798" s="315" t="s">
        <v>11094</v>
      </c>
      <c r="E798" s="315" t="s">
        <v>510</v>
      </c>
    </row>
    <row r="799" spans="2:5">
      <c r="B799" s="315" t="s">
        <v>3415</v>
      </c>
      <c r="C799" s="315" t="s">
        <v>3416</v>
      </c>
      <c r="D799" s="315" t="s">
        <v>3417</v>
      </c>
      <c r="E799" s="315" t="s">
        <v>510</v>
      </c>
    </row>
    <row r="800" spans="2:5">
      <c r="B800" s="315" t="s">
        <v>2848</v>
      </c>
      <c r="C800" s="315" t="s">
        <v>2849</v>
      </c>
      <c r="D800" s="315" t="s">
        <v>2850</v>
      </c>
      <c r="E800" s="315" t="s">
        <v>510</v>
      </c>
    </row>
    <row r="801" spans="2:5">
      <c r="B801" s="315" t="s">
        <v>6365</v>
      </c>
      <c r="C801" s="315" t="s">
        <v>6366</v>
      </c>
      <c r="D801" s="315" t="s">
        <v>6367</v>
      </c>
      <c r="E801" s="315" t="s">
        <v>510</v>
      </c>
    </row>
    <row r="802" spans="2:5">
      <c r="B802" s="315" t="s">
        <v>12483</v>
      </c>
      <c r="C802" s="315" t="s">
        <v>12484</v>
      </c>
      <c r="D802" s="315" t="s">
        <v>12485</v>
      </c>
      <c r="E802" s="315" t="s">
        <v>510</v>
      </c>
    </row>
    <row r="803" spans="2:5">
      <c r="B803" s="315" t="s">
        <v>11810</v>
      </c>
      <c r="C803" s="315" t="s">
        <v>11811</v>
      </c>
      <c r="D803" s="315" t="s">
        <v>11812</v>
      </c>
      <c r="E803" s="315" t="s">
        <v>510</v>
      </c>
    </row>
    <row r="804" spans="2:5">
      <c r="B804" s="315" t="s">
        <v>724</v>
      </c>
      <c r="C804" s="315" t="s">
        <v>725</v>
      </c>
      <c r="D804" s="315" t="s">
        <v>726</v>
      </c>
      <c r="E804" s="315" t="s">
        <v>510</v>
      </c>
    </row>
    <row r="805" spans="2:5">
      <c r="B805" s="315" t="s">
        <v>12423</v>
      </c>
      <c r="C805" s="315" t="s">
        <v>12424</v>
      </c>
      <c r="D805" s="315" t="s">
        <v>12425</v>
      </c>
      <c r="E805" s="315" t="s">
        <v>510</v>
      </c>
    </row>
    <row r="806" spans="2:5">
      <c r="B806" s="315" t="s">
        <v>3573</v>
      </c>
      <c r="C806" s="315" t="s">
        <v>3574</v>
      </c>
      <c r="D806" s="315" t="s">
        <v>3575</v>
      </c>
      <c r="E806" s="315" t="s">
        <v>680</v>
      </c>
    </row>
    <row r="807" spans="2:5">
      <c r="B807" s="315" t="s">
        <v>7729</v>
      </c>
      <c r="C807" s="315" t="s">
        <v>7730</v>
      </c>
      <c r="D807" s="315" t="s">
        <v>7731</v>
      </c>
      <c r="E807" s="315" t="s">
        <v>510</v>
      </c>
    </row>
    <row r="808" spans="2:5">
      <c r="B808" s="315" t="s">
        <v>4992</v>
      </c>
      <c r="C808" s="315" t="s">
        <v>4993</v>
      </c>
      <c r="D808" s="315" t="s">
        <v>4994</v>
      </c>
      <c r="E808" s="315" t="s">
        <v>510</v>
      </c>
    </row>
    <row r="809" spans="2:5">
      <c r="B809" s="315" t="s">
        <v>12235</v>
      </c>
      <c r="C809" s="315" t="s">
        <v>12236</v>
      </c>
      <c r="D809" s="315" t="s">
        <v>12237</v>
      </c>
      <c r="E809" s="315" t="s">
        <v>510</v>
      </c>
    </row>
    <row r="810" spans="2:5">
      <c r="B810" s="315" t="s">
        <v>10665</v>
      </c>
      <c r="C810" s="315" t="s">
        <v>10666</v>
      </c>
      <c r="D810" s="315" t="s">
        <v>10667</v>
      </c>
      <c r="E810" s="315" t="s">
        <v>680</v>
      </c>
    </row>
    <row r="811" spans="2:5">
      <c r="B811" s="315" t="s">
        <v>3921</v>
      </c>
      <c r="C811" s="315" t="s">
        <v>3922</v>
      </c>
      <c r="D811" s="315" t="s">
        <v>3923</v>
      </c>
      <c r="E811" s="315" t="s">
        <v>510</v>
      </c>
    </row>
    <row r="812" spans="2:5">
      <c r="B812" s="315" t="s">
        <v>1425</v>
      </c>
      <c r="C812" s="315" t="s">
        <v>1426</v>
      </c>
      <c r="D812" s="315" t="s">
        <v>1427</v>
      </c>
      <c r="E812" s="315" t="s">
        <v>680</v>
      </c>
    </row>
    <row r="813" spans="2:5">
      <c r="B813" s="315" t="s">
        <v>1949</v>
      </c>
      <c r="C813" s="315" t="s">
        <v>1950</v>
      </c>
      <c r="D813" s="315" t="s">
        <v>1418</v>
      </c>
      <c r="E813" s="315" t="s">
        <v>510</v>
      </c>
    </row>
    <row r="814" spans="2:5">
      <c r="B814" s="315" t="s">
        <v>8522</v>
      </c>
      <c r="C814" s="315" t="s">
        <v>8523</v>
      </c>
      <c r="D814" s="315" t="s">
        <v>8524</v>
      </c>
      <c r="E814" s="315" t="s">
        <v>680</v>
      </c>
    </row>
    <row r="815" spans="2:5">
      <c r="B815" s="315" t="s">
        <v>2470</v>
      </c>
      <c r="C815" s="315" t="s">
        <v>2471</v>
      </c>
      <c r="D815" s="315" t="s">
        <v>2472</v>
      </c>
      <c r="E815" s="315" t="s">
        <v>680</v>
      </c>
    </row>
    <row r="816" spans="2:5">
      <c r="B816" s="315" t="s">
        <v>1838</v>
      </c>
      <c r="C816" s="315" t="s">
        <v>1839</v>
      </c>
      <c r="D816" s="315" t="s">
        <v>509</v>
      </c>
      <c r="E816" s="315" t="s">
        <v>510</v>
      </c>
    </row>
    <row r="817" spans="2:5">
      <c r="B817" s="315" t="s">
        <v>12341</v>
      </c>
      <c r="C817" s="315" t="s">
        <v>12342</v>
      </c>
      <c r="D817" s="315" t="s">
        <v>12343</v>
      </c>
      <c r="E817" s="315" t="s">
        <v>510</v>
      </c>
    </row>
    <row r="818" spans="2:5">
      <c r="B818" s="315" t="s">
        <v>5689</v>
      </c>
      <c r="C818" s="315" t="s">
        <v>5690</v>
      </c>
      <c r="D818" s="315" t="s">
        <v>5691</v>
      </c>
      <c r="E818" s="315" t="s">
        <v>510</v>
      </c>
    </row>
    <row r="819" spans="2:5">
      <c r="B819" s="315" t="s">
        <v>5665</v>
      </c>
      <c r="C819" s="315" t="s">
        <v>5666</v>
      </c>
      <c r="D819" s="315" t="s">
        <v>509</v>
      </c>
      <c r="E819" s="315" t="s">
        <v>510</v>
      </c>
    </row>
    <row r="820" spans="2:5">
      <c r="B820" s="315" t="s">
        <v>5063</v>
      </c>
      <c r="C820" s="315" t="s">
        <v>5064</v>
      </c>
      <c r="D820" s="315" t="s">
        <v>5065</v>
      </c>
      <c r="E820" s="315" t="s">
        <v>510</v>
      </c>
    </row>
    <row r="821" spans="2:5">
      <c r="B821" s="315" t="s">
        <v>5177</v>
      </c>
      <c r="C821" s="315" t="s">
        <v>5178</v>
      </c>
      <c r="D821" s="315" t="s">
        <v>509</v>
      </c>
      <c r="E821" s="315" t="s">
        <v>510</v>
      </c>
    </row>
    <row r="822" spans="2:5">
      <c r="B822" s="315" t="s">
        <v>2928</v>
      </c>
      <c r="C822" s="315" t="s">
        <v>2929</v>
      </c>
      <c r="D822" s="315" t="s">
        <v>509</v>
      </c>
      <c r="E822" s="315" t="s">
        <v>510</v>
      </c>
    </row>
    <row r="823" spans="2:5">
      <c r="B823" s="315" t="s">
        <v>6069</v>
      </c>
      <c r="C823" s="315" t="s">
        <v>6070</v>
      </c>
      <c r="D823" s="315" t="s">
        <v>1754</v>
      </c>
      <c r="E823" s="315" t="s">
        <v>510</v>
      </c>
    </row>
    <row r="824" spans="2:5">
      <c r="B824" s="315" t="s">
        <v>9571</v>
      </c>
      <c r="C824" s="315" t="s">
        <v>9572</v>
      </c>
      <c r="D824" s="315" t="s">
        <v>9573</v>
      </c>
      <c r="E824" s="315" t="s">
        <v>510</v>
      </c>
    </row>
    <row r="825" spans="2:5">
      <c r="B825" s="315" t="s">
        <v>9010</v>
      </c>
      <c r="C825" s="315" t="s">
        <v>9011</v>
      </c>
      <c r="D825" s="315" t="s">
        <v>1256</v>
      </c>
      <c r="E825" s="315" t="s">
        <v>510</v>
      </c>
    </row>
    <row r="826" spans="2:5">
      <c r="B826" s="315" t="s">
        <v>6781</v>
      </c>
      <c r="C826" s="315" t="s">
        <v>6782</v>
      </c>
      <c r="D826" s="315" t="s">
        <v>6783</v>
      </c>
      <c r="E826" s="315" t="s">
        <v>510</v>
      </c>
    </row>
    <row r="827" spans="2:5">
      <c r="B827" s="315" t="s">
        <v>3685</v>
      </c>
      <c r="C827" s="315" t="s">
        <v>3686</v>
      </c>
      <c r="D827" s="315" t="s">
        <v>2365</v>
      </c>
      <c r="E827" s="315" t="s">
        <v>510</v>
      </c>
    </row>
    <row r="828" spans="2:5">
      <c r="B828" s="315" t="s">
        <v>5443</v>
      </c>
      <c r="C828" s="315" t="s">
        <v>5444</v>
      </c>
      <c r="D828" s="315" t="s">
        <v>509</v>
      </c>
      <c r="E828" s="315" t="s">
        <v>510</v>
      </c>
    </row>
    <row r="829" spans="2:5">
      <c r="B829" s="315" t="s">
        <v>642</v>
      </c>
      <c r="C829" s="315" t="s">
        <v>643</v>
      </c>
      <c r="D829" s="315" t="s">
        <v>644</v>
      </c>
      <c r="E829" s="315" t="s">
        <v>510</v>
      </c>
    </row>
    <row r="830" spans="2:5">
      <c r="B830" s="315" t="s">
        <v>8072</v>
      </c>
      <c r="C830" s="315" t="s">
        <v>8073</v>
      </c>
      <c r="D830" s="315" t="s">
        <v>8074</v>
      </c>
      <c r="E830" s="315" t="s">
        <v>510</v>
      </c>
    </row>
    <row r="831" spans="2:5">
      <c r="B831" s="315" t="s">
        <v>9683</v>
      </c>
      <c r="C831" s="315" t="s">
        <v>9684</v>
      </c>
      <c r="D831" s="315" t="s">
        <v>9685</v>
      </c>
      <c r="E831" s="315" t="s">
        <v>510</v>
      </c>
    </row>
    <row r="832" spans="2:5">
      <c r="B832" s="315" t="s">
        <v>4187</v>
      </c>
      <c r="C832" s="315" t="s">
        <v>4188</v>
      </c>
      <c r="D832" s="315" t="s">
        <v>509</v>
      </c>
      <c r="E832" s="315" t="s">
        <v>510</v>
      </c>
    </row>
    <row r="833" spans="2:5">
      <c r="B833" s="315" t="s">
        <v>10236</v>
      </c>
      <c r="C833" s="315" t="s">
        <v>10237</v>
      </c>
      <c r="D833" s="315" t="s">
        <v>10238</v>
      </c>
      <c r="E833" s="315" t="s">
        <v>510</v>
      </c>
    </row>
    <row r="834" spans="2:5">
      <c r="B834" s="315" t="s">
        <v>9352</v>
      </c>
      <c r="C834" s="315" t="s">
        <v>9353</v>
      </c>
      <c r="D834" s="315" t="s">
        <v>9354</v>
      </c>
      <c r="E834" s="315" t="s">
        <v>510</v>
      </c>
    </row>
    <row r="835" spans="2:5">
      <c r="B835" s="315" t="s">
        <v>9232</v>
      </c>
      <c r="C835" s="315" t="s">
        <v>9233</v>
      </c>
      <c r="D835" s="315" t="s">
        <v>9234</v>
      </c>
      <c r="E835" s="315" t="s">
        <v>510</v>
      </c>
    </row>
    <row r="836" spans="2:5">
      <c r="B836" s="315" t="s">
        <v>9521</v>
      </c>
      <c r="C836" s="315" t="s">
        <v>9522</v>
      </c>
      <c r="D836" s="315" t="s">
        <v>9523</v>
      </c>
      <c r="E836" s="315" t="s">
        <v>510</v>
      </c>
    </row>
    <row r="837" spans="2:5">
      <c r="B837" s="315" t="s">
        <v>5944</v>
      </c>
      <c r="C837" s="315" t="s">
        <v>5945</v>
      </c>
      <c r="D837" s="315" t="s">
        <v>509</v>
      </c>
      <c r="E837" s="315" t="s">
        <v>510</v>
      </c>
    </row>
    <row r="838" spans="2:5">
      <c r="B838" s="315" t="s">
        <v>2815</v>
      </c>
      <c r="C838" s="315" t="s">
        <v>2816</v>
      </c>
      <c r="D838" s="315" t="s">
        <v>2817</v>
      </c>
      <c r="E838" s="315" t="s">
        <v>510</v>
      </c>
    </row>
    <row r="839" spans="2:5">
      <c r="B839" s="315" t="s">
        <v>10560</v>
      </c>
      <c r="C839" s="315" t="s">
        <v>10561</v>
      </c>
      <c r="D839" s="315" t="s">
        <v>10562</v>
      </c>
      <c r="E839" s="315" t="s">
        <v>510</v>
      </c>
    </row>
    <row r="840" spans="2:5">
      <c r="B840" s="315" t="s">
        <v>1722</v>
      </c>
      <c r="C840" s="315" t="s">
        <v>1723</v>
      </c>
      <c r="D840" s="315" t="s">
        <v>509</v>
      </c>
      <c r="E840" s="315" t="s">
        <v>510</v>
      </c>
    </row>
    <row r="841" spans="2:5">
      <c r="B841" s="315" t="s">
        <v>5428</v>
      </c>
      <c r="C841" s="315" t="s">
        <v>5429</v>
      </c>
      <c r="D841" s="315" t="s">
        <v>5430</v>
      </c>
      <c r="E841" s="315" t="s">
        <v>680</v>
      </c>
    </row>
    <row r="842" spans="2:5">
      <c r="B842" s="315" t="s">
        <v>3906</v>
      </c>
      <c r="C842" s="315" t="s">
        <v>3907</v>
      </c>
      <c r="D842" s="315" t="s">
        <v>3908</v>
      </c>
      <c r="E842" s="315" t="s">
        <v>510</v>
      </c>
    </row>
    <row r="843" spans="2:5">
      <c r="B843" s="315" t="s">
        <v>7331</v>
      </c>
      <c r="C843" s="315" t="s">
        <v>7332</v>
      </c>
      <c r="D843" s="315" t="s">
        <v>7333</v>
      </c>
      <c r="E843" s="315" t="s">
        <v>510</v>
      </c>
    </row>
    <row r="844" spans="2:5">
      <c r="B844" s="315" t="s">
        <v>6355</v>
      </c>
      <c r="C844" s="315" t="s">
        <v>6356</v>
      </c>
      <c r="D844" s="315" t="s">
        <v>6357</v>
      </c>
      <c r="E844" s="315" t="s">
        <v>510</v>
      </c>
    </row>
    <row r="845" spans="2:5">
      <c r="B845" s="315" t="s">
        <v>8820</v>
      </c>
      <c r="C845" s="315" t="s">
        <v>8821</v>
      </c>
      <c r="D845" s="315" t="s">
        <v>509</v>
      </c>
      <c r="E845" s="315" t="s">
        <v>510</v>
      </c>
    </row>
    <row r="846" spans="2:5">
      <c r="B846" s="315" t="s">
        <v>1132</v>
      </c>
      <c r="C846" s="315" t="s">
        <v>1133</v>
      </c>
      <c r="D846" s="315" t="s">
        <v>1134</v>
      </c>
      <c r="E846" s="315" t="s">
        <v>510</v>
      </c>
    </row>
    <row r="847" spans="2:5">
      <c r="B847" s="315" t="s">
        <v>2877</v>
      </c>
      <c r="C847" s="315" t="s">
        <v>2878</v>
      </c>
      <c r="D847" s="315" t="s">
        <v>2879</v>
      </c>
      <c r="E847" s="315" t="s">
        <v>510</v>
      </c>
    </row>
    <row r="848" spans="2:5">
      <c r="B848" s="315" t="s">
        <v>12492</v>
      </c>
      <c r="C848" s="315" t="s">
        <v>12493</v>
      </c>
      <c r="D848" s="315" t="s">
        <v>12494</v>
      </c>
      <c r="E848" s="315" t="s">
        <v>510</v>
      </c>
    </row>
    <row r="849" spans="2:5">
      <c r="B849" s="315" t="s">
        <v>5763</v>
      </c>
      <c r="C849" s="315" t="s">
        <v>5764</v>
      </c>
      <c r="D849" s="315" t="s">
        <v>509</v>
      </c>
      <c r="E849" s="315" t="s">
        <v>510</v>
      </c>
    </row>
    <row r="850" spans="2:5">
      <c r="B850" s="315" t="s">
        <v>3430</v>
      </c>
      <c r="C850" s="315" t="s">
        <v>3431</v>
      </c>
      <c r="D850" s="315" t="s">
        <v>2100</v>
      </c>
      <c r="E850" s="315" t="s">
        <v>510</v>
      </c>
    </row>
    <row r="851" spans="2:5">
      <c r="B851" s="315" t="s">
        <v>2005</v>
      </c>
      <c r="C851" s="315" t="s">
        <v>2006</v>
      </c>
      <c r="D851" s="315" t="s">
        <v>2007</v>
      </c>
      <c r="E851" s="315" t="s">
        <v>510</v>
      </c>
    </row>
    <row r="852" spans="2:5">
      <c r="B852" s="315" t="s">
        <v>8812</v>
      </c>
      <c r="C852" s="315" t="s">
        <v>8813</v>
      </c>
      <c r="D852" s="315" t="s">
        <v>1501</v>
      </c>
      <c r="E852" s="315" t="s">
        <v>510</v>
      </c>
    </row>
    <row r="853" spans="2:5">
      <c r="B853" s="315" t="s">
        <v>634</v>
      </c>
      <c r="C853" s="315" t="s">
        <v>635</v>
      </c>
      <c r="D853" s="315" t="s">
        <v>636</v>
      </c>
      <c r="E853" s="315" t="s">
        <v>510</v>
      </c>
    </row>
    <row r="854" spans="2:5">
      <c r="B854" s="315" t="s">
        <v>2215</v>
      </c>
      <c r="C854" s="315" t="s">
        <v>2216</v>
      </c>
      <c r="D854" s="315" t="s">
        <v>2217</v>
      </c>
      <c r="E854" s="315" t="s">
        <v>510</v>
      </c>
    </row>
    <row r="855" spans="2:5">
      <c r="B855" s="315" t="s">
        <v>9681</v>
      </c>
      <c r="C855" s="315" t="s">
        <v>9682</v>
      </c>
      <c r="D855" s="315" t="s">
        <v>7563</v>
      </c>
      <c r="E855" s="315" t="s">
        <v>680</v>
      </c>
    </row>
    <row r="856" spans="2:5">
      <c r="B856" s="315" t="s">
        <v>3632</v>
      </c>
      <c r="C856" s="315" t="s">
        <v>3633</v>
      </c>
      <c r="D856" s="315" t="s">
        <v>3634</v>
      </c>
      <c r="E856" s="315" t="s">
        <v>510</v>
      </c>
    </row>
    <row r="857" spans="2:5">
      <c r="B857" s="315" t="s">
        <v>526</v>
      </c>
      <c r="C857" s="315" t="s">
        <v>527</v>
      </c>
      <c r="D857" s="315" t="s">
        <v>528</v>
      </c>
      <c r="E857" s="315" t="s">
        <v>510</v>
      </c>
    </row>
    <row r="858" spans="2:5">
      <c r="B858" s="315" t="s">
        <v>5727</v>
      </c>
      <c r="C858" s="315" t="s">
        <v>5728</v>
      </c>
      <c r="D858" s="315" t="s">
        <v>5729</v>
      </c>
      <c r="E858" s="315" t="s">
        <v>510</v>
      </c>
    </row>
    <row r="859" spans="2:5">
      <c r="B859" s="315" t="s">
        <v>3692</v>
      </c>
      <c r="C859" s="315" t="s">
        <v>3693</v>
      </c>
      <c r="D859" s="315" t="s">
        <v>3694</v>
      </c>
      <c r="E859" s="315" t="s">
        <v>510</v>
      </c>
    </row>
    <row r="860" spans="2:5">
      <c r="B860" s="315" t="s">
        <v>10844</v>
      </c>
      <c r="C860" s="315" t="s">
        <v>10845</v>
      </c>
      <c r="D860" s="315" t="s">
        <v>10846</v>
      </c>
      <c r="E860" s="315" t="s">
        <v>510</v>
      </c>
    </row>
    <row r="861" spans="2:5">
      <c r="B861" s="315" t="s">
        <v>8817</v>
      </c>
      <c r="C861" s="315" t="s">
        <v>8818</v>
      </c>
      <c r="D861" s="315" t="s">
        <v>8819</v>
      </c>
      <c r="E861" s="315" t="s">
        <v>510</v>
      </c>
    </row>
    <row r="862" spans="2:5">
      <c r="B862" s="315" t="s">
        <v>7412</v>
      </c>
      <c r="C862" s="315" t="s">
        <v>7413</v>
      </c>
      <c r="D862" s="315" t="s">
        <v>7414</v>
      </c>
      <c r="E862" s="315" t="s">
        <v>510</v>
      </c>
    </row>
    <row r="863" spans="2:5">
      <c r="B863" s="315" t="s">
        <v>6185</v>
      </c>
      <c r="C863" s="315" t="s">
        <v>6186</v>
      </c>
      <c r="D863" s="315" t="s">
        <v>1165</v>
      </c>
      <c r="E863" s="315" t="s">
        <v>510</v>
      </c>
    </row>
    <row r="864" spans="2:5">
      <c r="B864" s="315" t="s">
        <v>2047</v>
      </c>
      <c r="C864" s="315" t="s">
        <v>2048</v>
      </c>
      <c r="D864" s="315" t="s">
        <v>2049</v>
      </c>
      <c r="E864" s="315" t="s">
        <v>510</v>
      </c>
    </row>
    <row r="865" spans="2:5">
      <c r="B865" s="315" t="s">
        <v>11295</v>
      </c>
      <c r="C865" s="315" t="s">
        <v>11296</v>
      </c>
      <c r="D865" s="315" t="s">
        <v>11297</v>
      </c>
      <c r="E865" s="315" t="s">
        <v>510</v>
      </c>
    </row>
    <row r="866" spans="2:5">
      <c r="B866" s="315" t="s">
        <v>5776</v>
      </c>
      <c r="C866" s="315" t="s">
        <v>5777</v>
      </c>
      <c r="D866" s="315" t="s">
        <v>5778</v>
      </c>
      <c r="E866" s="315" t="s">
        <v>510</v>
      </c>
    </row>
    <row r="867" spans="2:5">
      <c r="B867" s="315" t="s">
        <v>12569</v>
      </c>
      <c r="C867" s="315" t="s">
        <v>12570</v>
      </c>
      <c r="D867" s="315" t="s">
        <v>5993</v>
      </c>
      <c r="E867" s="315" t="s">
        <v>510</v>
      </c>
    </row>
    <row r="868" spans="2:5">
      <c r="B868" s="315" t="s">
        <v>2307</v>
      </c>
      <c r="C868" s="315" t="s">
        <v>2308</v>
      </c>
      <c r="D868" s="315" t="s">
        <v>509</v>
      </c>
      <c r="E868" s="315" t="s">
        <v>510</v>
      </c>
    </row>
    <row r="869" spans="2:5">
      <c r="B869" s="315" t="s">
        <v>9069</v>
      </c>
      <c r="C869" s="315" t="s">
        <v>9070</v>
      </c>
      <c r="D869" s="315" t="s">
        <v>9071</v>
      </c>
      <c r="E869" s="315" t="s">
        <v>510</v>
      </c>
    </row>
    <row r="870" spans="2:5">
      <c r="B870" s="315" t="s">
        <v>4433</v>
      </c>
      <c r="C870" s="315" t="s">
        <v>4434</v>
      </c>
      <c r="D870" s="315" t="s">
        <v>4407</v>
      </c>
      <c r="E870" s="315" t="s">
        <v>510</v>
      </c>
    </row>
    <row r="871" spans="2:5">
      <c r="B871" s="315" t="s">
        <v>10094</v>
      </c>
      <c r="C871" s="315" t="s">
        <v>10095</v>
      </c>
      <c r="D871" s="315" t="s">
        <v>1678</v>
      </c>
      <c r="E871" s="315" t="s">
        <v>510</v>
      </c>
    </row>
    <row r="872" spans="2:5">
      <c r="B872" s="315" t="s">
        <v>4160</v>
      </c>
      <c r="C872" s="315" t="s">
        <v>4161</v>
      </c>
      <c r="D872" s="315" t="s">
        <v>4162</v>
      </c>
      <c r="E872" s="315" t="s">
        <v>510</v>
      </c>
    </row>
    <row r="873" spans="2:5">
      <c r="B873" s="315" t="s">
        <v>3041</v>
      </c>
      <c r="C873" s="315" t="s">
        <v>3042</v>
      </c>
      <c r="D873" s="315" t="s">
        <v>3043</v>
      </c>
      <c r="E873" s="315" t="s">
        <v>680</v>
      </c>
    </row>
    <row r="874" spans="2:5">
      <c r="B874" s="315" t="s">
        <v>7492</v>
      </c>
      <c r="C874" s="315" t="s">
        <v>7493</v>
      </c>
      <c r="D874" s="315" t="s">
        <v>7494</v>
      </c>
      <c r="E874" s="315" t="s">
        <v>510</v>
      </c>
    </row>
    <row r="875" spans="2:5">
      <c r="B875" s="315" t="s">
        <v>7899</v>
      </c>
      <c r="C875" s="315" t="s">
        <v>7900</v>
      </c>
      <c r="D875" s="315" t="s">
        <v>7901</v>
      </c>
      <c r="E875" s="315" t="s">
        <v>510</v>
      </c>
    </row>
    <row r="876" spans="2:5">
      <c r="B876" s="315" t="s">
        <v>6650</v>
      </c>
      <c r="C876" s="315" t="s">
        <v>6651</v>
      </c>
      <c r="D876" s="315" t="s">
        <v>6652</v>
      </c>
      <c r="E876" s="315" t="s">
        <v>510</v>
      </c>
    </row>
    <row r="877" spans="2:5">
      <c r="B877" s="315" t="s">
        <v>3021</v>
      </c>
      <c r="C877" s="315" t="s">
        <v>3022</v>
      </c>
      <c r="D877" s="315" t="s">
        <v>509</v>
      </c>
      <c r="E877" s="315" t="s">
        <v>510</v>
      </c>
    </row>
    <row r="878" spans="2:5">
      <c r="B878" s="315" t="s">
        <v>12721</v>
      </c>
      <c r="C878" s="315" t="s">
        <v>12722</v>
      </c>
      <c r="D878" s="315" t="s">
        <v>3563</v>
      </c>
      <c r="E878" s="315" t="s">
        <v>680</v>
      </c>
    </row>
    <row r="879" spans="2:5">
      <c r="B879" s="315" t="s">
        <v>7524</v>
      </c>
      <c r="C879" s="315" t="s">
        <v>7525</v>
      </c>
      <c r="D879" s="315" t="s">
        <v>7526</v>
      </c>
      <c r="E879" s="315" t="s">
        <v>510</v>
      </c>
    </row>
    <row r="880" spans="2:5">
      <c r="B880" s="315" t="s">
        <v>815</v>
      </c>
      <c r="C880" s="315" t="s">
        <v>816</v>
      </c>
      <c r="D880" s="315" t="s">
        <v>817</v>
      </c>
      <c r="E880" s="315" t="s">
        <v>510</v>
      </c>
    </row>
    <row r="881" spans="2:5">
      <c r="B881" s="315" t="s">
        <v>2992</v>
      </c>
      <c r="C881" s="315" t="s">
        <v>2993</v>
      </c>
      <c r="D881" s="315" t="s">
        <v>2994</v>
      </c>
      <c r="E881" s="315" t="s">
        <v>680</v>
      </c>
    </row>
    <row r="882" spans="2:5">
      <c r="B882" s="315" t="s">
        <v>7380</v>
      </c>
      <c r="C882" s="315" t="s">
        <v>2993</v>
      </c>
      <c r="D882" s="315" t="s">
        <v>6298</v>
      </c>
      <c r="E882" s="315" t="s">
        <v>680</v>
      </c>
    </row>
    <row r="883" spans="2:5">
      <c r="B883" s="315" t="s">
        <v>5985</v>
      </c>
      <c r="C883" s="315" t="s">
        <v>5986</v>
      </c>
      <c r="D883" s="315" t="s">
        <v>5987</v>
      </c>
      <c r="E883" s="315" t="s">
        <v>680</v>
      </c>
    </row>
    <row r="884" spans="2:5">
      <c r="B884" s="315" t="s">
        <v>696</v>
      </c>
      <c r="C884" s="315" t="s">
        <v>697</v>
      </c>
      <c r="D884" s="315" t="s">
        <v>698</v>
      </c>
      <c r="E884" s="315" t="s">
        <v>510</v>
      </c>
    </row>
    <row r="885" spans="2:5">
      <c r="B885" s="315" t="s">
        <v>9145</v>
      </c>
      <c r="C885" s="315" t="s">
        <v>9146</v>
      </c>
      <c r="D885" s="315" t="s">
        <v>9147</v>
      </c>
      <c r="E885" s="315" t="s">
        <v>510</v>
      </c>
    </row>
    <row r="886" spans="2:5">
      <c r="B886" s="315" t="s">
        <v>7872</v>
      </c>
      <c r="C886" s="315" t="s">
        <v>7873</v>
      </c>
      <c r="D886" s="315" t="s">
        <v>7874</v>
      </c>
      <c r="E886" s="315" t="s">
        <v>510</v>
      </c>
    </row>
    <row r="887" spans="2:5">
      <c r="B887" s="315" t="s">
        <v>9637</v>
      </c>
      <c r="C887" s="315" t="s">
        <v>9638</v>
      </c>
      <c r="D887" s="315" t="s">
        <v>9639</v>
      </c>
      <c r="E887" s="315" t="s">
        <v>510</v>
      </c>
    </row>
    <row r="888" spans="2:5">
      <c r="B888" s="315" t="s">
        <v>9793</v>
      </c>
      <c r="C888" s="315" t="s">
        <v>9794</v>
      </c>
      <c r="D888" s="315" t="s">
        <v>9795</v>
      </c>
      <c r="E888" s="315" t="s">
        <v>510</v>
      </c>
    </row>
    <row r="889" spans="2:5">
      <c r="B889" s="315" t="s">
        <v>5440</v>
      </c>
      <c r="C889" s="315" t="s">
        <v>5441</v>
      </c>
      <c r="D889" s="315" t="s">
        <v>5442</v>
      </c>
      <c r="E889" s="315" t="s">
        <v>680</v>
      </c>
    </row>
    <row r="890" spans="2:5">
      <c r="B890" s="315" t="s">
        <v>767</v>
      </c>
      <c r="C890" s="315" t="s">
        <v>768</v>
      </c>
      <c r="D890" s="315" t="s">
        <v>769</v>
      </c>
      <c r="E890" s="315" t="s">
        <v>510</v>
      </c>
    </row>
    <row r="891" spans="2:5">
      <c r="B891" s="315" t="s">
        <v>688</v>
      </c>
      <c r="C891" s="315" t="s">
        <v>689</v>
      </c>
      <c r="D891" s="315" t="s">
        <v>509</v>
      </c>
      <c r="E891" s="315" t="s">
        <v>510</v>
      </c>
    </row>
    <row r="892" spans="2:5">
      <c r="B892" s="315" t="s">
        <v>10688</v>
      </c>
      <c r="C892" s="315" t="s">
        <v>10689</v>
      </c>
      <c r="D892" s="315" t="s">
        <v>10690</v>
      </c>
      <c r="E892" s="315" t="s">
        <v>510</v>
      </c>
    </row>
    <row r="893" spans="2:5">
      <c r="B893" s="315" t="s">
        <v>2465</v>
      </c>
      <c r="C893" s="315" t="s">
        <v>2466</v>
      </c>
      <c r="D893" s="315" t="s">
        <v>509</v>
      </c>
      <c r="E893" s="315" t="s">
        <v>510</v>
      </c>
    </row>
    <row r="894" spans="2:5">
      <c r="B894" s="315" t="s">
        <v>10867</v>
      </c>
      <c r="C894" s="315" t="s">
        <v>10868</v>
      </c>
      <c r="D894" s="315" t="s">
        <v>10869</v>
      </c>
      <c r="E894" s="315" t="s">
        <v>510</v>
      </c>
    </row>
    <row r="895" spans="2:5">
      <c r="B895" s="315" t="s">
        <v>9093</v>
      </c>
      <c r="C895" s="315" t="s">
        <v>9094</v>
      </c>
      <c r="D895" s="315" t="s">
        <v>9095</v>
      </c>
      <c r="E895" s="315" t="s">
        <v>510</v>
      </c>
    </row>
    <row r="896" spans="2:5">
      <c r="B896" s="315" t="s">
        <v>9142</v>
      </c>
      <c r="C896" s="315" t="s">
        <v>9143</v>
      </c>
      <c r="D896" s="315" t="s">
        <v>9144</v>
      </c>
      <c r="E896" s="315" t="s">
        <v>510</v>
      </c>
    </row>
    <row r="897" spans="2:5">
      <c r="B897" s="315" t="s">
        <v>9408</v>
      </c>
      <c r="C897" s="315" t="s">
        <v>9409</v>
      </c>
      <c r="D897" s="315" t="s">
        <v>9410</v>
      </c>
      <c r="E897" s="315" t="s">
        <v>510</v>
      </c>
    </row>
    <row r="898" spans="2:5">
      <c r="B898" s="315" t="s">
        <v>7020</v>
      </c>
      <c r="C898" s="315" t="s">
        <v>7021</v>
      </c>
      <c r="D898" s="315" t="s">
        <v>7022</v>
      </c>
      <c r="E898" s="315" t="s">
        <v>510</v>
      </c>
    </row>
    <row r="899" spans="2:5">
      <c r="B899" s="315" t="s">
        <v>3793</v>
      </c>
      <c r="C899" s="315" t="s">
        <v>3794</v>
      </c>
      <c r="D899" s="315" t="s">
        <v>3795</v>
      </c>
      <c r="E899" s="315" t="s">
        <v>680</v>
      </c>
    </row>
    <row r="900" spans="2:5">
      <c r="B900" s="315" t="s">
        <v>1319</v>
      </c>
      <c r="C900" s="315" t="s">
        <v>1320</v>
      </c>
      <c r="D900" s="315" t="s">
        <v>1321</v>
      </c>
      <c r="E900" s="315" t="s">
        <v>680</v>
      </c>
    </row>
    <row r="901" spans="2:5">
      <c r="B901" s="315" t="s">
        <v>2008</v>
      </c>
      <c r="C901" s="315" t="s">
        <v>2009</v>
      </c>
      <c r="D901" s="315" t="s">
        <v>2010</v>
      </c>
      <c r="E901" s="315" t="s">
        <v>510</v>
      </c>
    </row>
    <row r="902" spans="2:5">
      <c r="B902" s="315" t="s">
        <v>7202</v>
      </c>
      <c r="C902" s="315" t="s">
        <v>7203</v>
      </c>
      <c r="D902" s="315" t="s">
        <v>7204</v>
      </c>
      <c r="E902" s="315" t="s">
        <v>510</v>
      </c>
    </row>
    <row r="903" spans="2:5">
      <c r="B903" s="315" t="s">
        <v>8209</v>
      </c>
      <c r="C903" s="315" t="s">
        <v>8210</v>
      </c>
      <c r="D903" s="315" t="s">
        <v>8211</v>
      </c>
      <c r="E903" s="315" t="s">
        <v>510</v>
      </c>
    </row>
    <row r="904" spans="2:5">
      <c r="B904" s="315" t="s">
        <v>3026</v>
      </c>
      <c r="C904" s="315" t="s">
        <v>3027</v>
      </c>
      <c r="D904" s="315" t="s">
        <v>3028</v>
      </c>
      <c r="E904" s="315" t="s">
        <v>510</v>
      </c>
    </row>
    <row r="905" spans="2:5">
      <c r="B905" s="315" t="s">
        <v>9117</v>
      </c>
      <c r="C905" s="315" t="s">
        <v>9118</v>
      </c>
      <c r="D905" s="315" t="s">
        <v>9119</v>
      </c>
      <c r="E905" s="315" t="s">
        <v>510</v>
      </c>
    </row>
    <row r="906" spans="2:5">
      <c r="B906" s="315" t="s">
        <v>8588</v>
      </c>
      <c r="C906" s="315" t="s">
        <v>8589</v>
      </c>
      <c r="D906" s="315" t="s">
        <v>1171</v>
      </c>
      <c r="E906" s="315" t="s">
        <v>680</v>
      </c>
    </row>
    <row r="907" spans="2:5">
      <c r="B907" s="315" t="s">
        <v>12509</v>
      </c>
      <c r="C907" s="315" t="s">
        <v>12510</v>
      </c>
      <c r="D907" s="315" t="s">
        <v>12511</v>
      </c>
      <c r="E907" s="315" t="s">
        <v>510</v>
      </c>
    </row>
    <row r="908" spans="2:5">
      <c r="B908" s="315" t="s">
        <v>11168</v>
      </c>
      <c r="C908" s="315" t="s">
        <v>11169</v>
      </c>
      <c r="D908" s="315" t="s">
        <v>11170</v>
      </c>
      <c r="E908" s="315" t="s">
        <v>680</v>
      </c>
    </row>
    <row r="909" spans="2:5">
      <c r="B909" s="315" t="s">
        <v>8470</v>
      </c>
      <c r="C909" s="315" t="s">
        <v>8471</v>
      </c>
      <c r="D909" s="315" t="s">
        <v>8472</v>
      </c>
      <c r="E909" s="315" t="s">
        <v>510</v>
      </c>
    </row>
    <row r="910" spans="2:5">
      <c r="B910" s="315" t="s">
        <v>5226</v>
      </c>
      <c r="C910" s="315" t="s">
        <v>5227</v>
      </c>
      <c r="D910" s="315" t="s">
        <v>5228</v>
      </c>
      <c r="E910" s="315" t="s">
        <v>680</v>
      </c>
    </row>
    <row r="911" spans="2:5">
      <c r="B911" s="315" t="s">
        <v>10830</v>
      </c>
      <c r="C911" s="315" t="s">
        <v>10831</v>
      </c>
      <c r="D911" s="315" t="s">
        <v>10832</v>
      </c>
      <c r="E911" s="315" t="s">
        <v>510</v>
      </c>
    </row>
    <row r="912" spans="2:5">
      <c r="B912" s="315" t="s">
        <v>11329</v>
      </c>
      <c r="C912" s="315" t="s">
        <v>11330</v>
      </c>
      <c r="D912" s="315" t="s">
        <v>8740</v>
      </c>
      <c r="E912" s="315" t="s">
        <v>680</v>
      </c>
    </row>
    <row r="913" spans="2:5">
      <c r="B913" s="315" t="s">
        <v>7726</v>
      </c>
      <c r="C913" s="315" t="s">
        <v>7727</v>
      </c>
      <c r="D913" s="315" t="s">
        <v>7728</v>
      </c>
      <c r="E913" s="315" t="s">
        <v>510</v>
      </c>
    </row>
    <row r="914" spans="2:5">
      <c r="B914" s="315" t="s">
        <v>11238</v>
      </c>
      <c r="C914" s="315" t="s">
        <v>11239</v>
      </c>
      <c r="D914" s="315" t="s">
        <v>11240</v>
      </c>
      <c r="E914" s="315" t="s">
        <v>510</v>
      </c>
    </row>
    <row r="915" spans="2:5">
      <c r="B915" s="315" t="s">
        <v>10170</v>
      </c>
      <c r="C915" s="315" t="s">
        <v>10171</v>
      </c>
      <c r="D915" s="315" t="s">
        <v>4118</v>
      </c>
      <c r="E915" s="315" t="s">
        <v>510</v>
      </c>
    </row>
    <row r="916" spans="2:5">
      <c r="B916" s="315" t="s">
        <v>9874</v>
      </c>
      <c r="C916" s="315" t="s">
        <v>9875</v>
      </c>
      <c r="D916" s="315" t="s">
        <v>9876</v>
      </c>
      <c r="E916" s="315" t="s">
        <v>510</v>
      </c>
    </row>
    <row r="917" spans="2:5">
      <c r="B917" s="315" t="s">
        <v>8544</v>
      </c>
      <c r="C917" s="315" t="s">
        <v>8545</v>
      </c>
      <c r="D917" s="315" t="s">
        <v>8546</v>
      </c>
      <c r="E917" s="315" t="s">
        <v>510</v>
      </c>
    </row>
    <row r="918" spans="2:5">
      <c r="B918" s="315" t="s">
        <v>7964</v>
      </c>
      <c r="C918" s="315" t="s">
        <v>7965</v>
      </c>
      <c r="D918" s="315" t="s">
        <v>509</v>
      </c>
      <c r="E918" s="315" t="s">
        <v>510</v>
      </c>
    </row>
    <row r="919" spans="2:5">
      <c r="B919" s="315" t="s">
        <v>7861</v>
      </c>
      <c r="C919" s="315" t="s">
        <v>7862</v>
      </c>
      <c r="D919" s="315" t="s">
        <v>7863</v>
      </c>
      <c r="E919" s="315" t="s">
        <v>510</v>
      </c>
    </row>
    <row r="920" spans="2:5">
      <c r="B920" s="315" t="s">
        <v>12919</v>
      </c>
      <c r="C920" s="315" t="s">
        <v>12920</v>
      </c>
      <c r="D920" s="315" t="s">
        <v>12921</v>
      </c>
      <c r="E920" s="315" t="s">
        <v>510</v>
      </c>
    </row>
    <row r="921" spans="2:5">
      <c r="B921" s="315" t="s">
        <v>1416</v>
      </c>
      <c r="C921" s="315" t="s">
        <v>1417</v>
      </c>
      <c r="D921" s="315" t="s">
        <v>1418</v>
      </c>
      <c r="E921" s="315" t="s">
        <v>510</v>
      </c>
    </row>
    <row r="922" spans="2:5">
      <c r="B922" s="315" t="s">
        <v>10726</v>
      </c>
      <c r="C922" s="315" t="s">
        <v>10727</v>
      </c>
      <c r="D922" s="315" t="s">
        <v>10728</v>
      </c>
      <c r="E922" s="315" t="s">
        <v>510</v>
      </c>
    </row>
    <row r="923" spans="2:5">
      <c r="B923" s="315" t="s">
        <v>5083</v>
      </c>
      <c r="C923" s="315" t="s">
        <v>5084</v>
      </c>
      <c r="D923" s="315" t="s">
        <v>2820</v>
      </c>
      <c r="E923" s="315" t="s">
        <v>510</v>
      </c>
    </row>
    <row r="924" spans="2:5">
      <c r="B924" s="315" t="s">
        <v>3181</v>
      </c>
      <c r="C924" s="315" t="s">
        <v>3182</v>
      </c>
      <c r="D924" s="315" t="s">
        <v>509</v>
      </c>
      <c r="E924" s="315" t="s">
        <v>510</v>
      </c>
    </row>
    <row r="925" spans="2:5">
      <c r="B925" s="315" t="s">
        <v>10324</v>
      </c>
      <c r="C925" s="315" t="s">
        <v>10325</v>
      </c>
      <c r="D925" s="315" t="s">
        <v>509</v>
      </c>
      <c r="E925" s="315" t="s">
        <v>680</v>
      </c>
    </row>
    <row r="926" spans="2:5">
      <c r="B926" s="315" t="s">
        <v>5655</v>
      </c>
      <c r="C926" s="315" t="s">
        <v>5656</v>
      </c>
      <c r="D926" s="315" t="s">
        <v>5657</v>
      </c>
      <c r="E926" s="315" t="s">
        <v>510</v>
      </c>
    </row>
    <row r="927" spans="2:5">
      <c r="B927" s="315" t="s">
        <v>10086</v>
      </c>
      <c r="C927" s="315" t="s">
        <v>10087</v>
      </c>
      <c r="D927" s="315" t="s">
        <v>10088</v>
      </c>
      <c r="E927" s="315" t="s">
        <v>510</v>
      </c>
    </row>
    <row r="928" spans="2:5">
      <c r="B928" s="315" t="s">
        <v>2296</v>
      </c>
      <c r="C928" s="315" t="s">
        <v>2297</v>
      </c>
      <c r="D928" s="315" t="s">
        <v>2298</v>
      </c>
      <c r="E928" s="315" t="s">
        <v>510</v>
      </c>
    </row>
    <row r="929" spans="2:5">
      <c r="B929" s="315" t="s">
        <v>3748</v>
      </c>
      <c r="C929" s="315" t="s">
        <v>3749</v>
      </c>
      <c r="D929" s="315" t="s">
        <v>3750</v>
      </c>
      <c r="E929" s="315" t="s">
        <v>510</v>
      </c>
    </row>
    <row r="930" spans="2:5">
      <c r="B930" s="315" t="s">
        <v>4861</v>
      </c>
      <c r="C930" s="315" t="s">
        <v>4862</v>
      </c>
      <c r="D930" s="315" t="s">
        <v>4863</v>
      </c>
      <c r="E930" s="315" t="s">
        <v>510</v>
      </c>
    </row>
    <row r="931" spans="2:5">
      <c r="B931" s="315" t="s">
        <v>2800</v>
      </c>
      <c r="C931" s="315" t="s">
        <v>2801</v>
      </c>
      <c r="D931" s="315" t="s">
        <v>2802</v>
      </c>
      <c r="E931" s="315" t="s">
        <v>510</v>
      </c>
    </row>
    <row r="932" spans="2:5">
      <c r="B932" s="315" t="s">
        <v>11196</v>
      </c>
      <c r="C932" s="315" t="s">
        <v>11197</v>
      </c>
      <c r="D932" s="315" t="s">
        <v>11198</v>
      </c>
      <c r="E932" s="315" t="s">
        <v>510</v>
      </c>
    </row>
    <row r="933" spans="2:5">
      <c r="B933" s="315" t="s">
        <v>10984</v>
      </c>
      <c r="C933" s="315" t="s">
        <v>10985</v>
      </c>
      <c r="D933" s="315" t="s">
        <v>10986</v>
      </c>
      <c r="E933" s="315" t="s">
        <v>510</v>
      </c>
    </row>
    <row r="934" spans="2:5">
      <c r="B934" s="315" t="s">
        <v>3679</v>
      </c>
      <c r="C934" s="315" t="s">
        <v>3680</v>
      </c>
      <c r="D934" s="315" t="s">
        <v>3681</v>
      </c>
      <c r="E934" s="315" t="s">
        <v>510</v>
      </c>
    </row>
    <row r="935" spans="2:5">
      <c r="B935" s="315" t="s">
        <v>5262</v>
      </c>
      <c r="C935" s="315" t="s">
        <v>5263</v>
      </c>
      <c r="D935" s="315" t="s">
        <v>5264</v>
      </c>
      <c r="E935" s="315" t="s">
        <v>510</v>
      </c>
    </row>
    <row r="936" spans="2:5">
      <c r="B936" s="315" t="s">
        <v>12438</v>
      </c>
      <c r="C936" s="315" t="s">
        <v>12439</v>
      </c>
      <c r="D936" s="315" t="s">
        <v>509</v>
      </c>
      <c r="E936" s="315" t="s">
        <v>510</v>
      </c>
    </row>
    <row r="937" spans="2:5">
      <c r="B937" s="315" t="s">
        <v>3349</v>
      </c>
      <c r="C937" s="315" t="s">
        <v>3350</v>
      </c>
      <c r="D937" s="315" t="s">
        <v>509</v>
      </c>
      <c r="E937" s="315" t="s">
        <v>510</v>
      </c>
    </row>
    <row r="938" spans="2:5">
      <c r="B938" s="315" t="s">
        <v>8918</v>
      </c>
      <c r="C938" s="315" t="s">
        <v>8919</v>
      </c>
      <c r="D938" s="315" t="s">
        <v>509</v>
      </c>
      <c r="E938" s="315" t="s">
        <v>510</v>
      </c>
    </row>
    <row r="939" spans="2:5">
      <c r="B939" s="315" t="s">
        <v>6539</v>
      </c>
      <c r="C939" s="315" t="s">
        <v>6540</v>
      </c>
      <c r="D939" s="315" t="s">
        <v>5927</v>
      </c>
      <c r="E939" s="315" t="s">
        <v>680</v>
      </c>
    </row>
    <row r="940" spans="2:5">
      <c r="B940" s="315" t="s">
        <v>3344</v>
      </c>
      <c r="C940" s="315" t="s">
        <v>3345</v>
      </c>
      <c r="D940" s="315" t="s">
        <v>3346</v>
      </c>
      <c r="E940" s="315" t="s">
        <v>510</v>
      </c>
    </row>
    <row r="941" spans="2:5">
      <c r="B941" s="315" t="s">
        <v>6153</v>
      </c>
      <c r="C941" s="315" t="s">
        <v>6154</v>
      </c>
      <c r="D941" s="315" t="s">
        <v>6155</v>
      </c>
      <c r="E941" s="315" t="s">
        <v>510</v>
      </c>
    </row>
    <row r="942" spans="2:5">
      <c r="B942" s="315" t="s">
        <v>4437</v>
      </c>
      <c r="C942" s="315" t="s">
        <v>4438</v>
      </c>
      <c r="D942" s="315" t="s">
        <v>4439</v>
      </c>
      <c r="E942" s="315" t="s">
        <v>510</v>
      </c>
    </row>
    <row r="943" spans="2:5">
      <c r="B943" s="315" t="s">
        <v>9067</v>
      </c>
      <c r="C943" s="315" t="s">
        <v>9068</v>
      </c>
      <c r="D943" s="315" t="s">
        <v>6938</v>
      </c>
      <c r="E943" s="315" t="s">
        <v>510</v>
      </c>
    </row>
    <row r="944" spans="2:5">
      <c r="B944" s="315" t="s">
        <v>10849</v>
      </c>
      <c r="C944" s="315" t="s">
        <v>10850</v>
      </c>
      <c r="D944" s="315" t="s">
        <v>10851</v>
      </c>
      <c r="E944" s="315" t="s">
        <v>510</v>
      </c>
    </row>
    <row r="945" spans="2:5">
      <c r="B945" s="315" t="s">
        <v>5092</v>
      </c>
      <c r="C945" s="315" t="s">
        <v>5093</v>
      </c>
      <c r="D945" s="315" t="s">
        <v>5094</v>
      </c>
      <c r="E945" s="315" t="s">
        <v>510</v>
      </c>
    </row>
    <row r="946" spans="2:5">
      <c r="B946" s="315" t="s">
        <v>8667</v>
      </c>
      <c r="C946" s="315" t="s">
        <v>8668</v>
      </c>
      <c r="D946" s="315" t="s">
        <v>509</v>
      </c>
      <c r="E946" s="315" t="s">
        <v>510</v>
      </c>
    </row>
    <row r="947" spans="2:5">
      <c r="B947" s="315" t="s">
        <v>3751</v>
      </c>
      <c r="C947" s="315" t="s">
        <v>3752</v>
      </c>
      <c r="D947" s="315" t="s">
        <v>509</v>
      </c>
      <c r="E947" s="315" t="s">
        <v>510</v>
      </c>
    </row>
    <row r="948" spans="2:5">
      <c r="B948" s="315" t="s">
        <v>8400</v>
      </c>
      <c r="C948" s="315" t="s">
        <v>8401</v>
      </c>
      <c r="D948" s="315" t="s">
        <v>8402</v>
      </c>
      <c r="E948" s="315" t="s">
        <v>510</v>
      </c>
    </row>
    <row r="949" spans="2:5">
      <c r="B949" s="315" t="s">
        <v>3347</v>
      </c>
      <c r="C949" s="315" t="s">
        <v>3348</v>
      </c>
      <c r="D949" s="315" t="s">
        <v>528</v>
      </c>
      <c r="E949" s="315" t="s">
        <v>510</v>
      </c>
    </row>
    <row r="950" spans="2:5">
      <c r="B950" s="315" t="s">
        <v>9204</v>
      </c>
      <c r="C950" s="315" t="s">
        <v>9205</v>
      </c>
      <c r="D950" s="315" t="s">
        <v>9206</v>
      </c>
      <c r="E950" s="315" t="s">
        <v>510</v>
      </c>
    </row>
    <row r="951" spans="2:5">
      <c r="B951" s="315" t="s">
        <v>4843</v>
      </c>
      <c r="C951" s="315" t="s">
        <v>4844</v>
      </c>
      <c r="D951" s="315" t="s">
        <v>509</v>
      </c>
      <c r="E951" s="315" t="s">
        <v>510</v>
      </c>
    </row>
    <row r="952" spans="2:5">
      <c r="B952" s="315" t="s">
        <v>4569</v>
      </c>
      <c r="C952" s="315" t="s">
        <v>4570</v>
      </c>
      <c r="D952" s="315" t="s">
        <v>3971</v>
      </c>
      <c r="E952" s="315" t="s">
        <v>510</v>
      </c>
    </row>
    <row r="953" spans="2:5">
      <c r="B953" s="315" t="s">
        <v>2986</v>
      </c>
      <c r="C953" s="315" t="s">
        <v>2987</v>
      </c>
      <c r="D953" s="315" t="s">
        <v>2988</v>
      </c>
      <c r="E953" s="315" t="s">
        <v>510</v>
      </c>
    </row>
    <row r="954" spans="2:5">
      <c r="B954" s="315" t="s">
        <v>10788</v>
      </c>
      <c r="C954" s="315" t="s">
        <v>10789</v>
      </c>
      <c r="D954" s="315" t="s">
        <v>10790</v>
      </c>
      <c r="E954" s="315" t="s">
        <v>510</v>
      </c>
    </row>
    <row r="955" spans="2:5">
      <c r="B955" s="315" t="s">
        <v>685</v>
      </c>
      <c r="C955" s="315" t="s">
        <v>686</v>
      </c>
      <c r="D955" s="315" t="s">
        <v>687</v>
      </c>
      <c r="E955" s="315" t="s">
        <v>510</v>
      </c>
    </row>
    <row r="956" spans="2:5">
      <c r="B956" s="315" t="s">
        <v>1800</v>
      </c>
      <c r="C956" s="315" t="s">
        <v>1801</v>
      </c>
      <c r="D956" s="315" t="s">
        <v>1802</v>
      </c>
      <c r="E956" s="315" t="s">
        <v>510</v>
      </c>
    </row>
    <row r="957" spans="2:5">
      <c r="B957" s="315" t="s">
        <v>8984</v>
      </c>
      <c r="C957" s="315" t="s">
        <v>8985</v>
      </c>
      <c r="D957" s="315" t="s">
        <v>8986</v>
      </c>
      <c r="E957" s="315" t="s">
        <v>510</v>
      </c>
    </row>
    <row r="958" spans="2:5">
      <c r="B958" s="315" t="s">
        <v>4924</v>
      </c>
      <c r="C958" s="315" t="s">
        <v>4925</v>
      </c>
      <c r="D958" s="315" t="s">
        <v>4926</v>
      </c>
      <c r="E958" s="315" t="s">
        <v>510</v>
      </c>
    </row>
    <row r="959" spans="2:5">
      <c r="B959" s="315" t="s">
        <v>6549</v>
      </c>
      <c r="C959" s="315" t="s">
        <v>6550</v>
      </c>
      <c r="D959" s="315" t="s">
        <v>509</v>
      </c>
      <c r="E959" s="315" t="s">
        <v>510</v>
      </c>
    </row>
    <row r="960" spans="2:5">
      <c r="B960" s="315" t="s">
        <v>12925</v>
      </c>
      <c r="C960" s="315" t="s">
        <v>12926</v>
      </c>
      <c r="D960" s="315" t="s">
        <v>12927</v>
      </c>
      <c r="E960" s="315" t="s">
        <v>510</v>
      </c>
    </row>
    <row r="961" spans="2:5">
      <c r="B961" s="315" t="s">
        <v>10413</v>
      </c>
      <c r="C961" s="315" t="s">
        <v>10414</v>
      </c>
      <c r="D961" s="315" t="s">
        <v>10415</v>
      </c>
      <c r="E961" s="315" t="s">
        <v>680</v>
      </c>
    </row>
    <row r="962" spans="2:5">
      <c r="B962" s="315" t="s">
        <v>11348</v>
      </c>
      <c r="C962" s="315" t="s">
        <v>11349</v>
      </c>
      <c r="D962" s="315" t="s">
        <v>11350</v>
      </c>
      <c r="E962" s="315" t="s">
        <v>680</v>
      </c>
    </row>
    <row r="963" spans="2:5">
      <c r="B963" s="315" t="s">
        <v>4647</v>
      </c>
      <c r="C963" s="315" t="s">
        <v>4648</v>
      </c>
      <c r="D963" s="315" t="s">
        <v>4649</v>
      </c>
      <c r="E963" s="315" t="s">
        <v>510</v>
      </c>
    </row>
    <row r="964" spans="2:5">
      <c r="B964" s="315" t="s">
        <v>6541</v>
      </c>
      <c r="C964" s="315" t="s">
        <v>6542</v>
      </c>
      <c r="D964" s="315" t="s">
        <v>509</v>
      </c>
      <c r="E964" s="315" t="s">
        <v>510</v>
      </c>
    </row>
    <row r="965" spans="2:5">
      <c r="B965" s="315" t="s">
        <v>6854</v>
      </c>
      <c r="C965" s="315" t="s">
        <v>6855</v>
      </c>
      <c r="D965" s="315" t="s">
        <v>6856</v>
      </c>
      <c r="E965" s="315" t="s">
        <v>510</v>
      </c>
    </row>
    <row r="966" spans="2:5">
      <c r="B966" s="315" t="s">
        <v>2266</v>
      </c>
      <c r="C966" s="315" t="s">
        <v>2267</v>
      </c>
      <c r="D966" s="315" t="s">
        <v>2268</v>
      </c>
      <c r="E966" s="315" t="s">
        <v>510</v>
      </c>
    </row>
    <row r="967" spans="2:5">
      <c r="B967" s="315" t="s">
        <v>3641</v>
      </c>
      <c r="C967" s="315" t="s">
        <v>3642</v>
      </c>
      <c r="D967" s="315" t="s">
        <v>3643</v>
      </c>
      <c r="E967" s="315" t="s">
        <v>510</v>
      </c>
    </row>
    <row r="968" spans="2:5">
      <c r="B968" s="315" t="s">
        <v>11306</v>
      </c>
      <c r="C968" s="315" t="s">
        <v>11307</v>
      </c>
      <c r="D968" s="315" t="s">
        <v>11308</v>
      </c>
      <c r="E968" s="315" t="s">
        <v>510</v>
      </c>
    </row>
    <row r="969" spans="2:5">
      <c r="B969" s="315" t="s">
        <v>2066</v>
      </c>
      <c r="C969" s="315" t="s">
        <v>2067</v>
      </c>
      <c r="D969" s="315" t="s">
        <v>509</v>
      </c>
      <c r="E969" s="315" t="s">
        <v>510</v>
      </c>
    </row>
    <row r="970" spans="2:5">
      <c r="B970" s="315" t="s">
        <v>4566</v>
      </c>
      <c r="C970" s="315" t="s">
        <v>4567</v>
      </c>
      <c r="D970" s="315" t="s">
        <v>4568</v>
      </c>
      <c r="E970" s="315" t="s">
        <v>510</v>
      </c>
    </row>
    <row r="971" spans="2:5">
      <c r="B971" s="315" t="s">
        <v>3990</v>
      </c>
      <c r="C971" s="315" t="s">
        <v>3991</v>
      </c>
      <c r="D971" s="315" t="s">
        <v>509</v>
      </c>
      <c r="E971" s="315" t="s">
        <v>510</v>
      </c>
    </row>
    <row r="972" spans="2:5">
      <c r="B972" s="315" t="s">
        <v>4732</v>
      </c>
      <c r="C972" s="315" t="s">
        <v>4733</v>
      </c>
      <c r="D972" s="315" t="s">
        <v>4734</v>
      </c>
      <c r="E972" s="315" t="s">
        <v>510</v>
      </c>
    </row>
    <row r="973" spans="2:5">
      <c r="B973" s="315" t="s">
        <v>6121</v>
      </c>
      <c r="C973" s="315" t="s">
        <v>6122</v>
      </c>
      <c r="D973" s="315" t="s">
        <v>6123</v>
      </c>
      <c r="E973" s="315" t="s">
        <v>510</v>
      </c>
    </row>
    <row r="974" spans="2:5">
      <c r="B974" s="315" t="s">
        <v>4060</v>
      </c>
      <c r="C974" s="315" t="s">
        <v>4061</v>
      </c>
      <c r="D974" s="315" t="s">
        <v>2362</v>
      </c>
      <c r="E974" s="315" t="s">
        <v>510</v>
      </c>
    </row>
    <row r="975" spans="2:5">
      <c r="B975" s="315" t="s">
        <v>4859</v>
      </c>
      <c r="C975" s="315" t="s">
        <v>4860</v>
      </c>
      <c r="D975" s="315" t="s">
        <v>949</v>
      </c>
      <c r="E975" s="315" t="s">
        <v>510</v>
      </c>
    </row>
    <row r="976" spans="2:5">
      <c r="B976" s="315" t="s">
        <v>6975</v>
      </c>
      <c r="C976" s="315" t="s">
        <v>6976</v>
      </c>
      <c r="D976" s="315" t="s">
        <v>6977</v>
      </c>
      <c r="E976" s="315" t="s">
        <v>510</v>
      </c>
    </row>
    <row r="977" spans="2:5">
      <c r="B977" s="315" t="s">
        <v>6102</v>
      </c>
      <c r="C977" s="315" t="s">
        <v>6103</v>
      </c>
      <c r="D977" s="315" t="s">
        <v>6104</v>
      </c>
      <c r="E977" s="315" t="s">
        <v>510</v>
      </c>
    </row>
    <row r="978" spans="2:5">
      <c r="B978" s="315" t="s">
        <v>5271</v>
      </c>
      <c r="C978" s="315" t="s">
        <v>5272</v>
      </c>
      <c r="D978" s="315" t="s">
        <v>5273</v>
      </c>
      <c r="E978" s="315" t="s">
        <v>510</v>
      </c>
    </row>
    <row r="979" spans="2:5">
      <c r="B979" s="315" t="s">
        <v>10656</v>
      </c>
      <c r="C979" s="315" t="s">
        <v>10657</v>
      </c>
      <c r="D979" s="315" t="s">
        <v>10658</v>
      </c>
      <c r="E979" s="315" t="s">
        <v>510</v>
      </c>
    </row>
    <row r="980" spans="2:5">
      <c r="B980" s="315" t="s">
        <v>5280</v>
      </c>
      <c r="C980" s="315" t="s">
        <v>5281</v>
      </c>
      <c r="D980" s="315" t="s">
        <v>5282</v>
      </c>
      <c r="E980" s="315" t="s">
        <v>510</v>
      </c>
    </row>
    <row r="981" spans="2:5">
      <c r="B981" s="315" t="s">
        <v>5125</v>
      </c>
      <c r="C981" s="315" t="s">
        <v>5126</v>
      </c>
      <c r="D981" s="315" t="s">
        <v>5127</v>
      </c>
      <c r="E981" s="315" t="s">
        <v>510</v>
      </c>
    </row>
    <row r="982" spans="2:5">
      <c r="B982" s="315" t="s">
        <v>11228</v>
      </c>
      <c r="C982" s="315" t="s">
        <v>11229</v>
      </c>
      <c r="D982" s="315" t="s">
        <v>1256</v>
      </c>
      <c r="E982" s="315" t="s">
        <v>510</v>
      </c>
    </row>
    <row r="983" spans="2:5">
      <c r="B983" s="315" t="s">
        <v>11316</v>
      </c>
      <c r="C983" s="315" t="s">
        <v>11317</v>
      </c>
      <c r="D983" s="315" t="s">
        <v>11318</v>
      </c>
      <c r="E983" s="315" t="s">
        <v>510</v>
      </c>
    </row>
    <row r="984" spans="2:5">
      <c r="B984" s="315" t="s">
        <v>6972</v>
      </c>
      <c r="C984" s="315" t="s">
        <v>6973</v>
      </c>
      <c r="D984" s="315" t="s">
        <v>6974</v>
      </c>
      <c r="E984" s="315" t="s">
        <v>510</v>
      </c>
    </row>
    <row r="985" spans="2:5">
      <c r="B985" s="315" t="s">
        <v>8489</v>
      </c>
      <c r="C985" s="315" t="s">
        <v>8490</v>
      </c>
      <c r="D985" s="315" t="s">
        <v>6181</v>
      </c>
      <c r="E985" s="315" t="s">
        <v>510</v>
      </c>
    </row>
    <row r="986" spans="2:5">
      <c r="B986" s="315" t="s">
        <v>6113</v>
      </c>
      <c r="C986" s="315" t="s">
        <v>6114</v>
      </c>
      <c r="D986" s="315" t="s">
        <v>509</v>
      </c>
      <c r="E986" s="315" t="s">
        <v>510</v>
      </c>
    </row>
    <row r="987" spans="2:5">
      <c r="B987" s="315" t="s">
        <v>6301</v>
      </c>
      <c r="C987" s="315" t="s">
        <v>6302</v>
      </c>
      <c r="D987" s="315" t="s">
        <v>2289</v>
      </c>
      <c r="E987" s="315" t="s">
        <v>510</v>
      </c>
    </row>
    <row r="988" spans="2:5">
      <c r="B988" s="315" t="s">
        <v>11844</v>
      </c>
      <c r="C988" s="315" t="s">
        <v>11845</v>
      </c>
      <c r="D988" s="315" t="s">
        <v>11846</v>
      </c>
      <c r="E988" s="315" t="s">
        <v>510</v>
      </c>
    </row>
    <row r="989" spans="2:5">
      <c r="B989" s="315" t="s">
        <v>11849</v>
      </c>
      <c r="C989" s="315" t="s">
        <v>11850</v>
      </c>
      <c r="D989" s="315" t="s">
        <v>11851</v>
      </c>
      <c r="E989" s="315" t="s">
        <v>510</v>
      </c>
    </row>
    <row r="990" spans="2:5">
      <c r="B990" s="315" t="s">
        <v>11847</v>
      </c>
      <c r="C990" s="315" t="s">
        <v>11848</v>
      </c>
      <c r="D990" s="315" t="s">
        <v>509</v>
      </c>
      <c r="E990" s="315" t="s">
        <v>510</v>
      </c>
    </row>
    <row r="991" spans="2:5">
      <c r="B991" s="315" t="s">
        <v>9840</v>
      </c>
      <c r="C991" s="315" t="s">
        <v>9841</v>
      </c>
      <c r="D991" s="315" t="s">
        <v>9842</v>
      </c>
      <c r="E991" s="315" t="s">
        <v>510</v>
      </c>
    </row>
    <row r="992" spans="2:5">
      <c r="B992" s="315" t="s">
        <v>9172</v>
      </c>
      <c r="C992" s="315" t="s">
        <v>9173</v>
      </c>
      <c r="D992" s="315" t="s">
        <v>9174</v>
      </c>
      <c r="E992" s="315" t="s">
        <v>510</v>
      </c>
    </row>
    <row r="993" spans="2:5">
      <c r="B993" s="315" t="s">
        <v>10729</v>
      </c>
      <c r="C993" s="315" t="s">
        <v>10730</v>
      </c>
      <c r="D993" s="315" t="s">
        <v>10731</v>
      </c>
      <c r="E993" s="315" t="s">
        <v>510</v>
      </c>
    </row>
    <row r="994" spans="2:5">
      <c r="B994" s="315" t="s">
        <v>12329</v>
      </c>
      <c r="C994" s="315" t="s">
        <v>12330</v>
      </c>
      <c r="D994" s="315" t="s">
        <v>12331</v>
      </c>
      <c r="E994" s="315" t="s">
        <v>510</v>
      </c>
    </row>
    <row r="995" spans="2:5">
      <c r="B995" s="315" t="s">
        <v>1505</v>
      </c>
      <c r="C995" s="315" t="s">
        <v>1506</v>
      </c>
      <c r="D995" s="315" t="s">
        <v>1507</v>
      </c>
      <c r="E995" s="315" t="s">
        <v>510</v>
      </c>
    </row>
    <row r="996" spans="2:5">
      <c r="B996" s="315" t="s">
        <v>1172</v>
      </c>
      <c r="C996" s="315" t="s">
        <v>1173</v>
      </c>
      <c r="D996" s="315" t="s">
        <v>509</v>
      </c>
      <c r="E996" s="315" t="s">
        <v>510</v>
      </c>
    </row>
    <row r="997" spans="2:5">
      <c r="B997" s="315" t="s">
        <v>11690</v>
      </c>
      <c r="C997" s="315" t="s">
        <v>11691</v>
      </c>
      <c r="D997" s="315" t="s">
        <v>10790</v>
      </c>
      <c r="E997" s="315" t="s">
        <v>510</v>
      </c>
    </row>
    <row r="998" spans="2:5">
      <c r="B998" s="315" t="s">
        <v>2867</v>
      </c>
      <c r="C998" s="315" t="s">
        <v>2868</v>
      </c>
      <c r="D998" s="315" t="s">
        <v>2869</v>
      </c>
      <c r="E998" s="315" t="s">
        <v>510</v>
      </c>
    </row>
    <row r="999" spans="2:5">
      <c r="B999" s="315" t="s">
        <v>12812</v>
      </c>
      <c r="C999" s="315" t="s">
        <v>12813</v>
      </c>
      <c r="D999" s="315" t="s">
        <v>12814</v>
      </c>
      <c r="E999" s="315" t="s">
        <v>510</v>
      </c>
    </row>
    <row r="1000" spans="2:5">
      <c r="B1000" s="315" t="s">
        <v>3992</v>
      </c>
      <c r="C1000" s="315" t="s">
        <v>3993</v>
      </c>
      <c r="D1000" s="315" t="s">
        <v>2964</v>
      </c>
      <c r="E1000" s="315" t="s">
        <v>510</v>
      </c>
    </row>
    <row r="1001" spans="2:5">
      <c r="B1001" s="315" t="s">
        <v>8245</v>
      </c>
      <c r="C1001" s="315" t="s">
        <v>8246</v>
      </c>
      <c r="D1001" s="315" t="s">
        <v>8247</v>
      </c>
      <c r="E1001" s="315" t="s">
        <v>510</v>
      </c>
    </row>
    <row r="1002" spans="2:5">
      <c r="B1002" s="315" t="s">
        <v>8763</v>
      </c>
      <c r="C1002" s="315" t="s">
        <v>8764</v>
      </c>
      <c r="D1002" s="315" t="s">
        <v>8765</v>
      </c>
      <c r="E1002" s="315" t="s">
        <v>510</v>
      </c>
    </row>
    <row r="1003" spans="2:5">
      <c r="B1003" s="315" t="s">
        <v>1499</v>
      </c>
      <c r="C1003" s="315" t="s">
        <v>1500</v>
      </c>
      <c r="D1003" s="315" t="s">
        <v>1501</v>
      </c>
      <c r="E1003" s="315" t="s">
        <v>510</v>
      </c>
    </row>
    <row r="1004" spans="2:5">
      <c r="B1004" s="315" t="s">
        <v>8514</v>
      </c>
      <c r="C1004" s="315" t="s">
        <v>8515</v>
      </c>
      <c r="D1004" s="315" t="s">
        <v>8516</v>
      </c>
      <c r="E1004" s="315" t="s">
        <v>680</v>
      </c>
    </row>
    <row r="1005" spans="2:5">
      <c r="B1005" s="315" t="s">
        <v>4543</v>
      </c>
      <c r="C1005" s="315" t="s">
        <v>4544</v>
      </c>
      <c r="D1005" s="315" t="s">
        <v>4545</v>
      </c>
      <c r="E1005" s="315" t="s">
        <v>510</v>
      </c>
    </row>
    <row r="1006" spans="2:5">
      <c r="B1006" s="315" t="s">
        <v>12478</v>
      </c>
      <c r="C1006" s="315" t="s">
        <v>12479</v>
      </c>
      <c r="D1006" s="315" t="s">
        <v>12480</v>
      </c>
      <c r="E1006" s="315" t="s">
        <v>510</v>
      </c>
    </row>
    <row r="1007" spans="2:5">
      <c r="B1007" s="315" t="s">
        <v>10777</v>
      </c>
      <c r="C1007" s="315" t="s">
        <v>10778</v>
      </c>
      <c r="D1007" s="315" t="s">
        <v>509</v>
      </c>
      <c r="E1007" s="315" t="s">
        <v>510</v>
      </c>
    </row>
    <row r="1008" spans="2:5">
      <c r="B1008" s="315" t="s">
        <v>2962</v>
      </c>
      <c r="C1008" s="315" t="s">
        <v>2963</v>
      </c>
      <c r="D1008" s="315" t="s">
        <v>2964</v>
      </c>
      <c r="E1008" s="315" t="s">
        <v>510</v>
      </c>
    </row>
    <row r="1009" spans="2:5">
      <c r="B1009" s="315" t="s">
        <v>6724</v>
      </c>
      <c r="C1009" s="315" t="s">
        <v>6725</v>
      </c>
      <c r="D1009" s="315" t="s">
        <v>6726</v>
      </c>
      <c r="E1009" s="315" t="s">
        <v>510</v>
      </c>
    </row>
    <row r="1010" spans="2:5">
      <c r="B1010" s="315" t="s">
        <v>11037</v>
      </c>
      <c r="C1010" s="315" t="s">
        <v>11038</v>
      </c>
      <c r="D1010" s="315" t="s">
        <v>11039</v>
      </c>
      <c r="E1010" s="315" t="s">
        <v>510</v>
      </c>
    </row>
    <row r="1011" spans="2:5">
      <c r="B1011" s="315" t="s">
        <v>12861</v>
      </c>
      <c r="C1011" s="315" t="s">
        <v>12862</v>
      </c>
      <c r="D1011" s="315" t="s">
        <v>5008</v>
      </c>
      <c r="E1011" s="315" t="s">
        <v>510</v>
      </c>
    </row>
    <row r="1012" spans="2:5">
      <c r="B1012" s="315" t="s">
        <v>2095</v>
      </c>
      <c r="C1012" s="315" t="s">
        <v>2096</v>
      </c>
      <c r="D1012" s="315" t="s">
        <v>2097</v>
      </c>
      <c r="E1012" s="315" t="s">
        <v>510</v>
      </c>
    </row>
    <row r="1013" spans="2:5">
      <c r="B1013" s="315" t="s">
        <v>2854</v>
      </c>
      <c r="C1013" s="315" t="s">
        <v>2855</v>
      </c>
      <c r="D1013" s="315" t="s">
        <v>2856</v>
      </c>
      <c r="E1013" s="315" t="s">
        <v>510</v>
      </c>
    </row>
    <row r="1014" spans="2:5">
      <c r="B1014" s="315" t="s">
        <v>5359</v>
      </c>
      <c r="C1014" s="315" t="s">
        <v>5360</v>
      </c>
      <c r="D1014" s="315" t="s">
        <v>5361</v>
      </c>
      <c r="E1014" s="315" t="s">
        <v>510</v>
      </c>
    </row>
    <row r="1015" spans="2:5">
      <c r="B1015" s="315" t="s">
        <v>7381</v>
      </c>
      <c r="C1015" s="315" t="s">
        <v>7382</v>
      </c>
      <c r="D1015" s="315" t="s">
        <v>7383</v>
      </c>
      <c r="E1015" s="315" t="s">
        <v>510</v>
      </c>
    </row>
    <row r="1016" spans="2:5">
      <c r="B1016" s="315" t="s">
        <v>7715</v>
      </c>
      <c r="C1016" s="315" t="s">
        <v>7716</v>
      </c>
      <c r="D1016" s="315" t="s">
        <v>7717</v>
      </c>
      <c r="E1016" s="315" t="s">
        <v>510</v>
      </c>
    </row>
    <row r="1017" spans="2:5">
      <c r="B1017" s="315" t="s">
        <v>6482</v>
      </c>
      <c r="C1017" s="315" t="s">
        <v>6483</v>
      </c>
      <c r="D1017" s="315" t="s">
        <v>4807</v>
      </c>
      <c r="E1017" s="315" t="s">
        <v>510</v>
      </c>
    </row>
    <row r="1018" spans="2:5">
      <c r="B1018" s="315" t="s">
        <v>5713</v>
      </c>
      <c r="C1018" s="315" t="s">
        <v>5714</v>
      </c>
      <c r="D1018" s="315" t="s">
        <v>5715</v>
      </c>
      <c r="E1018" s="315" t="s">
        <v>510</v>
      </c>
    </row>
    <row r="1019" spans="2:5">
      <c r="B1019" s="315" t="s">
        <v>4267</v>
      </c>
      <c r="C1019" s="315" t="s">
        <v>4268</v>
      </c>
      <c r="D1019" s="315" t="s">
        <v>4269</v>
      </c>
      <c r="E1019" s="315" t="s">
        <v>510</v>
      </c>
    </row>
    <row r="1020" spans="2:5">
      <c r="B1020" s="315" t="s">
        <v>1700</v>
      </c>
      <c r="C1020" s="315" t="s">
        <v>1701</v>
      </c>
      <c r="D1020" s="315" t="s">
        <v>1702</v>
      </c>
      <c r="E1020" s="315" t="s">
        <v>510</v>
      </c>
    </row>
    <row r="1021" spans="2:5">
      <c r="B1021" s="315" t="s">
        <v>2947</v>
      </c>
      <c r="C1021" s="315" t="s">
        <v>2948</v>
      </c>
      <c r="D1021" s="315" t="s">
        <v>2949</v>
      </c>
      <c r="E1021" s="315" t="s">
        <v>510</v>
      </c>
    </row>
    <row r="1022" spans="2:5">
      <c r="B1022" s="315" t="s">
        <v>11276</v>
      </c>
      <c r="C1022" s="315" t="s">
        <v>11277</v>
      </c>
      <c r="D1022" s="315" t="s">
        <v>11278</v>
      </c>
      <c r="E1022" s="315" t="s">
        <v>510</v>
      </c>
    </row>
    <row r="1023" spans="2:5">
      <c r="B1023" s="315" t="s">
        <v>5705</v>
      </c>
      <c r="C1023" s="315" t="s">
        <v>5706</v>
      </c>
      <c r="D1023" s="315" t="s">
        <v>509</v>
      </c>
      <c r="E1023" s="315" t="s">
        <v>510</v>
      </c>
    </row>
    <row r="1024" spans="2:5">
      <c r="B1024" s="315" t="s">
        <v>9543</v>
      </c>
      <c r="C1024" s="315" t="s">
        <v>9544</v>
      </c>
      <c r="D1024" s="315" t="s">
        <v>9545</v>
      </c>
      <c r="E1024" s="315" t="s">
        <v>510</v>
      </c>
    </row>
    <row r="1025" spans="2:5">
      <c r="B1025" s="315" t="s">
        <v>9653</v>
      </c>
      <c r="C1025" s="315" t="s">
        <v>9654</v>
      </c>
      <c r="D1025" s="315" t="s">
        <v>9655</v>
      </c>
      <c r="E1025" s="315" t="s">
        <v>510</v>
      </c>
    </row>
    <row r="1026" spans="2:5">
      <c r="B1026" s="315" t="s">
        <v>2809</v>
      </c>
      <c r="C1026" s="315" t="s">
        <v>2810</v>
      </c>
      <c r="D1026" s="315" t="s">
        <v>2811</v>
      </c>
      <c r="E1026" s="315" t="s">
        <v>510</v>
      </c>
    </row>
    <row r="1027" spans="2:5">
      <c r="B1027" s="315" t="s">
        <v>4564</v>
      </c>
      <c r="C1027" s="315" t="s">
        <v>4565</v>
      </c>
      <c r="D1027" s="315" t="s">
        <v>509</v>
      </c>
      <c r="E1027" s="315" t="s">
        <v>510</v>
      </c>
    </row>
    <row r="1028" spans="2:5">
      <c r="B1028" s="315" t="s">
        <v>5164</v>
      </c>
      <c r="C1028" s="315" t="s">
        <v>5165</v>
      </c>
      <c r="D1028" s="315" t="s">
        <v>5166</v>
      </c>
      <c r="E1028" s="315" t="s">
        <v>510</v>
      </c>
    </row>
    <row r="1029" spans="2:5">
      <c r="B1029" s="315" t="s">
        <v>8752</v>
      </c>
      <c r="C1029" s="315" t="s">
        <v>8753</v>
      </c>
      <c r="D1029" s="315" t="s">
        <v>509</v>
      </c>
      <c r="E1029" s="315" t="s">
        <v>510</v>
      </c>
    </row>
    <row r="1030" spans="2:5">
      <c r="B1030" s="315" t="s">
        <v>12306</v>
      </c>
      <c r="C1030" s="315" t="s">
        <v>12307</v>
      </c>
      <c r="D1030" s="315" t="s">
        <v>12308</v>
      </c>
      <c r="E1030" s="315" t="s">
        <v>510</v>
      </c>
    </row>
    <row r="1031" spans="2:5">
      <c r="B1031" s="315" t="s">
        <v>8743</v>
      </c>
      <c r="C1031" s="315" t="s">
        <v>8744</v>
      </c>
      <c r="D1031" s="315" t="s">
        <v>8745</v>
      </c>
      <c r="E1031" s="315" t="s">
        <v>510</v>
      </c>
    </row>
    <row r="1032" spans="2:5">
      <c r="B1032" s="315" t="s">
        <v>8746</v>
      </c>
      <c r="C1032" s="315" t="s">
        <v>8744</v>
      </c>
      <c r="D1032" s="315" t="s">
        <v>8745</v>
      </c>
      <c r="E1032" s="315" t="s">
        <v>510</v>
      </c>
    </row>
    <row r="1033" spans="2:5">
      <c r="B1033" s="315" t="s">
        <v>6158</v>
      </c>
      <c r="C1033" s="315" t="s">
        <v>6159</v>
      </c>
      <c r="D1033" s="315" t="s">
        <v>6160</v>
      </c>
      <c r="E1033" s="315" t="s">
        <v>510</v>
      </c>
    </row>
    <row r="1034" spans="2:5">
      <c r="B1034" s="315" t="s">
        <v>2213</v>
      </c>
      <c r="C1034" s="315" t="s">
        <v>2214</v>
      </c>
      <c r="D1034" s="315" t="s">
        <v>509</v>
      </c>
      <c r="E1034" s="315" t="s">
        <v>510</v>
      </c>
    </row>
    <row r="1035" spans="2:5">
      <c r="B1035" s="315" t="s">
        <v>8047</v>
      </c>
      <c r="C1035" s="315" t="s">
        <v>8048</v>
      </c>
      <c r="D1035" s="315" t="s">
        <v>8049</v>
      </c>
      <c r="E1035" s="315" t="s">
        <v>510</v>
      </c>
    </row>
    <row r="1036" spans="2:5">
      <c r="B1036" s="315" t="s">
        <v>11955</v>
      </c>
      <c r="C1036" s="315" t="s">
        <v>11956</v>
      </c>
      <c r="D1036" s="315" t="s">
        <v>11957</v>
      </c>
      <c r="E1036" s="315" t="s">
        <v>680</v>
      </c>
    </row>
    <row r="1037" spans="2:5">
      <c r="B1037" s="315" t="s">
        <v>3498</v>
      </c>
      <c r="C1037" s="315" t="s">
        <v>3499</v>
      </c>
      <c r="D1037" s="315" t="s">
        <v>3500</v>
      </c>
      <c r="E1037" s="315" t="s">
        <v>510</v>
      </c>
    </row>
    <row r="1038" spans="2:5">
      <c r="B1038" s="315" t="s">
        <v>10410</v>
      </c>
      <c r="C1038" s="315" t="s">
        <v>10411</v>
      </c>
      <c r="D1038" s="315" t="s">
        <v>10412</v>
      </c>
      <c r="E1038" s="315" t="s">
        <v>510</v>
      </c>
    </row>
    <row r="1039" spans="2:5">
      <c r="B1039" s="315" t="s">
        <v>3929</v>
      </c>
      <c r="C1039" s="315" t="s">
        <v>3930</v>
      </c>
      <c r="D1039" s="315" t="s">
        <v>3931</v>
      </c>
      <c r="E1039" s="315" t="s">
        <v>510</v>
      </c>
    </row>
    <row r="1040" spans="2:5">
      <c r="B1040" s="315" t="s">
        <v>8866</v>
      </c>
      <c r="C1040" s="315" t="s">
        <v>8867</v>
      </c>
      <c r="D1040" s="315" t="s">
        <v>509</v>
      </c>
      <c r="E1040" s="315" t="s">
        <v>510</v>
      </c>
    </row>
    <row r="1041" spans="2:5">
      <c r="B1041" s="315" t="s">
        <v>12815</v>
      </c>
      <c r="C1041" s="315" t="s">
        <v>12816</v>
      </c>
      <c r="D1041" s="315" t="s">
        <v>509</v>
      </c>
      <c r="E1041" s="315" t="s">
        <v>510</v>
      </c>
    </row>
    <row r="1042" spans="2:5">
      <c r="B1042" s="315" t="s">
        <v>12616</v>
      </c>
      <c r="C1042" s="315" t="s">
        <v>12617</v>
      </c>
      <c r="D1042" s="315" t="s">
        <v>12618</v>
      </c>
      <c r="E1042" s="315" t="s">
        <v>510</v>
      </c>
    </row>
    <row r="1043" spans="2:5">
      <c r="B1043" s="315" t="s">
        <v>7875</v>
      </c>
      <c r="C1043" s="315" t="s">
        <v>7876</v>
      </c>
      <c r="D1043" s="315" t="s">
        <v>7877</v>
      </c>
      <c r="E1043" s="315" t="s">
        <v>510</v>
      </c>
    </row>
    <row r="1044" spans="2:5">
      <c r="B1044" s="315" t="s">
        <v>11135</v>
      </c>
      <c r="C1044" s="315" t="s">
        <v>11136</v>
      </c>
      <c r="D1044" s="315" t="s">
        <v>3631</v>
      </c>
      <c r="E1044" s="315" t="s">
        <v>510</v>
      </c>
    </row>
    <row r="1045" spans="2:5">
      <c r="B1045" s="315" t="s">
        <v>2511</v>
      </c>
      <c r="C1045" s="315" t="s">
        <v>2512</v>
      </c>
      <c r="D1045" s="315" t="s">
        <v>2513</v>
      </c>
      <c r="E1045" s="315" t="s">
        <v>510</v>
      </c>
    </row>
    <row r="1046" spans="2:5">
      <c r="B1046" s="315" t="s">
        <v>11944</v>
      </c>
      <c r="C1046" s="315" t="s">
        <v>11945</v>
      </c>
      <c r="D1046" s="315" t="s">
        <v>11946</v>
      </c>
      <c r="E1046" s="315" t="s">
        <v>510</v>
      </c>
    </row>
    <row r="1047" spans="2:5">
      <c r="B1047" s="315" t="s">
        <v>9546</v>
      </c>
      <c r="C1047" s="315" t="s">
        <v>9547</v>
      </c>
      <c r="D1047" s="315" t="s">
        <v>509</v>
      </c>
      <c r="E1047" s="315" t="s">
        <v>510</v>
      </c>
    </row>
    <row r="1048" spans="2:5">
      <c r="B1048" s="315" t="s">
        <v>5197</v>
      </c>
      <c r="C1048" s="315" t="s">
        <v>5198</v>
      </c>
      <c r="D1048" s="315" t="s">
        <v>5199</v>
      </c>
      <c r="E1048" s="315" t="s">
        <v>510</v>
      </c>
    </row>
    <row r="1049" spans="2:5">
      <c r="B1049" s="315" t="s">
        <v>10239</v>
      </c>
      <c r="C1049" s="315" t="s">
        <v>10240</v>
      </c>
      <c r="D1049" s="315" t="s">
        <v>10241</v>
      </c>
      <c r="E1049" s="315" t="s">
        <v>680</v>
      </c>
    </row>
    <row r="1050" spans="2:5">
      <c r="B1050" s="315" t="s">
        <v>7191</v>
      </c>
      <c r="C1050" s="315" t="s">
        <v>7192</v>
      </c>
      <c r="D1050" s="315" t="s">
        <v>4118</v>
      </c>
      <c r="E1050" s="315" t="s">
        <v>510</v>
      </c>
    </row>
    <row r="1051" spans="2:5">
      <c r="B1051" s="315" t="s">
        <v>12531</v>
      </c>
      <c r="C1051" s="315" t="s">
        <v>12532</v>
      </c>
      <c r="D1051" s="315" t="s">
        <v>12533</v>
      </c>
      <c r="E1051" s="315" t="s">
        <v>510</v>
      </c>
    </row>
    <row r="1052" spans="2:5">
      <c r="B1052" s="315" t="s">
        <v>3009</v>
      </c>
      <c r="C1052" s="315" t="s">
        <v>3010</v>
      </c>
      <c r="D1052" s="315" t="s">
        <v>3011</v>
      </c>
      <c r="E1052" s="315" t="s">
        <v>510</v>
      </c>
    </row>
    <row r="1053" spans="2:5">
      <c r="B1053" s="315" t="s">
        <v>10513</v>
      </c>
      <c r="C1053" s="315" t="s">
        <v>10514</v>
      </c>
      <c r="D1053" s="315" t="s">
        <v>509</v>
      </c>
      <c r="E1053" s="315" t="s">
        <v>510</v>
      </c>
    </row>
    <row r="1054" spans="2:5">
      <c r="B1054" s="315" t="s">
        <v>12579</v>
      </c>
      <c r="C1054" s="315" t="s">
        <v>12580</v>
      </c>
      <c r="D1054" s="315" t="s">
        <v>12581</v>
      </c>
      <c r="E1054" s="315" t="s">
        <v>510</v>
      </c>
    </row>
    <row r="1055" spans="2:5">
      <c r="B1055" s="315" t="s">
        <v>6872</v>
      </c>
      <c r="C1055" s="315" t="s">
        <v>6873</v>
      </c>
      <c r="D1055" s="315" t="s">
        <v>6874</v>
      </c>
      <c r="E1055" s="315" t="s">
        <v>510</v>
      </c>
    </row>
    <row r="1056" spans="2:5">
      <c r="B1056" s="315" t="s">
        <v>3148</v>
      </c>
      <c r="C1056" s="315" t="s">
        <v>3149</v>
      </c>
      <c r="D1056" s="315" t="s">
        <v>3150</v>
      </c>
      <c r="E1056" s="315" t="s">
        <v>510</v>
      </c>
    </row>
    <row r="1057" spans="2:5">
      <c r="B1057" s="315" t="s">
        <v>10113</v>
      </c>
      <c r="C1057" s="315" t="s">
        <v>10114</v>
      </c>
      <c r="D1057" s="315" t="s">
        <v>10115</v>
      </c>
      <c r="E1057" s="315" t="s">
        <v>510</v>
      </c>
    </row>
    <row r="1058" spans="2:5">
      <c r="B1058" s="315" t="s">
        <v>11560</v>
      </c>
      <c r="C1058" s="315" t="s">
        <v>11561</v>
      </c>
      <c r="D1058" s="315" t="s">
        <v>509</v>
      </c>
      <c r="E1058" s="315" t="s">
        <v>510</v>
      </c>
    </row>
    <row r="1059" spans="2:5">
      <c r="B1059" s="315" t="s">
        <v>11653</v>
      </c>
      <c r="C1059" s="315" t="s">
        <v>11654</v>
      </c>
      <c r="D1059" s="315" t="s">
        <v>11655</v>
      </c>
      <c r="E1059" s="315" t="s">
        <v>510</v>
      </c>
    </row>
    <row r="1060" spans="2:5">
      <c r="B1060" s="315" t="s">
        <v>10450</v>
      </c>
      <c r="C1060" s="315" t="s">
        <v>10451</v>
      </c>
      <c r="D1060" s="315" t="s">
        <v>10452</v>
      </c>
      <c r="E1060" s="315" t="s">
        <v>510</v>
      </c>
    </row>
    <row r="1061" spans="2:5">
      <c r="B1061" s="315" t="s">
        <v>4335</v>
      </c>
      <c r="C1061" s="315" t="s">
        <v>4336</v>
      </c>
      <c r="D1061" s="315" t="s">
        <v>4337</v>
      </c>
      <c r="E1061" s="315" t="s">
        <v>680</v>
      </c>
    </row>
    <row r="1062" spans="2:5">
      <c r="B1062" s="315" t="s">
        <v>9765</v>
      </c>
      <c r="C1062" s="315" t="s">
        <v>9766</v>
      </c>
      <c r="D1062" s="315" t="s">
        <v>9767</v>
      </c>
      <c r="E1062" s="315" t="s">
        <v>510</v>
      </c>
    </row>
    <row r="1063" spans="2:5">
      <c r="B1063" s="315" t="s">
        <v>12443</v>
      </c>
      <c r="C1063" s="315" t="s">
        <v>12444</v>
      </c>
      <c r="D1063" s="315" t="s">
        <v>12445</v>
      </c>
      <c r="E1063" s="315" t="s">
        <v>510</v>
      </c>
    </row>
    <row r="1064" spans="2:5">
      <c r="B1064" s="315" t="s">
        <v>12703</v>
      </c>
      <c r="C1064" s="315" t="s">
        <v>12704</v>
      </c>
      <c r="D1064" s="315" t="s">
        <v>12705</v>
      </c>
      <c r="E1064" s="315" t="s">
        <v>680</v>
      </c>
    </row>
    <row r="1065" spans="2:5">
      <c r="B1065" s="315" t="s">
        <v>1314</v>
      </c>
      <c r="C1065" s="315" t="s">
        <v>1315</v>
      </c>
      <c r="D1065" s="315" t="s">
        <v>509</v>
      </c>
      <c r="E1065" s="315" t="s">
        <v>680</v>
      </c>
    </row>
    <row r="1066" spans="2:5">
      <c r="B1066" s="315" t="s">
        <v>9268</v>
      </c>
      <c r="C1066" s="315" t="s">
        <v>9269</v>
      </c>
      <c r="D1066" s="315" t="s">
        <v>9270</v>
      </c>
      <c r="E1066" s="315" t="s">
        <v>510</v>
      </c>
    </row>
    <row r="1067" spans="2:5">
      <c r="B1067" s="315" t="s">
        <v>10782</v>
      </c>
      <c r="C1067" s="315" t="s">
        <v>10783</v>
      </c>
      <c r="D1067" s="315" t="s">
        <v>10784</v>
      </c>
      <c r="E1067" s="315" t="s">
        <v>510</v>
      </c>
    </row>
    <row r="1068" spans="2:5">
      <c r="B1068" s="315" t="s">
        <v>7627</v>
      </c>
      <c r="C1068" s="315" t="s">
        <v>7628</v>
      </c>
      <c r="D1068" s="315" t="s">
        <v>7629</v>
      </c>
      <c r="E1068" s="315" t="s">
        <v>510</v>
      </c>
    </row>
    <row r="1069" spans="2:5">
      <c r="B1069" s="315" t="s">
        <v>7743</v>
      </c>
      <c r="C1069" s="315" t="s">
        <v>7744</v>
      </c>
      <c r="D1069" s="315" t="s">
        <v>509</v>
      </c>
      <c r="E1069" s="315" t="s">
        <v>510</v>
      </c>
    </row>
    <row r="1070" spans="2:5">
      <c r="B1070" s="315" t="s">
        <v>9449</v>
      </c>
      <c r="C1070" s="315" t="s">
        <v>9450</v>
      </c>
      <c r="D1070" s="315" t="s">
        <v>9451</v>
      </c>
      <c r="E1070" s="315" t="s">
        <v>510</v>
      </c>
    </row>
    <row r="1071" spans="2:5">
      <c r="B1071" s="315" t="s">
        <v>2655</v>
      </c>
      <c r="C1071" s="315" t="s">
        <v>2656</v>
      </c>
      <c r="D1071" s="315" t="s">
        <v>2657</v>
      </c>
      <c r="E1071" s="315" t="s">
        <v>680</v>
      </c>
    </row>
    <row r="1072" spans="2:5">
      <c r="B1072" s="315" t="s">
        <v>2443</v>
      </c>
      <c r="C1072" s="315" t="s">
        <v>2444</v>
      </c>
      <c r="D1072" s="315" t="s">
        <v>2445</v>
      </c>
      <c r="E1072" s="315" t="s">
        <v>510</v>
      </c>
    </row>
    <row r="1073" spans="2:5">
      <c r="B1073" s="315" t="s">
        <v>11458</v>
      </c>
      <c r="C1073" s="315" t="s">
        <v>11459</v>
      </c>
      <c r="D1073" s="315" t="s">
        <v>11460</v>
      </c>
      <c r="E1073" s="315" t="s">
        <v>510</v>
      </c>
    </row>
    <row r="1074" spans="2:5">
      <c r="B1074" s="315" t="s">
        <v>10751</v>
      </c>
      <c r="C1074" s="315" t="s">
        <v>10752</v>
      </c>
      <c r="D1074" s="315" t="s">
        <v>10753</v>
      </c>
      <c r="E1074" s="315" t="s">
        <v>680</v>
      </c>
    </row>
    <row r="1075" spans="2:5">
      <c r="B1075" s="315" t="s">
        <v>12506</v>
      </c>
      <c r="C1075" s="315" t="s">
        <v>12507</v>
      </c>
      <c r="D1075" s="315" t="s">
        <v>12508</v>
      </c>
      <c r="E1075" s="315" t="s">
        <v>510</v>
      </c>
    </row>
    <row r="1076" spans="2:5">
      <c r="B1076" s="315" t="s">
        <v>7348</v>
      </c>
      <c r="C1076" s="315" t="s">
        <v>7349</v>
      </c>
      <c r="D1076" s="315" t="s">
        <v>509</v>
      </c>
      <c r="E1076" s="315" t="s">
        <v>510</v>
      </c>
    </row>
    <row r="1077" spans="2:5">
      <c r="B1077" s="315" t="s">
        <v>6729</v>
      </c>
      <c r="C1077" s="315" t="s">
        <v>6730</v>
      </c>
      <c r="D1077" s="315" t="s">
        <v>6731</v>
      </c>
      <c r="E1077" s="315" t="s">
        <v>510</v>
      </c>
    </row>
    <row r="1078" spans="2:5">
      <c r="B1078" s="315" t="s">
        <v>6648</v>
      </c>
      <c r="C1078" s="315" t="s">
        <v>6649</v>
      </c>
      <c r="D1078" s="315" t="s">
        <v>6313</v>
      </c>
      <c r="E1078" s="315" t="s">
        <v>510</v>
      </c>
    </row>
    <row r="1079" spans="2:5">
      <c r="B1079" s="315" t="s">
        <v>8934</v>
      </c>
      <c r="C1079" s="315" t="s">
        <v>8935</v>
      </c>
      <c r="D1079" s="315" t="s">
        <v>8936</v>
      </c>
      <c r="E1079" s="315" t="s">
        <v>510</v>
      </c>
    </row>
    <row r="1080" spans="2:5">
      <c r="B1080" s="315" t="s">
        <v>7169</v>
      </c>
      <c r="C1080" s="315" t="s">
        <v>7170</v>
      </c>
      <c r="D1080" s="315" t="s">
        <v>676</v>
      </c>
      <c r="E1080" s="315" t="s">
        <v>510</v>
      </c>
    </row>
    <row r="1081" spans="2:5">
      <c r="B1081" s="315" t="s">
        <v>1835</v>
      </c>
      <c r="C1081" s="315" t="s">
        <v>1836</v>
      </c>
      <c r="D1081" s="315" t="s">
        <v>1837</v>
      </c>
      <c r="E1081" s="315" t="s">
        <v>510</v>
      </c>
    </row>
    <row r="1082" spans="2:5">
      <c r="B1082" s="315" t="s">
        <v>1958</v>
      </c>
      <c r="C1082" s="315" t="s">
        <v>1959</v>
      </c>
      <c r="D1082" s="315" t="s">
        <v>1960</v>
      </c>
      <c r="E1082" s="315" t="s">
        <v>510</v>
      </c>
    </row>
    <row r="1083" spans="2:5">
      <c r="B1083" s="315" t="s">
        <v>11361</v>
      </c>
      <c r="C1083" s="315" t="s">
        <v>11362</v>
      </c>
      <c r="D1083" s="315" t="s">
        <v>11363</v>
      </c>
      <c r="E1083" s="315" t="s">
        <v>510</v>
      </c>
    </row>
    <row r="1084" spans="2:5">
      <c r="B1084" s="315" t="s">
        <v>6845</v>
      </c>
      <c r="C1084" s="315" t="s">
        <v>6846</v>
      </c>
      <c r="D1084" s="315" t="s">
        <v>6847</v>
      </c>
      <c r="E1084" s="315" t="s">
        <v>510</v>
      </c>
    </row>
    <row r="1085" spans="2:5">
      <c r="B1085" s="315" t="s">
        <v>2036</v>
      </c>
      <c r="C1085" s="315" t="s">
        <v>2037</v>
      </c>
      <c r="D1085" s="315" t="s">
        <v>2038</v>
      </c>
      <c r="E1085" s="315" t="s">
        <v>510</v>
      </c>
    </row>
    <row r="1086" spans="2:5">
      <c r="B1086" s="315" t="s">
        <v>4440</v>
      </c>
      <c r="C1086" s="315" t="s">
        <v>4441</v>
      </c>
      <c r="D1086" s="315" t="s">
        <v>509</v>
      </c>
      <c r="E1086" s="315" t="s">
        <v>510</v>
      </c>
    </row>
    <row r="1087" spans="2:5">
      <c r="B1087" s="315" t="s">
        <v>2131</v>
      </c>
      <c r="C1087" s="315" t="s">
        <v>2132</v>
      </c>
      <c r="D1087" s="315" t="s">
        <v>2133</v>
      </c>
      <c r="E1087" s="315" t="s">
        <v>510</v>
      </c>
    </row>
    <row r="1088" spans="2:5">
      <c r="B1088" s="315" t="s">
        <v>2101</v>
      </c>
      <c r="C1088" s="315" t="s">
        <v>2102</v>
      </c>
      <c r="D1088" s="315" t="s">
        <v>2103</v>
      </c>
      <c r="E1088" s="315" t="s">
        <v>510</v>
      </c>
    </row>
    <row r="1089" spans="2:5">
      <c r="B1089" s="315" t="s">
        <v>8914</v>
      </c>
      <c r="C1089" s="315" t="s">
        <v>8915</v>
      </c>
      <c r="D1089" s="315" t="s">
        <v>509</v>
      </c>
      <c r="E1089" s="315" t="s">
        <v>510</v>
      </c>
    </row>
    <row r="1090" spans="2:5">
      <c r="B1090" s="315" t="s">
        <v>3294</v>
      </c>
      <c r="C1090" s="315" t="s">
        <v>3295</v>
      </c>
      <c r="D1090" s="315" t="s">
        <v>3296</v>
      </c>
      <c r="E1090" s="315" t="s">
        <v>510</v>
      </c>
    </row>
    <row r="1091" spans="2:5">
      <c r="B1091" s="315" t="s">
        <v>5936</v>
      </c>
      <c r="C1091" s="315" t="s">
        <v>5937</v>
      </c>
      <c r="D1091" s="315" t="s">
        <v>509</v>
      </c>
      <c r="E1091" s="315" t="s">
        <v>510</v>
      </c>
    </row>
    <row r="1092" spans="2:5">
      <c r="B1092" s="315" t="s">
        <v>12226</v>
      </c>
      <c r="C1092" s="315" t="s">
        <v>12227</v>
      </c>
      <c r="D1092" s="315" t="s">
        <v>12228</v>
      </c>
      <c r="E1092" s="315" t="s">
        <v>510</v>
      </c>
    </row>
    <row r="1093" spans="2:5">
      <c r="B1093" s="315" t="s">
        <v>11370</v>
      </c>
      <c r="C1093" s="315" t="s">
        <v>11371</v>
      </c>
      <c r="D1093" s="315" t="s">
        <v>11372</v>
      </c>
      <c r="E1093" s="315" t="s">
        <v>510</v>
      </c>
    </row>
    <row r="1094" spans="2:5">
      <c r="B1094" s="315" t="s">
        <v>1104</v>
      </c>
      <c r="C1094" s="315" t="s">
        <v>1105</v>
      </c>
      <c r="D1094" s="315" t="s">
        <v>509</v>
      </c>
      <c r="E1094" s="315" t="s">
        <v>510</v>
      </c>
    </row>
    <row r="1095" spans="2:5">
      <c r="B1095" s="315" t="s">
        <v>11364</v>
      </c>
      <c r="C1095" s="315" t="s">
        <v>11365</v>
      </c>
      <c r="D1095" s="315" t="s">
        <v>11366</v>
      </c>
      <c r="E1095" s="315" t="s">
        <v>510</v>
      </c>
    </row>
    <row r="1096" spans="2:5">
      <c r="B1096" s="315" t="s">
        <v>6963</v>
      </c>
      <c r="C1096" s="315" t="s">
        <v>6964</v>
      </c>
      <c r="D1096" s="315" t="s">
        <v>6965</v>
      </c>
      <c r="E1096" s="315" t="s">
        <v>510</v>
      </c>
    </row>
    <row r="1097" spans="2:5">
      <c r="B1097" s="315" t="s">
        <v>7572</v>
      </c>
      <c r="C1097" s="315" t="s">
        <v>7573</v>
      </c>
      <c r="D1097" s="315" t="s">
        <v>7574</v>
      </c>
      <c r="E1097" s="315" t="s">
        <v>510</v>
      </c>
    </row>
    <row r="1098" spans="2:5">
      <c r="B1098" s="315" t="s">
        <v>9908</v>
      </c>
      <c r="C1098" s="315" t="s">
        <v>9909</v>
      </c>
      <c r="D1098" s="315" t="s">
        <v>9910</v>
      </c>
      <c r="E1098" s="315" t="s">
        <v>510</v>
      </c>
    </row>
    <row r="1099" spans="2:5">
      <c r="B1099" s="315" t="s">
        <v>7259</v>
      </c>
      <c r="C1099" s="315" t="s">
        <v>7260</v>
      </c>
      <c r="D1099" s="315" t="s">
        <v>7261</v>
      </c>
      <c r="E1099" s="315" t="s">
        <v>510</v>
      </c>
    </row>
    <row r="1100" spans="2:5">
      <c r="B1100" s="315" t="s">
        <v>4743</v>
      </c>
      <c r="C1100" s="315" t="s">
        <v>4744</v>
      </c>
      <c r="D1100" s="315" t="s">
        <v>4745</v>
      </c>
      <c r="E1100" s="315" t="s">
        <v>510</v>
      </c>
    </row>
    <row r="1101" spans="2:5">
      <c r="B1101" s="315" t="s">
        <v>5730</v>
      </c>
      <c r="C1101" s="315" t="s">
        <v>5731</v>
      </c>
      <c r="D1101" s="315" t="s">
        <v>5732</v>
      </c>
      <c r="E1101" s="315" t="s">
        <v>510</v>
      </c>
    </row>
    <row r="1102" spans="2:5">
      <c r="B1102" s="315" t="s">
        <v>7911</v>
      </c>
      <c r="C1102" s="315" t="s">
        <v>7912</v>
      </c>
      <c r="D1102" s="315" t="s">
        <v>5971</v>
      </c>
      <c r="E1102" s="315" t="s">
        <v>510</v>
      </c>
    </row>
    <row r="1103" spans="2:5">
      <c r="B1103" s="315" t="s">
        <v>7688</v>
      </c>
      <c r="C1103" s="315" t="s">
        <v>7689</v>
      </c>
      <c r="D1103" s="315" t="s">
        <v>7690</v>
      </c>
      <c r="E1103" s="315" t="s">
        <v>510</v>
      </c>
    </row>
    <row r="1104" spans="2:5">
      <c r="B1104" s="315" t="s">
        <v>10990</v>
      </c>
      <c r="C1104" s="315" t="s">
        <v>10991</v>
      </c>
      <c r="D1104" s="315" t="s">
        <v>509</v>
      </c>
      <c r="E1104" s="315" t="s">
        <v>510</v>
      </c>
    </row>
    <row r="1105" spans="2:5">
      <c r="B1105" s="315" t="s">
        <v>10992</v>
      </c>
      <c r="C1105" s="315" t="s">
        <v>10991</v>
      </c>
      <c r="D1105" s="315" t="s">
        <v>676</v>
      </c>
      <c r="E1105" s="315" t="s">
        <v>510</v>
      </c>
    </row>
    <row r="1106" spans="2:5">
      <c r="B1106" s="315" t="s">
        <v>6772</v>
      </c>
      <c r="C1106" s="315" t="s">
        <v>6773</v>
      </c>
      <c r="D1106" s="315" t="s">
        <v>6774</v>
      </c>
      <c r="E1106" s="315" t="s">
        <v>510</v>
      </c>
    </row>
    <row r="1107" spans="2:5">
      <c r="B1107" s="315" t="s">
        <v>5303</v>
      </c>
      <c r="C1107" s="315" t="s">
        <v>5304</v>
      </c>
      <c r="D1107" s="315" t="s">
        <v>5305</v>
      </c>
      <c r="E1107" s="315" t="s">
        <v>510</v>
      </c>
    </row>
    <row r="1108" spans="2:5">
      <c r="B1108" s="315" t="s">
        <v>2058</v>
      </c>
      <c r="C1108" s="315" t="s">
        <v>2059</v>
      </c>
      <c r="D1108" s="315" t="s">
        <v>2060</v>
      </c>
      <c r="E1108" s="315" t="s">
        <v>510</v>
      </c>
    </row>
    <row r="1109" spans="2:5">
      <c r="B1109" s="315" t="s">
        <v>7284</v>
      </c>
      <c r="C1109" s="315" t="s">
        <v>7285</v>
      </c>
      <c r="D1109" s="315" t="s">
        <v>7286</v>
      </c>
      <c r="E1109" s="315" t="s">
        <v>510</v>
      </c>
    </row>
    <row r="1110" spans="2:5">
      <c r="B1110" s="315" t="s">
        <v>5040</v>
      </c>
      <c r="C1110" s="315" t="s">
        <v>5041</v>
      </c>
      <c r="D1110" s="315" t="s">
        <v>5042</v>
      </c>
      <c r="E1110" s="315" t="s">
        <v>510</v>
      </c>
    </row>
    <row r="1111" spans="2:5">
      <c r="B1111" s="315" t="s">
        <v>2329</v>
      </c>
      <c r="C1111" s="315" t="s">
        <v>2330</v>
      </c>
      <c r="D1111" s="315" t="s">
        <v>2331</v>
      </c>
      <c r="E1111" s="315" t="s">
        <v>510</v>
      </c>
    </row>
    <row r="1112" spans="2:5">
      <c r="B1112" s="315" t="s">
        <v>2327</v>
      </c>
      <c r="C1112" s="315" t="s">
        <v>2328</v>
      </c>
      <c r="D1112" s="315" t="s">
        <v>914</v>
      </c>
      <c r="E1112" s="315" t="s">
        <v>510</v>
      </c>
    </row>
    <row r="1113" spans="2:5">
      <c r="B1113" s="315" t="s">
        <v>11732</v>
      </c>
      <c r="C1113" s="315" t="s">
        <v>11733</v>
      </c>
      <c r="D1113" s="315" t="s">
        <v>509</v>
      </c>
      <c r="E1113" s="315" t="s">
        <v>510</v>
      </c>
    </row>
    <row r="1114" spans="2:5">
      <c r="B1114" s="315" t="s">
        <v>3303</v>
      </c>
      <c r="C1114" s="315" t="s">
        <v>3304</v>
      </c>
      <c r="D1114" s="315" t="s">
        <v>3305</v>
      </c>
      <c r="E1114" s="315" t="s">
        <v>510</v>
      </c>
    </row>
    <row r="1115" spans="2:5">
      <c r="B1115" s="315" t="s">
        <v>11040</v>
      </c>
      <c r="C1115" s="315" t="s">
        <v>11041</v>
      </c>
      <c r="D1115" s="315" t="s">
        <v>509</v>
      </c>
      <c r="E1115" s="315" t="s">
        <v>510</v>
      </c>
    </row>
    <row r="1116" spans="2:5">
      <c r="B1116" s="315" t="s">
        <v>5371</v>
      </c>
      <c r="C1116" s="315" t="s">
        <v>5372</v>
      </c>
      <c r="D1116" s="315" t="s">
        <v>5373</v>
      </c>
      <c r="E1116" s="315" t="s">
        <v>510</v>
      </c>
    </row>
    <row r="1117" spans="2:5">
      <c r="B1117" s="315" t="s">
        <v>8090</v>
      </c>
      <c r="C1117" s="315" t="s">
        <v>8091</v>
      </c>
      <c r="D1117" s="315" t="s">
        <v>8092</v>
      </c>
      <c r="E1117" s="315" t="s">
        <v>510</v>
      </c>
    </row>
    <row r="1118" spans="2:5">
      <c r="B1118" s="315" t="s">
        <v>10375</v>
      </c>
      <c r="C1118" s="315" t="s">
        <v>10376</v>
      </c>
      <c r="D1118" s="315" t="s">
        <v>10377</v>
      </c>
      <c r="E1118" s="315" t="s">
        <v>510</v>
      </c>
    </row>
    <row r="1119" spans="2:5">
      <c r="B1119" s="315" t="s">
        <v>9922</v>
      </c>
      <c r="C1119" s="315" t="s">
        <v>9923</v>
      </c>
      <c r="D1119" s="315" t="s">
        <v>9924</v>
      </c>
      <c r="E1119" s="315" t="s">
        <v>510</v>
      </c>
    </row>
    <row r="1120" spans="2:5">
      <c r="B1120" s="315" t="s">
        <v>4599</v>
      </c>
      <c r="C1120" s="315" t="s">
        <v>4600</v>
      </c>
      <c r="D1120" s="315" t="s">
        <v>4601</v>
      </c>
      <c r="E1120" s="315" t="s">
        <v>510</v>
      </c>
    </row>
    <row r="1121" spans="2:5">
      <c r="B1121" s="315" t="s">
        <v>4049</v>
      </c>
      <c r="C1121" s="315" t="s">
        <v>4050</v>
      </c>
      <c r="D1121" s="315" t="s">
        <v>509</v>
      </c>
      <c r="E1121" s="315" t="s">
        <v>510</v>
      </c>
    </row>
    <row r="1122" spans="2:5">
      <c r="B1122" s="315" t="s">
        <v>2974</v>
      </c>
      <c r="C1122" s="315" t="s">
        <v>2975</v>
      </c>
      <c r="D1122" s="315" t="s">
        <v>2976</v>
      </c>
      <c r="E1122" s="315" t="s">
        <v>510</v>
      </c>
    </row>
    <row r="1123" spans="2:5">
      <c r="B1123" s="315" t="s">
        <v>609</v>
      </c>
      <c r="C1123" s="315" t="s">
        <v>610</v>
      </c>
      <c r="D1123" s="315" t="s">
        <v>611</v>
      </c>
      <c r="E1123" s="315" t="s">
        <v>510</v>
      </c>
    </row>
    <row r="1124" spans="2:5">
      <c r="B1124" s="315" t="s">
        <v>1639</v>
      </c>
      <c r="C1124" s="315" t="s">
        <v>1640</v>
      </c>
      <c r="D1124" s="315" t="s">
        <v>1641</v>
      </c>
      <c r="E1124" s="315" t="s">
        <v>510</v>
      </c>
    </row>
    <row r="1125" spans="2:5">
      <c r="B1125" s="315" t="s">
        <v>11201</v>
      </c>
      <c r="C1125" s="315" t="s">
        <v>11202</v>
      </c>
      <c r="D1125" s="315" t="s">
        <v>11203</v>
      </c>
      <c r="E1125" s="315" t="s">
        <v>510</v>
      </c>
    </row>
    <row r="1126" spans="2:5">
      <c r="B1126" s="315" t="s">
        <v>4035</v>
      </c>
      <c r="C1126" s="315" t="s">
        <v>4036</v>
      </c>
      <c r="D1126" s="315" t="s">
        <v>4037</v>
      </c>
      <c r="E1126" s="315" t="s">
        <v>510</v>
      </c>
    </row>
    <row r="1127" spans="2:5">
      <c r="B1127" s="315" t="s">
        <v>4038</v>
      </c>
      <c r="C1127" s="315" t="s">
        <v>4039</v>
      </c>
      <c r="D1127" s="315" t="s">
        <v>4037</v>
      </c>
      <c r="E1127" s="315" t="s">
        <v>510</v>
      </c>
    </row>
    <row r="1128" spans="2:5">
      <c r="B1128" s="315" t="s">
        <v>10092</v>
      </c>
      <c r="C1128" s="315" t="s">
        <v>10093</v>
      </c>
      <c r="D1128" s="315" t="s">
        <v>6213</v>
      </c>
      <c r="E1128" s="315" t="s">
        <v>510</v>
      </c>
    </row>
    <row r="1129" spans="2:5">
      <c r="B1129" s="315" t="s">
        <v>5147</v>
      </c>
      <c r="C1129" s="315" t="s">
        <v>5148</v>
      </c>
      <c r="D1129" s="315" t="s">
        <v>509</v>
      </c>
      <c r="E1129" s="315" t="s">
        <v>510</v>
      </c>
    </row>
    <row r="1130" spans="2:5">
      <c r="B1130" s="315" t="s">
        <v>5015</v>
      </c>
      <c r="C1130" s="315" t="s">
        <v>5016</v>
      </c>
      <c r="D1130" s="315" t="s">
        <v>509</v>
      </c>
      <c r="E1130" s="315" t="s">
        <v>510</v>
      </c>
    </row>
    <row r="1131" spans="2:5">
      <c r="B1131" s="315" t="s">
        <v>8754</v>
      </c>
      <c r="C1131" s="315" t="s">
        <v>8755</v>
      </c>
      <c r="D1131" s="315" t="s">
        <v>8756</v>
      </c>
      <c r="E1131" s="315" t="s">
        <v>510</v>
      </c>
    </row>
    <row r="1132" spans="2:5">
      <c r="B1132" s="315" t="s">
        <v>9810</v>
      </c>
      <c r="C1132" s="315" t="s">
        <v>9811</v>
      </c>
      <c r="D1132" s="315" t="s">
        <v>509</v>
      </c>
      <c r="E1132" s="315" t="s">
        <v>510</v>
      </c>
    </row>
    <row r="1133" spans="2:5">
      <c r="B1133" s="315" t="s">
        <v>8749</v>
      </c>
      <c r="C1133" s="315" t="s">
        <v>8750</v>
      </c>
      <c r="D1133" s="315" t="s">
        <v>8751</v>
      </c>
      <c r="E1133" s="315" t="s">
        <v>510</v>
      </c>
    </row>
    <row r="1134" spans="2:5">
      <c r="B1134" s="315" t="s">
        <v>1176</v>
      </c>
      <c r="C1134" s="315" t="s">
        <v>1177</v>
      </c>
      <c r="D1134" s="315" t="s">
        <v>1178</v>
      </c>
      <c r="E1134" s="315" t="s">
        <v>510</v>
      </c>
    </row>
    <row r="1135" spans="2:5">
      <c r="B1135" s="315" t="s">
        <v>2231</v>
      </c>
      <c r="C1135" s="315" t="s">
        <v>2232</v>
      </c>
      <c r="D1135" s="315" t="s">
        <v>2233</v>
      </c>
      <c r="E1135" s="315" t="s">
        <v>510</v>
      </c>
    </row>
    <row r="1136" spans="2:5">
      <c r="B1136" s="315" t="s">
        <v>10854</v>
      </c>
      <c r="C1136" s="315" t="s">
        <v>10855</v>
      </c>
      <c r="D1136" s="315" t="s">
        <v>509</v>
      </c>
      <c r="E1136" s="315" t="s">
        <v>510</v>
      </c>
    </row>
    <row r="1137" spans="2:5">
      <c r="B1137" s="315" t="s">
        <v>5075</v>
      </c>
      <c r="C1137" s="315" t="s">
        <v>5076</v>
      </c>
      <c r="D1137" s="315" t="s">
        <v>509</v>
      </c>
      <c r="E1137" s="315" t="s">
        <v>510</v>
      </c>
    </row>
    <row r="1138" spans="2:5">
      <c r="B1138" s="315" t="s">
        <v>2312</v>
      </c>
      <c r="C1138" s="315" t="s">
        <v>2313</v>
      </c>
      <c r="D1138" s="315" t="s">
        <v>2314</v>
      </c>
      <c r="E1138" s="315" t="s">
        <v>510</v>
      </c>
    </row>
    <row r="1139" spans="2:5">
      <c r="B1139" s="315" t="s">
        <v>1650</v>
      </c>
      <c r="C1139" s="315" t="s">
        <v>1651</v>
      </c>
      <c r="D1139" s="315" t="s">
        <v>1652</v>
      </c>
      <c r="E1139" s="315" t="s">
        <v>510</v>
      </c>
    </row>
    <row r="1140" spans="2:5">
      <c r="B1140" s="315" t="s">
        <v>3955</v>
      </c>
      <c r="C1140" s="315" t="s">
        <v>3956</v>
      </c>
      <c r="D1140" s="315" t="s">
        <v>3957</v>
      </c>
      <c r="E1140" s="315" t="s">
        <v>510</v>
      </c>
    </row>
    <row r="1141" spans="2:5">
      <c r="B1141" s="315" t="s">
        <v>5017</v>
      </c>
      <c r="C1141" s="315" t="s">
        <v>5018</v>
      </c>
      <c r="D1141" s="315" t="s">
        <v>5019</v>
      </c>
      <c r="E1141" s="315" t="s">
        <v>510</v>
      </c>
    </row>
    <row r="1142" spans="2:5">
      <c r="B1142" s="315" t="s">
        <v>5710</v>
      </c>
      <c r="C1142" s="315" t="s">
        <v>5711</v>
      </c>
      <c r="D1142" s="315" t="s">
        <v>5712</v>
      </c>
      <c r="E1142" s="315" t="s">
        <v>510</v>
      </c>
    </row>
    <row r="1143" spans="2:5">
      <c r="B1143" s="315" t="s">
        <v>5542</v>
      </c>
      <c r="C1143" s="315" t="s">
        <v>5543</v>
      </c>
      <c r="D1143" s="315" t="s">
        <v>5544</v>
      </c>
      <c r="E1143" s="315" t="s">
        <v>510</v>
      </c>
    </row>
    <row r="1144" spans="2:5">
      <c r="B1144" s="315" t="s">
        <v>9989</v>
      </c>
      <c r="C1144" s="315" t="s">
        <v>9990</v>
      </c>
      <c r="D1144" s="315" t="s">
        <v>509</v>
      </c>
      <c r="E1144" s="315" t="s">
        <v>510</v>
      </c>
    </row>
    <row r="1145" spans="2:5">
      <c r="B1145" s="315" t="s">
        <v>10361</v>
      </c>
      <c r="C1145" s="315" t="s">
        <v>10362</v>
      </c>
      <c r="D1145" s="315" t="s">
        <v>10363</v>
      </c>
      <c r="E1145" s="315" t="s">
        <v>510</v>
      </c>
    </row>
    <row r="1146" spans="2:5">
      <c r="B1146" s="315" t="s">
        <v>7123</v>
      </c>
      <c r="C1146" s="315" t="s">
        <v>7124</v>
      </c>
      <c r="D1146" s="315" t="s">
        <v>7125</v>
      </c>
      <c r="E1146" s="315" t="s">
        <v>510</v>
      </c>
    </row>
    <row r="1147" spans="2:5">
      <c r="B1147" s="315" t="s">
        <v>5758</v>
      </c>
      <c r="C1147" s="315" t="s">
        <v>5759</v>
      </c>
      <c r="D1147" s="315" t="s">
        <v>1678</v>
      </c>
      <c r="E1147" s="315" t="s">
        <v>510</v>
      </c>
    </row>
    <row r="1148" spans="2:5">
      <c r="B1148" s="315" t="s">
        <v>10168</v>
      </c>
      <c r="C1148" s="315" t="s">
        <v>10169</v>
      </c>
      <c r="D1148" s="315" t="s">
        <v>509</v>
      </c>
      <c r="E1148" s="315" t="s">
        <v>510</v>
      </c>
    </row>
    <row r="1149" spans="2:5">
      <c r="B1149" s="315" t="s">
        <v>2390</v>
      </c>
      <c r="C1149" s="315" t="s">
        <v>2391</v>
      </c>
      <c r="D1149" s="315" t="s">
        <v>2392</v>
      </c>
      <c r="E1149" s="315" t="s">
        <v>510</v>
      </c>
    </row>
    <row r="1150" spans="2:5">
      <c r="B1150" s="315" t="s">
        <v>6161</v>
      </c>
      <c r="C1150" s="315" t="s">
        <v>6162</v>
      </c>
      <c r="D1150" s="315" t="s">
        <v>509</v>
      </c>
      <c r="E1150" s="315" t="s">
        <v>510</v>
      </c>
    </row>
    <row r="1151" spans="2:5">
      <c r="B1151" s="315" t="s">
        <v>4200</v>
      </c>
      <c r="C1151" s="315" t="s">
        <v>4201</v>
      </c>
      <c r="D1151" s="315" t="s">
        <v>4202</v>
      </c>
      <c r="E1151" s="315" t="s">
        <v>510</v>
      </c>
    </row>
    <row r="1152" spans="2:5">
      <c r="B1152" s="315" t="s">
        <v>9290</v>
      </c>
      <c r="C1152" s="315" t="s">
        <v>9291</v>
      </c>
      <c r="D1152" s="315" t="s">
        <v>9292</v>
      </c>
      <c r="E1152" s="315" t="s">
        <v>510</v>
      </c>
    </row>
    <row r="1153" spans="2:5">
      <c r="B1153" s="315" t="s">
        <v>10574</v>
      </c>
      <c r="C1153" s="315" t="s">
        <v>10575</v>
      </c>
      <c r="D1153" s="315" t="s">
        <v>10576</v>
      </c>
      <c r="E1153" s="315" t="s">
        <v>510</v>
      </c>
    </row>
    <row r="1154" spans="2:5">
      <c r="B1154" s="315" t="s">
        <v>3450</v>
      </c>
      <c r="C1154" s="315" t="s">
        <v>3451</v>
      </c>
      <c r="D1154" s="315" t="s">
        <v>3452</v>
      </c>
      <c r="E1154" s="315" t="s">
        <v>510</v>
      </c>
    </row>
    <row r="1155" spans="2:5">
      <c r="B1155" s="315" t="s">
        <v>2159</v>
      </c>
      <c r="C1155" s="315" t="s">
        <v>2160</v>
      </c>
      <c r="D1155" s="315" t="s">
        <v>2161</v>
      </c>
      <c r="E1155" s="315" t="s">
        <v>510</v>
      </c>
    </row>
    <row r="1156" spans="2:5">
      <c r="B1156" s="315" t="s">
        <v>6593</v>
      </c>
      <c r="C1156" s="315" t="s">
        <v>6594</v>
      </c>
      <c r="D1156" s="315" t="s">
        <v>6595</v>
      </c>
      <c r="E1156" s="315" t="s">
        <v>510</v>
      </c>
    </row>
    <row r="1157" spans="2:5">
      <c r="B1157" s="315" t="s">
        <v>1112</v>
      </c>
      <c r="C1157" s="315" t="s">
        <v>1113</v>
      </c>
      <c r="D1157" s="315" t="s">
        <v>650</v>
      </c>
      <c r="E1157" s="315" t="s">
        <v>510</v>
      </c>
    </row>
    <row r="1158" spans="2:5">
      <c r="B1158" s="315" t="s">
        <v>6968</v>
      </c>
      <c r="C1158" s="315" t="s">
        <v>6969</v>
      </c>
      <c r="D1158" s="315" t="s">
        <v>509</v>
      </c>
      <c r="E1158" s="315" t="s">
        <v>510</v>
      </c>
    </row>
    <row r="1159" spans="2:5">
      <c r="B1159" s="315" t="s">
        <v>10620</v>
      </c>
      <c r="C1159" s="315" t="s">
        <v>10621</v>
      </c>
      <c r="D1159" s="315" t="s">
        <v>10622</v>
      </c>
      <c r="E1159" s="315" t="s">
        <v>510</v>
      </c>
    </row>
    <row r="1160" spans="2:5">
      <c r="B1160" s="315" t="s">
        <v>5925</v>
      </c>
      <c r="C1160" s="315" t="s">
        <v>5926</v>
      </c>
      <c r="D1160" s="315" t="s">
        <v>5927</v>
      </c>
      <c r="E1160" s="315" t="s">
        <v>510</v>
      </c>
    </row>
    <row r="1161" spans="2:5">
      <c r="B1161" s="315" t="s">
        <v>10939</v>
      </c>
      <c r="C1161" s="315" t="s">
        <v>10940</v>
      </c>
      <c r="D1161" s="315" t="s">
        <v>10941</v>
      </c>
      <c r="E1161" s="315" t="s">
        <v>510</v>
      </c>
    </row>
    <row r="1162" spans="2:5">
      <c r="B1162" s="315" t="s">
        <v>6966</v>
      </c>
      <c r="C1162" s="315" t="s">
        <v>6967</v>
      </c>
      <c r="D1162" s="315" t="s">
        <v>509</v>
      </c>
      <c r="E1162" s="315" t="s">
        <v>510</v>
      </c>
    </row>
    <row r="1163" spans="2:5">
      <c r="B1163" s="315" t="s">
        <v>7091</v>
      </c>
      <c r="C1163" s="315" t="s">
        <v>7092</v>
      </c>
      <c r="D1163" s="315" t="s">
        <v>7093</v>
      </c>
      <c r="E1163" s="315" t="s">
        <v>510</v>
      </c>
    </row>
    <row r="1164" spans="2:5">
      <c r="B1164" s="315" t="s">
        <v>5570</v>
      </c>
      <c r="C1164" s="315" t="s">
        <v>5571</v>
      </c>
      <c r="D1164" s="315" t="s">
        <v>5572</v>
      </c>
      <c r="E1164" s="315" t="s">
        <v>510</v>
      </c>
    </row>
    <row r="1165" spans="2:5">
      <c r="B1165" s="315" t="s">
        <v>8114</v>
      </c>
      <c r="C1165" s="315" t="s">
        <v>8115</v>
      </c>
      <c r="D1165" s="315" t="s">
        <v>8116</v>
      </c>
      <c r="E1165" s="315" t="s">
        <v>510</v>
      </c>
    </row>
    <row r="1166" spans="2:5">
      <c r="B1166" s="315" t="s">
        <v>8067</v>
      </c>
      <c r="C1166" s="315" t="s">
        <v>8068</v>
      </c>
      <c r="D1166" s="315" t="s">
        <v>8069</v>
      </c>
      <c r="E1166" s="315" t="s">
        <v>510</v>
      </c>
    </row>
    <row r="1167" spans="2:5">
      <c r="B1167" s="315" t="s">
        <v>1645</v>
      </c>
      <c r="C1167" s="315" t="s">
        <v>1646</v>
      </c>
      <c r="D1167" s="315" t="s">
        <v>509</v>
      </c>
      <c r="E1167" s="315" t="s">
        <v>510</v>
      </c>
    </row>
    <row r="1168" spans="2:5">
      <c r="B1168" s="315" t="s">
        <v>1096</v>
      </c>
      <c r="C1168" s="315" t="s">
        <v>1097</v>
      </c>
      <c r="D1168" s="315" t="s">
        <v>1098</v>
      </c>
      <c r="E1168" s="315" t="s">
        <v>510</v>
      </c>
    </row>
    <row r="1169" spans="2:5">
      <c r="B1169" s="315" t="s">
        <v>1647</v>
      </c>
      <c r="C1169" s="315" t="s">
        <v>1648</v>
      </c>
      <c r="D1169" s="315" t="s">
        <v>1649</v>
      </c>
      <c r="E1169" s="315" t="s">
        <v>510</v>
      </c>
    </row>
    <row r="1170" spans="2:5">
      <c r="B1170" s="315" t="s">
        <v>2340</v>
      </c>
      <c r="C1170" s="315" t="s">
        <v>2341</v>
      </c>
      <c r="D1170" s="315" t="s">
        <v>509</v>
      </c>
      <c r="E1170" s="315" t="s">
        <v>510</v>
      </c>
    </row>
    <row r="1171" spans="2:5">
      <c r="B1171" s="315" t="s">
        <v>8807</v>
      </c>
      <c r="C1171" s="315" t="s">
        <v>8808</v>
      </c>
      <c r="D1171" s="315" t="s">
        <v>509</v>
      </c>
      <c r="E1171" s="315" t="s">
        <v>510</v>
      </c>
    </row>
    <row r="1172" spans="2:5">
      <c r="B1172" s="315" t="s">
        <v>8112</v>
      </c>
      <c r="C1172" s="315" t="s">
        <v>8113</v>
      </c>
      <c r="D1172" s="315" t="s">
        <v>4266</v>
      </c>
      <c r="E1172" s="315" t="s">
        <v>510</v>
      </c>
    </row>
    <row r="1173" spans="2:5">
      <c r="B1173" s="315" t="s">
        <v>8238</v>
      </c>
      <c r="C1173" s="315" t="s">
        <v>8239</v>
      </c>
      <c r="D1173" s="315" t="s">
        <v>8240</v>
      </c>
      <c r="E1173" s="315" t="s">
        <v>510</v>
      </c>
    </row>
    <row r="1174" spans="2:5">
      <c r="B1174" s="315" t="s">
        <v>8495</v>
      </c>
      <c r="C1174" s="315" t="s">
        <v>8496</v>
      </c>
      <c r="D1174" s="315" t="s">
        <v>509</v>
      </c>
      <c r="E1174" s="315" t="s">
        <v>510</v>
      </c>
    </row>
    <row r="1175" spans="2:5">
      <c r="B1175" s="315" t="s">
        <v>10635</v>
      </c>
      <c r="C1175" s="315" t="s">
        <v>10636</v>
      </c>
      <c r="D1175" s="315" t="s">
        <v>509</v>
      </c>
      <c r="E1175" s="315" t="s">
        <v>510</v>
      </c>
    </row>
    <row r="1176" spans="2:5">
      <c r="B1176" s="315" t="s">
        <v>7287</v>
      </c>
      <c r="C1176" s="315" t="s">
        <v>7288</v>
      </c>
      <c r="D1176" s="315" t="s">
        <v>6243</v>
      </c>
      <c r="E1176" s="315" t="s">
        <v>510</v>
      </c>
    </row>
    <row r="1177" spans="2:5">
      <c r="B1177" s="315" t="s">
        <v>8103</v>
      </c>
      <c r="C1177" s="315" t="s">
        <v>8104</v>
      </c>
      <c r="D1177" s="315" t="s">
        <v>8105</v>
      </c>
      <c r="E1177" s="315" t="s">
        <v>510</v>
      </c>
    </row>
    <row r="1178" spans="2:5">
      <c r="B1178" s="315" t="s">
        <v>9512</v>
      </c>
      <c r="C1178" s="315" t="s">
        <v>9513</v>
      </c>
      <c r="D1178" s="315" t="s">
        <v>9514</v>
      </c>
      <c r="E1178" s="315" t="s">
        <v>510</v>
      </c>
    </row>
    <row r="1179" spans="2:5">
      <c r="B1179" s="315" t="s">
        <v>5915</v>
      </c>
      <c r="C1179" s="315" t="s">
        <v>5916</v>
      </c>
      <c r="D1179" s="315" t="s">
        <v>2362</v>
      </c>
      <c r="E1179" s="315" t="s">
        <v>510</v>
      </c>
    </row>
    <row r="1180" spans="2:5">
      <c r="B1180" s="315" t="s">
        <v>2363</v>
      </c>
      <c r="C1180" s="315" t="s">
        <v>2364</v>
      </c>
      <c r="D1180" s="315" t="s">
        <v>2365</v>
      </c>
      <c r="E1180" s="315" t="s">
        <v>510</v>
      </c>
    </row>
    <row r="1181" spans="2:5">
      <c r="B1181" s="315" t="s">
        <v>6516</v>
      </c>
      <c r="C1181" s="315" t="s">
        <v>6517</v>
      </c>
      <c r="D1181" s="315" t="s">
        <v>5971</v>
      </c>
      <c r="E1181" s="315" t="s">
        <v>510</v>
      </c>
    </row>
    <row r="1182" spans="2:5">
      <c r="B1182" s="315" t="s">
        <v>1592</v>
      </c>
      <c r="C1182" s="315" t="s">
        <v>1593</v>
      </c>
      <c r="D1182" s="315" t="s">
        <v>1594</v>
      </c>
      <c r="E1182" s="315" t="s">
        <v>510</v>
      </c>
    </row>
    <row r="1183" spans="2:5">
      <c r="B1183" s="315" t="s">
        <v>2263</v>
      </c>
      <c r="C1183" s="315" t="s">
        <v>2264</v>
      </c>
      <c r="D1183" s="315" t="s">
        <v>2265</v>
      </c>
      <c r="E1183" s="315" t="s">
        <v>510</v>
      </c>
    </row>
    <row r="1184" spans="2:5">
      <c r="B1184" s="315" t="s">
        <v>10774</v>
      </c>
      <c r="C1184" s="315" t="s">
        <v>10775</v>
      </c>
      <c r="D1184" s="315" t="s">
        <v>10776</v>
      </c>
      <c r="E1184" s="315" t="s">
        <v>510</v>
      </c>
    </row>
    <row r="1185" spans="2:5">
      <c r="B1185" s="315" t="s">
        <v>9937</v>
      </c>
      <c r="C1185" s="315" t="s">
        <v>9938</v>
      </c>
      <c r="D1185" s="315" t="s">
        <v>509</v>
      </c>
      <c r="E1185" s="315" t="s">
        <v>510</v>
      </c>
    </row>
    <row r="1186" spans="2:5">
      <c r="B1186" s="315" t="s">
        <v>2393</v>
      </c>
      <c r="C1186" s="315" t="s">
        <v>2394</v>
      </c>
      <c r="D1186" s="315" t="s">
        <v>2395</v>
      </c>
      <c r="E1186" s="315" t="s">
        <v>510</v>
      </c>
    </row>
    <row r="1187" spans="2:5">
      <c r="B1187" s="315" t="s">
        <v>3317</v>
      </c>
      <c r="C1187" s="315" t="s">
        <v>3318</v>
      </c>
      <c r="D1187" s="315" t="s">
        <v>3319</v>
      </c>
      <c r="E1187" s="315" t="s">
        <v>510</v>
      </c>
    </row>
    <row r="1188" spans="2:5">
      <c r="B1188" s="315" t="s">
        <v>4179</v>
      </c>
      <c r="C1188" s="315" t="s">
        <v>4180</v>
      </c>
      <c r="D1188" s="315" t="s">
        <v>4181</v>
      </c>
      <c r="E1188" s="315" t="s">
        <v>510</v>
      </c>
    </row>
    <row r="1189" spans="2:5">
      <c r="B1189" s="315" t="s">
        <v>2104</v>
      </c>
      <c r="C1189" s="315" t="s">
        <v>2105</v>
      </c>
      <c r="D1189" s="315" t="s">
        <v>2106</v>
      </c>
      <c r="E1189" s="315" t="s">
        <v>510</v>
      </c>
    </row>
    <row r="1190" spans="2:5">
      <c r="B1190" s="315" t="s">
        <v>1221</v>
      </c>
      <c r="C1190" s="315" t="s">
        <v>1222</v>
      </c>
      <c r="D1190" s="315" t="s">
        <v>1223</v>
      </c>
      <c r="E1190" s="315" t="s">
        <v>510</v>
      </c>
    </row>
    <row r="1191" spans="2:5">
      <c r="B1191" s="315" t="s">
        <v>2891</v>
      </c>
      <c r="C1191" s="315" t="s">
        <v>2892</v>
      </c>
      <c r="D1191" s="315" t="s">
        <v>509</v>
      </c>
      <c r="E1191" s="315" t="s">
        <v>510</v>
      </c>
    </row>
    <row r="1192" spans="2:5">
      <c r="B1192" s="315" t="s">
        <v>2183</v>
      </c>
      <c r="C1192" s="315" t="s">
        <v>2184</v>
      </c>
      <c r="D1192" s="315" t="s">
        <v>2185</v>
      </c>
      <c r="E1192" s="315" t="s">
        <v>510</v>
      </c>
    </row>
    <row r="1193" spans="2:5">
      <c r="B1193" s="315" t="s">
        <v>10628</v>
      </c>
      <c r="C1193" s="315" t="s">
        <v>10629</v>
      </c>
      <c r="D1193" s="315" t="s">
        <v>509</v>
      </c>
      <c r="E1193" s="315" t="s">
        <v>510</v>
      </c>
    </row>
    <row r="1194" spans="2:5">
      <c r="B1194" s="315" t="s">
        <v>3401</v>
      </c>
      <c r="C1194" s="315" t="s">
        <v>3402</v>
      </c>
      <c r="D1194" s="315" t="s">
        <v>509</v>
      </c>
      <c r="E1194" s="315" t="s">
        <v>510</v>
      </c>
    </row>
    <row r="1195" spans="2:5">
      <c r="B1195" s="315" t="s">
        <v>2002</v>
      </c>
      <c r="C1195" s="315" t="s">
        <v>2003</v>
      </c>
      <c r="D1195" s="315" t="s">
        <v>2004</v>
      </c>
      <c r="E1195" s="315" t="s">
        <v>510</v>
      </c>
    </row>
    <row r="1196" spans="2:5">
      <c r="B1196" s="315" t="s">
        <v>2117</v>
      </c>
      <c r="C1196" s="315" t="s">
        <v>2118</v>
      </c>
      <c r="D1196" s="315" t="s">
        <v>2119</v>
      </c>
      <c r="E1196" s="315" t="s">
        <v>510</v>
      </c>
    </row>
    <row r="1197" spans="2:5">
      <c r="B1197" s="315" t="s">
        <v>2324</v>
      </c>
      <c r="C1197" s="315" t="s">
        <v>2325</v>
      </c>
      <c r="D1197" s="315" t="s">
        <v>2326</v>
      </c>
      <c r="E1197" s="315" t="s">
        <v>510</v>
      </c>
    </row>
    <row r="1198" spans="2:5">
      <c r="B1198" s="315" t="s">
        <v>3308</v>
      </c>
      <c r="C1198" s="315" t="s">
        <v>3309</v>
      </c>
      <c r="D1198" s="315" t="s">
        <v>3310</v>
      </c>
      <c r="E1198" s="315" t="s">
        <v>510</v>
      </c>
    </row>
    <row r="1199" spans="2:5">
      <c r="B1199" s="315" t="s">
        <v>2769</v>
      </c>
      <c r="C1199" s="315" t="s">
        <v>2770</v>
      </c>
      <c r="D1199" s="315" t="s">
        <v>2771</v>
      </c>
      <c r="E1199" s="315" t="s">
        <v>510</v>
      </c>
    </row>
    <row r="1200" spans="2:5">
      <c r="B1200" s="315" t="s">
        <v>3234</v>
      </c>
      <c r="C1200" s="315" t="s">
        <v>3235</v>
      </c>
      <c r="D1200" s="315" t="s">
        <v>3236</v>
      </c>
      <c r="E1200" s="315" t="s">
        <v>510</v>
      </c>
    </row>
    <row r="1201" spans="2:5">
      <c r="B1201" s="315" t="s">
        <v>4746</v>
      </c>
      <c r="C1201" s="315" t="s">
        <v>4747</v>
      </c>
      <c r="D1201" s="315" t="s">
        <v>4748</v>
      </c>
      <c r="E1201" s="315" t="s">
        <v>510</v>
      </c>
    </row>
    <row r="1202" spans="2:5">
      <c r="B1202" s="315" t="s">
        <v>2757</v>
      </c>
      <c r="C1202" s="315" t="s">
        <v>2758</v>
      </c>
      <c r="D1202" s="315" t="s">
        <v>2759</v>
      </c>
      <c r="E1202" s="315" t="s">
        <v>510</v>
      </c>
    </row>
    <row r="1203" spans="2:5">
      <c r="B1203" s="315" t="s">
        <v>4448</v>
      </c>
      <c r="C1203" s="315" t="s">
        <v>4449</v>
      </c>
      <c r="D1203" s="315" t="s">
        <v>509</v>
      </c>
      <c r="E1203" s="315" t="s">
        <v>510</v>
      </c>
    </row>
    <row r="1204" spans="2:5">
      <c r="B1204" s="315" t="s">
        <v>2174</v>
      </c>
      <c r="C1204" s="315" t="s">
        <v>2175</v>
      </c>
      <c r="D1204" s="315" t="s">
        <v>2176</v>
      </c>
      <c r="E1204" s="315" t="s">
        <v>510</v>
      </c>
    </row>
    <row r="1205" spans="2:5">
      <c r="B1205" s="315" t="s">
        <v>1140</v>
      </c>
      <c r="C1205" s="315" t="s">
        <v>1141</v>
      </c>
      <c r="D1205" s="315" t="s">
        <v>1142</v>
      </c>
      <c r="E1205" s="315" t="s">
        <v>510</v>
      </c>
    </row>
    <row r="1206" spans="2:5">
      <c r="B1206" s="315" t="s">
        <v>3421</v>
      </c>
      <c r="C1206" s="315" t="s">
        <v>3422</v>
      </c>
      <c r="D1206" s="315" t="s">
        <v>3423</v>
      </c>
      <c r="E1206" s="315" t="s">
        <v>510</v>
      </c>
    </row>
    <row r="1207" spans="2:5">
      <c r="B1207" s="315" t="s">
        <v>2337</v>
      </c>
      <c r="C1207" s="315" t="s">
        <v>2338</v>
      </c>
      <c r="D1207" s="315" t="s">
        <v>2339</v>
      </c>
      <c r="E1207" s="315" t="s">
        <v>510</v>
      </c>
    </row>
    <row r="1208" spans="2:5">
      <c r="B1208" s="315" t="s">
        <v>6082</v>
      </c>
      <c r="C1208" s="315" t="s">
        <v>6083</v>
      </c>
      <c r="D1208" s="315" t="s">
        <v>6084</v>
      </c>
      <c r="E1208" s="315" t="s">
        <v>510</v>
      </c>
    </row>
    <row r="1209" spans="2:5">
      <c r="B1209" s="315" t="s">
        <v>3341</v>
      </c>
      <c r="C1209" s="315" t="s">
        <v>3342</v>
      </c>
      <c r="D1209" s="315" t="s">
        <v>3343</v>
      </c>
      <c r="E1209" s="315" t="s">
        <v>510</v>
      </c>
    </row>
    <row r="1210" spans="2:5">
      <c r="B1210" s="315" t="s">
        <v>4997</v>
      </c>
      <c r="C1210" s="315" t="s">
        <v>4998</v>
      </c>
      <c r="D1210" s="315" t="s">
        <v>4999</v>
      </c>
      <c r="E1210" s="315" t="s">
        <v>510</v>
      </c>
    </row>
    <row r="1211" spans="2:5">
      <c r="B1211" s="315" t="s">
        <v>3242</v>
      </c>
      <c r="C1211" s="315" t="s">
        <v>3243</v>
      </c>
      <c r="D1211" s="315" t="s">
        <v>509</v>
      </c>
      <c r="E1211" s="315" t="s">
        <v>510</v>
      </c>
    </row>
    <row r="1212" spans="2:5">
      <c r="B1212" s="315" t="s">
        <v>10649</v>
      </c>
      <c r="C1212" s="315" t="s">
        <v>10650</v>
      </c>
      <c r="D1212" s="315" t="s">
        <v>509</v>
      </c>
      <c r="E1212" s="315" t="s">
        <v>510</v>
      </c>
    </row>
    <row r="1213" spans="2:5">
      <c r="B1213" s="315" t="s">
        <v>2357</v>
      </c>
      <c r="C1213" s="315" t="s">
        <v>2358</v>
      </c>
      <c r="D1213" s="315" t="s">
        <v>2359</v>
      </c>
      <c r="E1213" s="315" t="s">
        <v>510</v>
      </c>
    </row>
    <row r="1214" spans="2:5">
      <c r="B1214" s="315" t="s">
        <v>5095</v>
      </c>
      <c r="C1214" s="315" t="s">
        <v>5096</v>
      </c>
      <c r="D1214" s="315" t="s">
        <v>509</v>
      </c>
      <c r="E1214" s="315" t="s">
        <v>510</v>
      </c>
    </row>
    <row r="1215" spans="2:5">
      <c r="B1215" s="315" t="s">
        <v>2682</v>
      </c>
      <c r="C1215" s="315" t="s">
        <v>2683</v>
      </c>
      <c r="D1215" s="315" t="s">
        <v>2684</v>
      </c>
      <c r="E1215" s="315" t="s">
        <v>510</v>
      </c>
    </row>
    <row r="1216" spans="2:5">
      <c r="B1216" s="315" t="s">
        <v>4000</v>
      </c>
      <c r="C1216" s="315" t="s">
        <v>4001</v>
      </c>
      <c r="D1216" s="315" t="s">
        <v>509</v>
      </c>
      <c r="E1216" s="315" t="s">
        <v>510</v>
      </c>
    </row>
    <row r="1217" spans="2:5">
      <c r="B1217" s="315" t="s">
        <v>4168</v>
      </c>
      <c r="C1217" s="315" t="s">
        <v>4169</v>
      </c>
      <c r="D1217" s="315" t="s">
        <v>4170</v>
      </c>
      <c r="E1217" s="315" t="s">
        <v>510</v>
      </c>
    </row>
    <row r="1218" spans="2:5">
      <c r="B1218" s="315" t="s">
        <v>4171</v>
      </c>
      <c r="C1218" s="315" t="s">
        <v>4172</v>
      </c>
      <c r="D1218" s="315" t="s">
        <v>4173</v>
      </c>
      <c r="E1218" s="315" t="s">
        <v>510</v>
      </c>
    </row>
    <row r="1219" spans="2:5">
      <c r="B1219" s="315" t="s">
        <v>5768</v>
      </c>
      <c r="C1219" s="315" t="s">
        <v>5769</v>
      </c>
      <c r="D1219" s="315" t="s">
        <v>5770</v>
      </c>
      <c r="E1219" s="315" t="s">
        <v>510</v>
      </c>
    </row>
    <row r="1220" spans="2:5">
      <c r="B1220" s="315" t="s">
        <v>8650</v>
      </c>
      <c r="C1220" s="315" t="s">
        <v>8651</v>
      </c>
      <c r="D1220" s="315" t="s">
        <v>8652</v>
      </c>
      <c r="E1220" s="315" t="s">
        <v>510</v>
      </c>
    </row>
    <row r="1221" spans="2:5">
      <c r="B1221" s="315" t="s">
        <v>3199</v>
      </c>
      <c r="C1221" s="315" t="s">
        <v>3200</v>
      </c>
      <c r="D1221" s="315" t="s">
        <v>2359</v>
      </c>
      <c r="E1221" s="315" t="s">
        <v>510</v>
      </c>
    </row>
    <row r="1222" spans="2:5">
      <c r="B1222" s="315" t="s">
        <v>7094</v>
      </c>
      <c r="C1222" s="315" t="s">
        <v>7095</v>
      </c>
      <c r="D1222" s="315" t="s">
        <v>650</v>
      </c>
      <c r="E1222" s="315" t="s">
        <v>510</v>
      </c>
    </row>
    <row r="1223" spans="2:5">
      <c r="B1223" s="315" t="s">
        <v>6461</v>
      </c>
      <c r="C1223" s="315" t="s">
        <v>6462</v>
      </c>
      <c r="D1223" s="315" t="s">
        <v>6463</v>
      </c>
      <c r="E1223" s="315" t="s">
        <v>510</v>
      </c>
    </row>
    <row r="1224" spans="2:5">
      <c r="B1224" s="315" t="s">
        <v>4526</v>
      </c>
      <c r="C1224" s="315" t="s">
        <v>4527</v>
      </c>
      <c r="D1224" s="315" t="s">
        <v>4528</v>
      </c>
      <c r="E1224" s="315" t="s">
        <v>510</v>
      </c>
    </row>
    <row r="1225" spans="2:5">
      <c r="B1225" s="315" t="s">
        <v>7272</v>
      </c>
      <c r="C1225" s="315" t="s">
        <v>7273</v>
      </c>
      <c r="D1225" s="315" t="s">
        <v>7274</v>
      </c>
      <c r="E1225" s="315" t="s">
        <v>510</v>
      </c>
    </row>
    <row r="1226" spans="2:5">
      <c r="B1226" s="315" t="s">
        <v>4223</v>
      </c>
      <c r="C1226" s="315" t="s">
        <v>4224</v>
      </c>
      <c r="D1226" s="315" t="s">
        <v>4225</v>
      </c>
      <c r="E1226" s="315" t="s">
        <v>510</v>
      </c>
    </row>
    <row r="1227" spans="2:5">
      <c r="B1227" s="315" t="s">
        <v>4229</v>
      </c>
      <c r="C1227" s="315" t="s">
        <v>4230</v>
      </c>
      <c r="D1227" s="315" t="s">
        <v>4231</v>
      </c>
      <c r="E1227" s="315" t="s">
        <v>510</v>
      </c>
    </row>
    <row r="1228" spans="2:5">
      <c r="B1228" s="315" t="s">
        <v>5695</v>
      </c>
      <c r="C1228" s="315" t="s">
        <v>5696</v>
      </c>
      <c r="D1228" s="315" t="s">
        <v>5697</v>
      </c>
      <c r="E1228" s="315" t="s">
        <v>510</v>
      </c>
    </row>
    <row r="1229" spans="2:5">
      <c r="B1229" s="315" t="s">
        <v>622</v>
      </c>
      <c r="C1229" s="315" t="s">
        <v>623</v>
      </c>
      <c r="D1229" s="315" t="s">
        <v>624</v>
      </c>
      <c r="E1229" s="315" t="s">
        <v>510</v>
      </c>
    </row>
    <row r="1230" spans="2:5">
      <c r="B1230" s="315" t="s">
        <v>5795</v>
      </c>
      <c r="C1230" s="315" t="s">
        <v>5796</v>
      </c>
      <c r="D1230" s="315" t="s">
        <v>509</v>
      </c>
      <c r="E1230" s="315" t="s">
        <v>510</v>
      </c>
    </row>
    <row r="1231" spans="2:5">
      <c r="B1231" s="315" t="s">
        <v>4833</v>
      </c>
      <c r="C1231" s="315" t="s">
        <v>4834</v>
      </c>
      <c r="D1231" s="315" t="s">
        <v>509</v>
      </c>
      <c r="E1231" s="315" t="s">
        <v>510</v>
      </c>
    </row>
    <row r="1232" spans="2:5">
      <c r="B1232" s="315" t="s">
        <v>4495</v>
      </c>
      <c r="C1232" s="315" t="s">
        <v>4496</v>
      </c>
      <c r="D1232" s="315" t="s">
        <v>509</v>
      </c>
      <c r="E1232" s="315" t="s">
        <v>510</v>
      </c>
    </row>
    <row r="1233" spans="2:5">
      <c r="B1233" s="315" t="s">
        <v>8381</v>
      </c>
      <c r="C1233" s="315" t="s">
        <v>8382</v>
      </c>
      <c r="D1233" s="315" t="s">
        <v>509</v>
      </c>
      <c r="E1233" s="315" t="s">
        <v>510</v>
      </c>
    </row>
    <row r="1234" spans="2:5">
      <c r="B1234" s="315" t="s">
        <v>6163</v>
      </c>
      <c r="C1234" s="315" t="s">
        <v>6164</v>
      </c>
      <c r="D1234" s="315" t="s">
        <v>6165</v>
      </c>
      <c r="E1234" s="315" t="s">
        <v>510</v>
      </c>
    </row>
    <row r="1235" spans="2:5">
      <c r="B1235" s="315" t="s">
        <v>2965</v>
      </c>
      <c r="C1235" s="315" t="s">
        <v>2966</v>
      </c>
      <c r="D1235" s="315" t="s">
        <v>2967</v>
      </c>
      <c r="E1235" s="315" t="s">
        <v>510</v>
      </c>
    </row>
    <row r="1236" spans="2:5">
      <c r="B1236" s="315" t="s">
        <v>7585</v>
      </c>
      <c r="C1236" s="315" t="s">
        <v>7586</v>
      </c>
      <c r="D1236" s="315" t="s">
        <v>7587</v>
      </c>
      <c r="E1236" s="315" t="s">
        <v>510</v>
      </c>
    </row>
    <row r="1237" spans="2:5">
      <c r="B1237" s="315" t="s">
        <v>7950</v>
      </c>
      <c r="C1237" s="315" t="s">
        <v>7951</v>
      </c>
      <c r="D1237" s="315" t="s">
        <v>7952</v>
      </c>
      <c r="E1237" s="315" t="s">
        <v>510</v>
      </c>
    </row>
    <row r="1238" spans="2:5">
      <c r="B1238" s="315" t="s">
        <v>4529</v>
      </c>
      <c r="C1238" s="315" t="s">
        <v>4530</v>
      </c>
      <c r="D1238" s="315" t="s">
        <v>4531</v>
      </c>
      <c r="E1238" s="315" t="s">
        <v>510</v>
      </c>
    </row>
    <row r="1239" spans="2:5">
      <c r="B1239" s="315" t="s">
        <v>5716</v>
      </c>
      <c r="C1239" s="315" t="s">
        <v>5717</v>
      </c>
      <c r="D1239" s="315" t="s">
        <v>509</v>
      </c>
      <c r="E1239" s="315" t="s">
        <v>510</v>
      </c>
    </row>
    <row r="1240" spans="2:5">
      <c r="B1240" s="315" t="s">
        <v>3196</v>
      </c>
      <c r="C1240" s="315" t="s">
        <v>3197</v>
      </c>
      <c r="D1240" s="315" t="s">
        <v>3198</v>
      </c>
      <c r="E1240" s="315" t="s">
        <v>510</v>
      </c>
    </row>
    <row r="1241" spans="2:5">
      <c r="B1241" s="315" t="s">
        <v>6437</v>
      </c>
      <c r="C1241" s="315" t="s">
        <v>6438</v>
      </c>
      <c r="D1241" s="315" t="s">
        <v>509</v>
      </c>
      <c r="E1241" s="315" t="s">
        <v>510</v>
      </c>
    </row>
    <row r="1242" spans="2:5">
      <c r="B1242" s="315" t="s">
        <v>3396</v>
      </c>
      <c r="C1242" s="315" t="s">
        <v>3397</v>
      </c>
      <c r="D1242" s="315" t="s">
        <v>509</v>
      </c>
      <c r="E1242" s="315" t="s">
        <v>510</v>
      </c>
    </row>
    <row r="1243" spans="2:5">
      <c r="B1243" s="315" t="s">
        <v>8386</v>
      </c>
      <c r="C1243" s="315" t="s">
        <v>8387</v>
      </c>
      <c r="D1243" s="315" t="s">
        <v>1256</v>
      </c>
      <c r="E1243" s="315" t="s">
        <v>510</v>
      </c>
    </row>
    <row r="1244" spans="2:5">
      <c r="B1244" s="315" t="s">
        <v>7110</v>
      </c>
      <c r="C1244" s="315" t="s">
        <v>7111</v>
      </c>
      <c r="D1244" s="315" t="s">
        <v>7112</v>
      </c>
      <c r="E1244" s="315" t="s">
        <v>510</v>
      </c>
    </row>
    <row r="1245" spans="2:5">
      <c r="B1245" s="315" t="s">
        <v>2785</v>
      </c>
      <c r="C1245" s="315" t="s">
        <v>2786</v>
      </c>
      <c r="D1245" s="315" t="s">
        <v>2787</v>
      </c>
      <c r="E1245" s="315" t="s">
        <v>510</v>
      </c>
    </row>
    <row r="1246" spans="2:5">
      <c r="B1246" s="315" t="s">
        <v>7566</v>
      </c>
      <c r="C1246" s="315" t="s">
        <v>7567</v>
      </c>
      <c r="D1246" s="315" t="s">
        <v>7568</v>
      </c>
      <c r="E1246" s="315" t="s">
        <v>510</v>
      </c>
    </row>
    <row r="1247" spans="2:5">
      <c r="B1247" s="315" t="s">
        <v>7089</v>
      </c>
      <c r="C1247" s="315" t="s">
        <v>7090</v>
      </c>
      <c r="D1247" s="315" t="s">
        <v>509</v>
      </c>
      <c r="E1247" s="315" t="s">
        <v>510</v>
      </c>
    </row>
    <row r="1248" spans="2:5">
      <c r="B1248" s="315" t="s">
        <v>3984</v>
      </c>
      <c r="C1248" s="315" t="s">
        <v>3985</v>
      </c>
      <c r="D1248" s="315" t="s">
        <v>3986</v>
      </c>
      <c r="E1248" s="315" t="s">
        <v>510</v>
      </c>
    </row>
    <row r="1249" spans="2:5">
      <c r="B1249" s="315" t="s">
        <v>9377</v>
      </c>
      <c r="C1249" s="315" t="s">
        <v>9378</v>
      </c>
      <c r="D1249" s="315" t="s">
        <v>9379</v>
      </c>
      <c r="E1249" s="315" t="s">
        <v>510</v>
      </c>
    </row>
    <row r="1250" spans="2:5">
      <c r="B1250" s="315" t="s">
        <v>2039</v>
      </c>
      <c r="C1250" s="315" t="s">
        <v>2040</v>
      </c>
      <c r="D1250" s="315" t="s">
        <v>2041</v>
      </c>
      <c r="E1250" s="315" t="s">
        <v>510</v>
      </c>
    </row>
    <row r="1251" spans="2:5">
      <c r="B1251" s="315" t="s">
        <v>6787</v>
      </c>
      <c r="C1251" s="315" t="s">
        <v>6788</v>
      </c>
      <c r="D1251" s="315" t="s">
        <v>6789</v>
      </c>
      <c r="E1251" s="315" t="s">
        <v>510</v>
      </c>
    </row>
    <row r="1252" spans="2:5">
      <c r="B1252" s="315" t="s">
        <v>5338</v>
      </c>
      <c r="C1252" s="315" t="s">
        <v>5339</v>
      </c>
      <c r="D1252" s="315" t="s">
        <v>5340</v>
      </c>
      <c r="E1252" s="315" t="s">
        <v>510</v>
      </c>
    </row>
    <row r="1253" spans="2:5">
      <c r="B1253" s="315" t="s">
        <v>3253</v>
      </c>
      <c r="C1253" s="315" t="s">
        <v>3254</v>
      </c>
      <c r="D1253" s="315" t="s">
        <v>3255</v>
      </c>
      <c r="E1253" s="315" t="s">
        <v>510</v>
      </c>
    </row>
    <row r="1254" spans="2:5">
      <c r="B1254" s="315" t="s">
        <v>5575</v>
      </c>
      <c r="C1254" s="315" t="s">
        <v>5576</v>
      </c>
      <c r="D1254" s="315" t="s">
        <v>5577</v>
      </c>
      <c r="E1254" s="315" t="s">
        <v>510</v>
      </c>
    </row>
    <row r="1255" spans="2:5">
      <c r="B1255" s="315" t="s">
        <v>1659</v>
      </c>
      <c r="C1255" s="315" t="s">
        <v>1660</v>
      </c>
      <c r="D1255" s="315" t="s">
        <v>1661</v>
      </c>
      <c r="E1255" s="315" t="s">
        <v>510</v>
      </c>
    </row>
    <row r="1256" spans="2:5">
      <c r="B1256" s="315" t="s">
        <v>7098</v>
      </c>
      <c r="C1256" s="315" t="s">
        <v>7099</v>
      </c>
      <c r="D1256" s="315" t="s">
        <v>7100</v>
      </c>
      <c r="E1256" s="315" t="s">
        <v>510</v>
      </c>
    </row>
    <row r="1257" spans="2:5">
      <c r="B1257" s="315" t="s">
        <v>10152</v>
      </c>
      <c r="C1257" s="315" t="s">
        <v>10153</v>
      </c>
      <c r="D1257" s="315" t="s">
        <v>509</v>
      </c>
      <c r="E1257" s="315" t="s">
        <v>510</v>
      </c>
    </row>
    <row r="1258" spans="2:5">
      <c r="B1258" s="315" t="s">
        <v>6317</v>
      </c>
      <c r="C1258" s="315" t="s">
        <v>6318</v>
      </c>
      <c r="D1258" s="315" t="s">
        <v>6319</v>
      </c>
      <c r="E1258" s="315" t="s">
        <v>510</v>
      </c>
    </row>
    <row r="1259" spans="2:5">
      <c r="B1259" s="315" t="s">
        <v>3987</v>
      </c>
      <c r="C1259" s="315" t="s">
        <v>3988</v>
      </c>
      <c r="D1259" s="315" t="s">
        <v>3989</v>
      </c>
      <c r="E1259" s="315" t="s">
        <v>510</v>
      </c>
    </row>
    <row r="1260" spans="2:5">
      <c r="B1260" s="315" t="s">
        <v>6941</v>
      </c>
      <c r="C1260" s="315" t="s">
        <v>6942</v>
      </c>
      <c r="D1260" s="315" t="s">
        <v>6943</v>
      </c>
      <c r="E1260" s="315" t="s">
        <v>510</v>
      </c>
    </row>
    <row r="1261" spans="2:5">
      <c r="B1261" s="315" t="s">
        <v>3438</v>
      </c>
      <c r="C1261" s="315" t="s">
        <v>3439</v>
      </c>
      <c r="D1261" s="315" t="s">
        <v>3440</v>
      </c>
      <c r="E1261" s="315" t="s">
        <v>510</v>
      </c>
    </row>
    <row r="1262" spans="2:5">
      <c r="B1262" s="315" t="s">
        <v>2239</v>
      </c>
      <c r="C1262" s="315" t="s">
        <v>2240</v>
      </c>
      <c r="D1262" s="315" t="s">
        <v>2241</v>
      </c>
      <c r="E1262" s="315" t="s">
        <v>510</v>
      </c>
    </row>
    <row r="1263" spans="2:5">
      <c r="B1263" s="315" t="s">
        <v>2717</v>
      </c>
      <c r="C1263" s="315" t="s">
        <v>2718</v>
      </c>
      <c r="D1263" s="315" t="s">
        <v>509</v>
      </c>
      <c r="E1263" s="315" t="s">
        <v>510</v>
      </c>
    </row>
    <row r="1264" spans="2:5">
      <c r="B1264" s="315" t="s">
        <v>4240</v>
      </c>
      <c r="C1264" s="315" t="s">
        <v>4241</v>
      </c>
      <c r="D1264" s="315" t="s">
        <v>509</v>
      </c>
      <c r="E1264" s="315" t="s">
        <v>510</v>
      </c>
    </row>
    <row r="1265" spans="2:5">
      <c r="B1265" s="315" t="s">
        <v>11537</v>
      </c>
      <c r="C1265" s="315" t="s">
        <v>11538</v>
      </c>
      <c r="D1265" s="315" t="s">
        <v>11539</v>
      </c>
      <c r="E1265" s="315" t="s">
        <v>510</v>
      </c>
    </row>
    <row r="1266" spans="2:5">
      <c r="B1266" s="315" t="s">
        <v>7569</v>
      </c>
      <c r="C1266" s="315" t="s">
        <v>7570</v>
      </c>
      <c r="D1266" s="315" t="s">
        <v>7571</v>
      </c>
      <c r="E1266" s="315" t="s">
        <v>510</v>
      </c>
    </row>
    <row r="1267" spans="2:5">
      <c r="B1267" s="315" t="s">
        <v>8369</v>
      </c>
      <c r="C1267" s="315" t="s">
        <v>8370</v>
      </c>
      <c r="D1267" s="315" t="s">
        <v>2365</v>
      </c>
      <c r="E1267" s="315" t="s">
        <v>510</v>
      </c>
    </row>
    <row r="1268" spans="2:5">
      <c r="B1268" s="315" t="s">
        <v>8805</v>
      </c>
      <c r="C1268" s="315" t="s">
        <v>8806</v>
      </c>
      <c r="D1268" s="315" t="s">
        <v>509</v>
      </c>
      <c r="E1268" s="315" t="s">
        <v>510</v>
      </c>
    </row>
    <row r="1269" spans="2:5">
      <c r="B1269" s="315" t="s">
        <v>9999</v>
      </c>
      <c r="C1269" s="315" t="s">
        <v>10000</v>
      </c>
      <c r="D1269" s="315" t="s">
        <v>509</v>
      </c>
      <c r="E1269" s="315" t="s">
        <v>510</v>
      </c>
    </row>
    <row r="1270" spans="2:5">
      <c r="B1270" s="315" t="s">
        <v>5133</v>
      </c>
      <c r="C1270" s="315" t="s">
        <v>5134</v>
      </c>
      <c r="D1270" s="315" t="s">
        <v>5135</v>
      </c>
      <c r="E1270" s="315" t="s">
        <v>510</v>
      </c>
    </row>
    <row r="1271" spans="2:5">
      <c r="B1271" s="315" t="s">
        <v>8391</v>
      </c>
      <c r="C1271" s="315" t="s">
        <v>8392</v>
      </c>
      <c r="D1271" s="315" t="s">
        <v>8393</v>
      </c>
      <c r="E1271" s="315" t="s">
        <v>510</v>
      </c>
    </row>
    <row r="1272" spans="2:5">
      <c r="B1272" s="315" t="s">
        <v>4767</v>
      </c>
      <c r="C1272" s="315" t="s">
        <v>4768</v>
      </c>
      <c r="D1272" s="315" t="s">
        <v>4769</v>
      </c>
      <c r="E1272" s="315" t="s">
        <v>510</v>
      </c>
    </row>
    <row r="1273" spans="2:5">
      <c r="B1273" s="315" t="s">
        <v>6984</v>
      </c>
      <c r="C1273" s="315" t="s">
        <v>6985</v>
      </c>
      <c r="D1273" s="315" t="s">
        <v>6986</v>
      </c>
      <c r="E1273" s="315" t="s">
        <v>510</v>
      </c>
    </row>
    <row r="1274" spans="2:5">
      <c r="B1274" s="315" t="s">
        <v>11221</v>
      </c>
      <c r="C1274" s="315" t="s">
        <v>11222</v>
      </c>
      <c r="D1274" s="315" t="s">
        <v>509</v>
      </c>
      <c r="E1274" s="315" t="s">
        <v>510</v>
      </c>
    </row>
    <row r="1275" spans="2:5">
      <c r="B1275" s="315" t="s">
        <v>4185</v>
      </c>
      <c r="C1275" s="315" t="s">
        <v>4186</v>
      </c>
      <c r="D1275" s="315" t="s">
        <v>509</v>
      </c>
      <c r="E1275" s="315" t="s">
        <v>510</v>
      </c>
    </row>
    <row r="1276" spans="2:5">
      <c r="B1276" s="315" t="s">
        <v>9718</v>
      </c>
      <c r="C1276" s="315" t="s">
        <v>9719</v>
      </c>
      <c r="D1276" s="315" t="s">
        <v>9720</v>
      </c>
      <c r="E1276" s="315" t="s">
        <v>510</v>
      </c>
    </row>
    <row r="1277" spans="2:5">
      <c r="B1277" s="315" t="s">
        <v>5274</v>
      </c>
      <c r="C1277" s="315" t="s">
        <v>5275</v>
      </c>
      <c r="D1277" s="315" t="s">
        <v>5276</v>
      </c>
      <c r="E1277" s="315" t="s">
        <v>510</v>
      </c>
    </row>
    <row r="1278" spans="2:5">
      <c r="B1278" s="315" t="s">
        <v>9692</v>
      </c>
      <c r="C1278" s="315" t="s">
        <v>9693</v>
      </c>
      <c r="D1278" s="315" t="s">
        <v>9694</v>
      </c>
      <c r="E1278" s="315" t="s">
        <v>510</v>
      </c>
    </row>
    <row r="1279" spans="2:5">
      <c r="B1279" s="315" t="s">
        <v>9993</v>
      </c>
      <c r="C1279" s="315" t="s">
        <v>9994</v>
      </c>
      <c r="D1279" s="315" t="s">
        <v>9995</v>
      </c>
      <c r="E1279" s="315" t="s">
        <v>510</v>
      </c>
    </row>
    <row r="1280" spans="2:5">
      <c r="B1280" s="315" t="s">
        <v>12086</v>
      </c>
      <c r="C1280" s="315" t="s">
        <v>12087</v>
      </c>
      <c r="D1280" s="315" t="s">
        <v>12066</v>
      </c>
      <c r="E1280" s="315" t="s">
        <v>510</v>
      </c>
    </row>
    <row r="1281" spans="2:5">
      <c r="B1281" s="315" t="s">
        <v>4182</v>
      </c>
      <c r="C1281" s="315" t="s">
        <v>4183</v>
      </c>
      <c r="D1281" s="315" t="s">
        <v>4184</v>
      </c>
      <c r="E1281" s="315" t="s">
        <v>510</v>
      </c>
    </row>
    <row r="1282" spans="2:5">
      <c r="B1282" s="315" t="s">
        <v>7913</v>
      </c>
      <c r="C1282" s="315" t="s">
        <v>7914</v>
      </c>
      <c r="D1282" s="315" t="s">
        <v>509</v>
      </c>
      <c r="E1282" s="315" t="s">
        <v>510</v>
      </c>
    </row>
    <row r="1283" spans="2:5">
      <c r="B1283" s="315" t="s">
        <v>1559</v>
      </c>
      <c r="C1283" s="315" t="s">
        <v>1560</v>
      </c>
      <c r="D1283" s="315" t="s">
        <v>1561</v>
      </c>
      <c r="E1283" s="315" t="s">
        <v>510</v>
      </c>
    </row>
    <row r="1284" spans="2:5">
      <c r="B1284" s="315" t="s">
        <v>5000</v>
      </c>
      <c r="C1284" s="315" t="s">
        <v>5001</v>
      </c>
      <c r="D1284" s="315" t="s">
        <v>5002</v>
      </c>
      <c r="E1284" s="315" t="s">
        <v>510</v>
      </c>
    </row>
    <row r="1285" spans="2:5">
      <c r="B1285" s="315" t="s">
        <v>7415</v>
      </c>
      <c r="C1285" s="315" t="s">
        <v>7416</v>
      </c>
      <c r="D1285" s="315" t="s">
        <v>509</v>
      </c>
      <c r="E1285" s="315" t="s">
        <v>510</v>
      </c>
    </row>
    <row r="1286" spans="2:5">
      <c r="B1286" s="315" t="s">
        <v>8243</v>
      </c>
      <c r="C1286" s="315" t="s">
        <v>8244</v>
      </c>
      <c r="D1286" s="315" t="s">
        <v>4905</v>
      </c>
      <c r="E1286" s="315" t="s">
        <v>510</v>
      </c>
    </row>
    <row r="1287" spans="2:5">
      <c r="B1287" s="315" t="s">
        <v>10477</v>
      </c>
      <c r="C1287" s="315" t="s">
        <v>10478</v>
      </c>
      <c r="D1287" s="315" t="s">
        <v>10479</v>
      </c>
      <c r="E1287" s="315" t="s">
        <v>510</v>
      </c>
    </row>
    <row r="1288" spans="2:5">
      <c r="B1288" s="315" t="s">
        <v>612</v>
      </c>
      <c r="C1288" s="315" t="s">
        <v>613</v>
      </c>
      <c r="D1288" s="315" t="s">
        <v>614</v>
      </c>
      <c r="E1288" s="315" t="s">
        <v>510</v>
      </c>
    </row>
    <row r="1289" spans="2:5">
      <c r="B1289" s="315" t="s">
        <v>7468</v>
      </c>
      <c r="C1289" s="315" t="s">
        <v>7469</v>
      </c>
      <c r="D1289" s="315" t="s">
        <v>7470</v>
      </c>
      <c r="E1289" s="315" t="s">
        <v>510</v>
      </c>
    </row>
    <row r="1290" spans="2:5">
      <c r="B1290" s="315" t="s">
        <v>7962</v>
      </c>
      <c r="C1290" s="315" t="s">
        <v>7963</v>
      </c>
      <c r="D1290" s="315" t="s">
        <v>5821</v>
      </c>
      <c r="E1290" s="315" t="s">
        <v>510</v>
      </c>
    </row>
    <row r="1291" spans="2:5">
      <c r="B1291" s="315" t="s">
        <v>10074</v>
      </c>
      <c r="C1291" s="315" t="s">
        <v>10075</v>
      </c>
      <c r="D1291" s="315" t="s">
        <v>10076</v>
      </c>
      <c r="E1291" s="315" t="s">
        <v>510</v>
      </c>
    </row>
    <row r="1292" spans="2:5">
      <c r="B1292" s="315" t="s">
        <v>12436</v>
      </c>
      <c r="C1292" s="315" t="s">
        <v>12437</v>
      </c>
      <c r="D1292" s="315" t="s">
        <v>509</v>
      </c>
      <c r="E1292" s="315" t="s">
        <v>510</v>
      </c>
    </row>
    <row r="1293" spans="2:5">
      <c r="B1293" s="315" t="s">
        <v>10209</v>
      </c>
      <c r="C1293" s="315" t="s">
        <v>10210</v>
      </c>
      <c r="D1293" s="315" t="s">
        <v>10211</v>
      </c>
      <c r="E1293" s="315" t="s">
        <v>510</v>
      </c>
    </row>
    <row r="1294" spans="2:5">
      <c r="B1294" s="315" t="s">
        <v>6848</v>
      </c>
      <c r="C1294" s="315" t="s">
        <v>6849</v>
      </c>
      <c r="D1294" s="315" t="s">
        <v>6850</v>
      </c>
      <c r="E1294" s="315" t="s">
        <v>510</v>
      </c>
    </row>
    <row r="1295" spans="2:5">
      <c r="B1295" s="315" t="s">
        <v>2772</v>
      </c>
      <c r="C1295" s="315" t="s">
        <v>2773</v>
      </c>
      <c r="D1295" s="315" t="s">
        <v>2774</v>
      </c>
      <c r="E1295" s="315" t="s">
        <v>510</v>
      </c>
    </row>
    <row r="1296" spans="2:5">
      <c r="B1296" s="315" t="s">
        <v>4596</v>
      </c>
      <c r="C1296" s="315" t="s">
        <v>4597</v>
      </c>
      <c r="D1296" s="315" t="s">
        <v>4598</v>
      </c>
      <c r="E1296" s="315" t="s">
        <v>510</v>
      </c>
    </row>
    <row r="1297" spans="2:5">
      <c r="B1297" s="315" t="s">
        <v>8097</v>
      </c>
      <c r="C1297" s="315" t="s">
        <v>8098</v>
      </c>
      <c r="D1297" s="315" t="s">
        <v>8099</v>
      </c>
      <c r="E1297" s="315" t="s">
        <v>510</v>
      </c>
    </row>
    <row r="1298" spans="2:5">
      <c r="B1298" s="315" t="s">
        <v>11531</v>
      </c>
      <c r="C1298" s="315" t="s">
        <v>11532</v>
      </c>
      <c r="D1298" s="315" t="s">
        <v>11533</v>
      </c>
      <c r="E1298" s="315" t="s">
        <v>510</v>
      </c>
    </row>
    <row r="1299" spans="2:5">
      <c r="B1299" s="315" t="s">
        <v>4057</v>
      </c>
      <c r="C1299" s="315" t="s">
        <v>4058</v>
      </c>
      <c r="D1299" s="315" t="s">
        <v>4059</v>
      </c>
      <c r="E1299" s="315" t="s">
        <v>510</v>
      </c>
    </row>
    <row r="1300" spans="2:5">
      <c r="B1300" s="315" t="s">
        <v>5650</v>
      </c>
      <c r="C1300" s="315" t="s">
        <v>5651</v>
      </c>
      <c r="D1300" s="315" t="s">
        <v>5652</v>
      </c>
      <c r="E1300" s="315" t="s">
        <v>510</v>
      </c>
    </row>
    <row r="1301" spans="2:5">
      <c r="B1301" s="315" t="s">
        <v>3963</v>
      </c>
      <c r="C1301" s="315" t="s">
        <v>3964</v>
      </c>
      <c r="D1301" s="315" t="s">
        <v>3965</v>
      </c>
      <c r="E1301" s="315" t="s">
        <v>510</v>
      </c>
    </row>
    <row r="1302" spans="2:5">
      <c r="B1302" s="315" t="s">
        <v>4535</v>
      </c>
      <c r="C1302" s="315" t="s">
        <v>4536</v>
      </c>
      <c r="D1302" s="315" t="s">
        <v>4537</v>
      </c>
      <c r="E1302" s="315" t="s">
        <v>510</v>
      </c>
    </row>
    <row r="1303" spans="2:5">
      <c r="B1303" s="315" t="s">
        <v>3398</v>
      </c>
      <c r="C1303" s="315" t="s">
        <v>3399</v>
      </c>
      <c r="D1303" s="315" t="s">
        <v>3400</v>
      </c>
      <c r="E1303" s="315" t="s">
        <v>510</v>
      </c>
    </row>
    <row r="1304" spans="2:5">
      <c r="B1304" s="315" t="s">
        <v>9820</v>
      </c>
      <c r="C1304" s="315" t="s">
        <v>9821</v>
      </c>
      <c r="D1304" s="315" t="s">
        <v>9822</v>
      </c>
      <c r="E1304" s="315" t="s">
        <v>510</v>
      </c>
    </row>
    <row r="1305" spans="2:5">
      <c r="B1305" s="315" t="s">
        <v>11591</v>
      </c>
      <c r="C1305" s="315" t="s">
        <v>11592</v>
      </c>
      <c r="D1305" s="315" t="s">
        <v>11593</v>
      </c>
      <c r="E1305" s="315" t="s">
        <v>680</v>
      </c>
    </row>
    <row r="1306" spans="2:5">
      <c r="B1306" s="315" t="s">
        <v>11345</v>
      </c>
      <c r="C1306" s="315" t="s">
        <v>11346</v>
      </c>
      <c r="D1306" s="315" t="s">
        <v>11347</v>
      </c>
      <c r="E1306" s="315" t="s">
        <v>510</v>
      </c>
    </row>
    <row r="1307" spans="2:5">
      <c r="B1307" s="315" t="s">
        <v>11904</v>
      </c>
      <c r="C1307" s="315" t="s">
        <v>11905</v>
      </c>
      <c r="D1307" s="315" t="s">
        <v>11906</v>
      </c>
      <c r="E1307" s="315" t="s">
        <v>510</v>
      </c>
    </row>
    <row r="1308" spans="2:5">
      <c r="B1308" s="315" t="s">
        <v>6211</v>
      </c>
      <c r="C1308" s="315" t="s">
        <v>6212</v>
      </c>
      <c r="D1308" s="315" t="s">
        <v>6213</v>
      </c>
      <c r="E1308" s="315" t="s">
        <v>680</v>
      </c>
    </row>
    <row r="1309" spans="2:5">
      <c r="B1309" s="315" t="s">
        <v>9958</v>
      </c>
      <c r="C1309" s="315" t="s">
        <v>9959</v>
      </c>
      <c r="D1309" s="315" t="s">
        <v>9960</v>
      </c>
      <c r="E1309" s="315" t="s">
        <v>510</v>
      </c>
    </row>
    <row r="1310" spans="2:5">
      <c r="B1310" s="315" t="s">
        <v>12914</v>
      </c>
      <c r="C1310" s="315" t="s">
        <v>12915</v>
      </c>
      <c r="D1310" s="315" t="s">
        <v>509</v>
      </c>
      <c r="E1310" s="315" t="s">
        <v>510</v>
      </c>
    </row>
    <row r="1311" spans="2:5">
      <c r="B1311" s="315" t="s">
        <v>5599</v>
      </c>
      <c r="C1311" s="315" t="s">
        <v>5600</v>
      </c>
      <c r="D1311" s="315" t="s">
        <v>5601</v>
      </c>
      <c r="E1311" s="315" t="s">
        <v>680</v>
      </c>
    </row>
    <row r="1312" spans="2:5">
      <c r="B1312" s="315" t="s">
        <v>6653</v>
      </c>
      <c r="C1312" s="315" t="s">
        <v>6654</v>
      </c>
      <c r="D1312" s="315" t="s">
        <v>6655</v>
      </c>
      <c r="E1312" s="315" t="s">
        <v>680</v>
      </c>
    </row>
    <row r="1313" spans="2:5">
      <c r="B1313" s="315" t="s">
        <v>3266</v>
      </c>
      <c r="C1313" s="315" t="s">
        <v>3267</v>
      </c>
      <c r="D1313" s="315" t="s">
        <v>1229</v>
      </c>
      <c r="E1313" s="315" t="s">
        <v>510</v>
      </c>
    </row>
    <row r="1314" spans="2:5">
      <c r="B1314" s="315" t="s">
        <v>3264</v>
      </c>
      <c r="C1314" s="315" t="s">
        <v>3265</v>
      </c>
      <c r="D1314" s="315" t="s">
        <v>1229</v>
      </c>
      <c r="E1314" s="315" t="s">
        <v>510</v>
      </c>
    </row>
    <row r="1315" spans="2:5">
      <c r="B1315" s="315" t="s">
        <v>9229</v>
      </c>
      <c r="C1315" s="315" t="s">
        <v>9230</v>
      </c>
      <c r="D1315" s="315" t="s">
        <v>9231</v>
      </c>
      <c r="E1315" s="315" t="s">
        <v>510</v>
      </c>
    </row>
    <row r="1316" spans="2:5">
      <c r="B1316" s="315" t="s">
        <v>6502</v>
      </c>
      <c r="C1316" s="315" t="s">
        <v>6503</v>
      </c>
      <c r="D1316" s="315" t="s">
        <v>6504</v>
      </c>
      <c r="E1316" s="315" t="s">
        <v>510</v>
      </c>
    </row>
    <row r="1317" spans="2:5">
      <c r="B1317" s="315" t="s">
        <v>8558</v>
      </c>
      <c r="C1317" s="315" t="s">
        <v>8559</v>
      </c>
      <c r="D1317" s="315" t="s">
        <v>5767</v>
      </c>
      <c r="E1317" s="315" t="s">
        <v>680</v>
      </c>
    </row>
    <row r="1318" spans="2:5">
      <c r="B1318" s="315" t="s">
        <v>5058</v>
      </c>
      <c r="C1318" s="315" t="s">
        <v>5059</v>
      </c>
      <c r="D1318" s="315" t="s">
        <v>5060</v>
      </c>
      <c r="E1318" s="315" t="s">
        <v>510</v>
      </c>
    </row>
    <row r="1319" spans="2:5">
      <c r="B1319" s="315" t="s">
        <v>537</v>
      </c>
      <c r="C1319" s="315" t="s">
        <v>538</v>
      </c>
      <c r="D1319" s="315" t="s">
        <v>539</v>
      </c>
      <c r="E1319" s="315" t="s">
        <v>510</v>
      </c>
    </row>
    <row r="1320" spans="2:5">
      <c r="B1320" s="315" t="s">
        <v>12171</v>
      </c>
      <c r="C1320" s="315" t="s">
        <v>12172</v>
      </c>
      <c r="D1320" s="315" t="s">
        <v>12173</v>
      </c>
      <c r="E1320" s="315" t="s">
        <v>510</v>
      </c>
    </row>
    <row r="1321" spans="2:5">
      <c r="B1321" s="315" t="s">
        <v>2134</v>
      </c>
      <c r="C1321" s="315" t="s">
        <v>2135</v>
      </c>
      <c r="D1321" s="315" t="s">
        <v>2136</v>
      </c>
      <c r="E1321" s="315" t="s">
        <v>510</v>
      </c>
    </row>
    <row r="1322" spans="2:5">
      <c r="B1322" s="315" t="s">
        <v>10979</v>
      </c>
      <c r="C1322" s="315" t="s">
        <v>10980</v>
      </c>
      <c r="D1322" s="315" t="s">
        <v>10981</v>
      </c>
      <c r="E1322" s="315" t="s">
        <v>510</v>
      </c>
    </row>
    <row r="1323" spans="2:5">
      <c r="B1323" s="315" t="s">
        <v>9460</v>
      </c>
      <c r="C1323" s="315" t="s">
        <v>9461</v>
      </c>
      <c r="D1323" s="315" t="s">
        <v>9462</v>
      </c>
      <c r="E1323" s="315" t="s">
        <v>510</v>
      </c>
    </row>
    <row r="1324" spans="2:5">
      <c r="B1324" s="315" t="s">
        <v>10287</v>
      </c>
      <c r="C1324" s="315" t="s">
        <v>10288</v>
      </c>
      <c r="D1324" s="315" t="s">
        <v>509</v>
      </c>
      <c r="E1324" s="315" t="s">
        <v>510</v>
      </c>
    </row>
    <row r="1325" spans="2:5">
      <c r="B1325" s="315" t="s">
        <v>8341</v>
      </c>
      <c r="C1325" s="315" t="s">
        <v>8342</v>
      </c>
      <c r="D1325" s="315" t="s">
        <v>8343</v>
      </c>
      <c r="E1325" s="315" t="s">
        <v>510</v>
      </c>
    </row>
    <row r="1326" spans="2:5">
      <c r="B1326" s="315" t="s">
        <v>12740</v>
      </c>
      <c r="C1326" s="315" t="s">
        <v>12741</v>
      </c>
      <c r="D1326" s="315" t="s">
        <v>12742</v>
      </c>
      <c r="E1326" s="315" t="s">
        <v>510</v>
      </c>
    </row>
    <row r="1327" spans="2:5">
      <c r="B1327" s="315" t="s">
        <v>5860</v>
      </c>
      <c r="C1327" s="315" t="s">
        <v>5861</v>
      </c>
      <c r="D1327" s="315" t="s">
        <v>5862</v>
      </c>
      <c r="E1327" s="315" t="s">
        <v>510</v>
      </c>
    </row>
    <row r="1328" spans="2:5">
      <c r="B1328" s="315" t="s">
        <v>2011</v>
      </c>
      <c r="C1328" s="315" t="s">
        <v>2012</v>
      </c>
      <c r="D1328" s="315" t="s">
        <v>2013</v>
      </c>
      <c r="E1328" s="315" t="s">
        <v>510</v>
      </c>
    </row>
    <row r="1329" spans="2:5">
      <c r="B1329" s="315" t="s">
        <v>996</v>
      </c>
      <c r="C1329" s="315" t="s">
        <v>997</v>
      </c>
      <c r="D1329" s="315" t="s">
        <v>998</v>
      </c>
      <c r="E1329" s="315" t="s">
        <v>680</v>
      </c>
    </row>
    <row r="1330" spans="2:5">
      <c r="B1330" s="315" t="s">
        <v>7665</v>
      </c>
      <c r="C1330" s="315" t="s">
        <v>7666</v>
      </c>
      <c r="D1330" s="315" t="s">
        <v>7667</v>
      </c>
      <c r="E1330" s="315" t="s">
        <v>510</v>
      </c>
    </row>
    <row r="1331" spans="2:5">
      <c r="B1331" s="315" t="s">
        <v>2910</v>
      </c>
      <c r="C1331" s="315" t="s">
        <v>2911</v>
      </c>
      <c r="D1331" s="315" t="s">
        <v>2912</v>
      </c>
      <c r="E1331" s="315" t="s">
        <v>510</v>
      </c>
    </row>
    <row r="1332" spans="2:5">
      <c r="B1332" s="315" t="s">
        <v>8075</v>
      </c>
      <c r="C1332" s="315" t="s">
        <v>8076</v>
      </c>
      <c r="D1332" s="315" t="s">
        <v>8077</v>
      </c>
      <c r="E1332" s="315" t="s">
        <v>510</v>
      </c>
    </row>
    <row r="1333" spans="2:5">
      <c r="B1333" s="315" t="s">
        <v>6860</v>
      </c>
      <c r="C1333" s="315" t="s">
        <v>6861</v>
      </c>
      <c r="D1333" s="315" t="s">
        <v>6862</v>
      </c>
      <c r="E1333" s="315" t="s">
        <v>510</v>
      </c>
    </row>
    <row r="1334" spans="2:5">
      <c r="B1334" s="315" t="s">
        <v>10342</v>
      </c>
      <c r="C1334" s="315" t="s">
        <v>10343</v>
      </c>
      <c r="D1334" s="315" t="s">
        <v>10344</v>
      </c>
      <c r="E1334" s="315" t="s">
        <v>510</v>
      </c>
    </row>
    <row r="1335" spans="2:5">
      <c r="B1335" s="315" t="s">
        <v>10345</v>
      </c>
      <c r="C1335" s="315" t="s">
        <v>10343</v>
      </c>
      <c r="D1335" s="315" t="s">
        <v>10346</v>
      </c>
      <c r="E1335" s="315" t="s">
        <v>510</v>
      </c>
    </row>
    <row r="1336" spans="2:5">
      <c r="B1336" s="315" t="s">
        <v>5638</v>
      </c>
      <c r="C1336" s="315" t="s">
        <v>5639</v>
      </c>
      <c r="D1336" s="315" t="s">
        <v>2304</v>
      </c>
      <c r="E1336" s="315" t="s">
        <v>680</v>
      </c>
    </row>
    <row r="1337" spans="2:5">
      <c r="B1337" s="315" t="s">
        <v>11589</v>
      </c>
      <c r="C1337" s="315" t="s">
        <v>11590</v>
      </c>
      <c r="D1337" s="315" t="s">
        <v>667</v>
      </c>
      <c r="E1337" s="315" t="s">
        <v>510</v>
      </c>
    </row>
    <row r="1338" spans="2:5">
      <c r="B1338" s="315" t="s">
        <v>3122</v>
      </c>
      <c r="C1338" s="315" t="s">
        <v>3123</v>
      </c>
      <c r="D1338" s="315" t="s">
        <v>3124</v>
      </c>
      <c r="E1338" s="315" t="s">
        <v>510</v>
      </c>
    </row>
    <row r="1339" spans="2:5">
      <c r="B1339" s="315" t="s">
        <v>8147</v>
      </c>
      <c r="C1339" s="315" t="s">
        <v>8148</v>
      </c>
      <c r="D1339" s="315" t="s">
        <v>8149</v>
      </c>
      <c r="E1339" s="315" t="s">
        <v>510</v>
      </c>
    </row>
    <row r="1340" spans="2:5">
      <c r="B1340" s="315" t="s">
        <v>9947</v>
      </c>
      <c r="C1340" s="315" t="s">
        <v>9948</v>
      </c>
      <c r="D1340" s="315" t="s">
        <v>9949</v>
      </c>
      <c r="E1340" s="315" t="s">
        <v>510</v>
      </c>
    </row>
    <row r="1341" spans="2:5">
      <c r="B1341" s="315" t="s">
        <v>7185</v>
      </c>
      <c r="C1341" s="315" t="s">
        <v>7186</v>
      </c>
      <c r="D1341" s="315" t="s">
        <v>7187</v>
      </c>
      <c r="E1341" s="315" t="s">
        <v>680</v>
      </c>
    </row>
    <row r="1342" spans="2:5">
      <c r="B1342" s="315" t="s">
        <v>8221</v>
      </c>
      <c r="C1342" s="315" t="s">
        <v>8222</v>
      </c>
      <c r="D1342" s="315" t="s">
        <v>8223</v>
      </c>
      <c r="E1342" s="315" t="s">
        <v>680</v>
      </c>
    </row>
    <row r="1343" spans="2:5">
      <c r="B1343" s="315" t="s">
        <v>10677</v>
      </c>
      <c r="C1343" s="315" t="s">
        <v>10678</v>
      </c>
      <c r="D1343" s="315" t="s">
        <v>10679</v>
      </c>
      <c r="E1343" s="315" t="s">
        <v>510</v>
      </c>
    </row>
    <row r="1344" spans="2:5">
      <c r="B1344" s="315" t="s">
        <v>11820</v>
      </c>
      <c r="C1344" s="315" t="s">
        <v>11821</v>
      </c>
      <c r="D1344" s="315" t="s">
        <v>11822</v>
      </c>
      <c r="E1344" s="315" t="s">
        <v>510</v>
      </c>
    </row>
    <row r="1345" spans="2:5">
      <c r="B1345" s="315" t="s">
        <v>6659</v>
      </c>
      <c r="C1345" s="315" t="s">
        <v>6660</v>
      </c>
      <c r="D1345" s="315" t="s">
        <v>3755</v>
      </c>
      <c r="E1345" s="315" t="s">
        <v>510</v>
      </c>
    </row>
    <row r="1346" spans="2:5">
      <c r="B1346" s="315" t="s">
        <v>10546</v>
      </c>
      <c r="C1346" s="315" t="s">
        <v>10547</v>
      </c>
      <c r="D1346" s="315" t="s">
        <v>10548</v>
      </c>
      <c r="E1346" s="315" t="s">
        <v>510</v>
      </c>
    </row>
    <row r="1347" spans="2:5">
      <c r="B1347" s="315" t="s">
        <v>3003</v>
      </c>
      <c r="C1347" s="315" t="s">
        <v>3004</v>
      </c>
      <c r="D1347" s="315" t="s">
        <v>3005</v>
      </c>
      <c r="E1347" s="315" t="s">
        <v>510</v>
      </c>
    </row>
    <row r="1348" spans="2:5">
      <c r="B1348" s="315" t="s">
        <v>12411</v>
      </c>
      <c r="C1348" s="315" t="s">
        <v>12412</v>
      </c>
      <c r="D1348" s="315" t="s">
        <v>3631</v>
      </c>
      <c r="E1348" s="315" t="s">
        <v>510</v>
      </c>
    </row>
    <row r="1349" spans="2:5">
      <c r="B1349" s="315" t="s">
        <v>5471</v>
      </c>
      <c r="C1349" s="315" t="s">
        <v>5472</v>
      </c>
      <c r="D1349" s="315" t="s">
        <v>5473</v>
      </c>
      <c r="E1349" s="315" t="s">
        <v>510</v>
      </c>
    </row>
    <row r="1350" spans="2:5">
      <c r="B1350" s="315" t="s">
        <v>2983</v>
      </c>
      <c r="C1350" s="315" t="s">
        <v>2984</v>
      </c>
      <c r="D1350" s="315" t="s">
        <v>2985</v>
      </c>
      <c r="E1350" s="315" t="s">
        <v>680</v>
      </c>
    </row>
    <row r="1351" spans="2:5">
      <c r="B1351" s="315" t="s">
        <v>7618</v>
      </c>
      <c r="C1351" s="315" t="s">
        <v>7619</v>
      </c>
      <c r="D1351" s="315" t="s">
        <v>7620</v>
      </c>
      <c r="E1351" s="315" t="s">
        <v>680</v>
      </c>
    </row>
    <row r="1352" spans="2:5">
      <c r="B1352" s="315" t="s">
        <v>9274</v>
      </c>
      <c r="C1352" s="315" t="s">
        <v>9275</v>
      </c>
      <c r="D1352" s="315" t="s">
        <v>9276</v>
      </c>
      <c r="E1352" s="315" t="s">
        <v>680</v>
      </c>
    </row>
    <row r="1353" spans="2:5">
      <c r="B1353" s="315" t="s">
        <v>5402</v>
      </c>
      <c r="C1353" s="315" t="s">
        <v>5403</v>
      </c>
      <c r="D1353" s="315" t="s">
        <v>509</v>
      </c>
      <c r="E1353" s="315" t="s">
        <v>510</v>
      </c>
    </row>
    <row r="1354" spans="2:5">
      <c r="B1354" s="315" t="s">
        <v>9032</v>
      </c>
      <c r="C1354" s="315" t="s">
        <v>9033</v>
      </c>
      <c r="D1354" s="315" t="s">
        <v>9034</v>
      </c>
      <c r="E1354" s="315" t="s">
        <v>680</v>
      </c>
    </row>
    <row r="1355" spans="2:5">
      <c r="B1355" s="315" t="s">
        <v>8349</v>
      </c>
      <c r="C1355" s="315" t="s">
        <v>8350</v>
      </c>
      <c r="D1355" s="315" t="s">
        <v>8351</v>
      </c>
      <c r="E1355" s="315" t="s">
        <v>680</v>
      </c>
    </row>
    <row r="1356" spans="2:5">
      <c r="B1356" s="315" t="s">
        <v>3018</v>
      </c>
      <c r="C1356" s="315" t="s">
        <v>3019</v>
      </c>
      <c r="D1356" s="315" t="s">
        <v>3020</v>
      </c>
      <c r="E1356" s="315" t="s">
        <v>510</v>
      </c>
    </row>
    <row r="1357" spans="2:5">
      <c r="B1357" s="315" t="s">
        <v>12754</v>
      </c>
      <c r="C1357" s="315" t="s">
        <v>12755</v>
      </c>
      <c r="D1357" s="315" t="s">
        <v>12756</v>
      </c>
      <c r="E1357" s="315" t="s">
        <v>510</v>
      </c>
    </row>
    <row r="1358" spans="2:5">
      <c r="B1358" s="315" t="s">
        <v>12178</v>
      </c>
      <c r="C1358" s="315" t="s">
        <v>12179</v>
      </c>
      <c r="D1358" s="315" t="s">
        <v>12180</v>
      </c>
      <c r="E1358" s="315" t="s">
        <v>510</v>
      </c>
    </row>
    <row r="1359" spans="2:5">
      <c r="B1359" s="315" t="s">
        <v>3579</v>
      </c>
      <c r="C1359" s="315" t="s">
        <v>3580</v>
      </c>
      <c r="D1359" s="315" t="s">
        <v>3581</v>
      </c>
      <c r="E1359" s="315" t="s">
        <v>510</v>
      </c>
    </row>
    <row r="1360" spans="2:5">
      <c r="B1360" s="315" t="s">
        <v>2628</v>
      </c>
      <c r="C1360" s="315" t="s">
        <v>2629</v>
      </c>
      <c r="D1360" s="315" t="s">
        <v>2630</v>
      </c>
      <c r="E1360" s="315" t="s">
        <v>680</v>
      </c>
    </row>
    <row r="1361" spans="2:5">
      <c r="B1361" s="315" t="s">
        <v>8036</v>
      </c>
      <c r="C1361" s="315" t="s">
        <v>8037</v>
      </c>
      <c r="D1361" s="315" t="s">
        <v>8038</v>
      </c>
      <c r="E1361" s="315" t="s">
        <v>680</v>
      </c>
    </row>
    <row r="1362" spans="2:5">
      <c r="B1362" s="315" t="s">
        <v>6064</v>
      </c>
      <c r="C1362" s="315" t="s">
        <v>6065</v>
      </c>
      <c r="D1362" s="315" t="s">
        <v>6066</v>
      </c>
      <c r="E1362" s="315" t="s">
        <v>510</v>
      </c>
    </row>
    <row r="1363" spans="2:5">
      <c r="B1363" s="315" t="s">
        <v>8344</v>
      </c>
      <c r="C1363" s="315" t="s">
        <v>8345</v>
      </c>
      <c r="D1363" s="315" t="s">
        <v>509</v>
      </c>
      <c r="E1363" s="315" t="s">
        <v>510</v>
      </c>
    </row>
    <row r="1364" spans="2:5">
      <c r="B1364" s="315" t="s">
        <v>11503</v>
      </c>
      <c r="C1364" s="315" t="s">
        <v>11504</v>
      </c>
      <c r="D1364" s="315" t="s">
        <v>11505</v>
      </c>
      <c r="E1364" s="315" t="s">
        <v>510</v>
      </c>
    </row>
    <row r="1365" spans="2:5">
      <c r="B1365" s="315" t="s">
        <v>7205</v>
      </c>
      <c r="C1365" s="315" t="s">
        <v>7206</v>
      </c>
      <c r="D1365" s="315" t="s">
        <v>7207</v>
      </c>
      <c r="E1365" s="315" t="s">
        <v>510</v>
      </c>
    </row>
    <row r="1366" spans="2:5">
      <c r="B1366" s="315" t="s">
        <v>10390</v>
      </c>
      <c r="C1366" s="315" t="s">
        <v>10391</v>
      </c>
      <c r="D1366" s="315" t="s">
        <v>10392</v>
      </c>
      <c r="E1366" s="315" t="s">
        <v>510</v>
      </c>
    </row>
    <row r="1367" spans="2:5">
      <c r="B1367" s="315" t="s">
        <v>5468</v>
      </c>
      <c r="C1367" s="315" t="s">
        <v>5469</v>
      </c>
      <c r="D1367" s="315" t="s">
        <v>5470</v>
      </c>
      <c r="E1367" s="315" t="s">
        <v>680</v>
      </c>
    </row>
    <row r="1368" spans="2:5">
      <c r="B1368" s="315" t="s">
        <v>5848</v>
      </c>
      <c r="C1368" s="315" t="s">
        <v>5849</v>
      </c>
      <c r="D1368" s="315" t="s">
        <v>5850</v>
      </c>
      <c r="E1368" s="315" t="s">
        <v>680</v>
      </c>
    </row>
    <row r="1369" spans="2:5">
      <c r="B1369" s="315" t="s">
        <v>1309</v>
      </c>
      <c r="C1369" s="315" t="s">
        <v>1310</v>
      </c>
      <c r="D1369" s="315" t="s">
        <v>1311</v>
      </c>
      <c r="E1369" s="315" t="s">
        <v>680</v>
      </c>
    </row>
    <row r="1370" spans="2:5">
      <c r="B1370" s="315" t="s">
        <v>10590</v>
      </c>
      <c r="C1370" s="315" t="s">
        <v>10591</v>
      </c>
      <c r="D1370" s="315" t="s">
        <v>509</v>
      </c>
      <c r="E1370" s="315" t="s">
        <v>510</v>
      </c>
    </row>
    <row r="1371" spans="2:5">
      <c r="B1371" s="315" t="s">
        <v>1902</v>
      </c>
      <c r="C1371" s="315" t="s">
        <v>1903</v>
      </c>
      <c r="D1371" s="315" t="s">
        <v>1904</v>
      </c>
      <c r="E1371" s="315" t="s">
        <v>510</v>
      </c>
    </row>
    <row r="1372" spans="2:5">
      <c r="B1372" s="315" t="s">
        <v>4976</v>
      </c>
      <c r="C1372" s="315" t="s">
        <v>4977</v>
      </c>
      <c r="D1372" s="315" t="s">
        <v>4978</v>
      </c>
      <c r="E1372" s="315" t="s">
        <v>510</v>
      </c>
    </row>
    <row r="1373" spans="2:5">
      <c r="B1373" s="315" t="s">
        <v>8647</v>
      </c>
      <c r="C1373" s="315" t="s">
        <v>8648</v>
      </c>
      <c r="D1373" s="315" t="s">
        <v>8649</v>
      </c>
      <c r="E1373" s="315" t="s">
        <v>510</v>
      </c>
    </row>
    <row r="1374" spans="2:5">
      <c r="B1374" s="315" t="s">
        <v>4645</v>
      </c>
      <c r="C1374" s="315" t="s">
        <v>4646</v>
      </c>
      <c r="D1374" s="315" t="s">
        <v>509</v>
      </c>
      <c r="E1374" s="315" t="s">
        <v>510</v>
      </c>
    </row>
    <row r="1375" spans="2:5">
      <c r="B1375" s="315" t="s">
        <v>12350</v>
      </c>
      <c r="C1375" s="315" t="s">
        <v>12351</v>
      </c>
      <c r="D1375" s="315" t="s">
        <v>851</v>
      </c>
      <c r="E1375" s="315" t="s">
        <v>510</v>
      </c>
    </row>
    <row r="1376" spans="2:5">
      <c r="B1376" s="315" t="s">
        <v>1508</v>
      </c>
      <c r="C1376" s="315" t="s">
        <v>1509</v>
      </c>
      <c r="D1376" s="315" t="s">
        <v>1510</v>
      </c>
      <c r="E1376" s="315" t="s">
        <v>510</v>
      </c>
    </row>
    <row r="1377" spans="2:5">
      <c r="B1377" s="315" t="s">
        <v>8464</v>
      </c>
      <c r="C1377" s="315" t="s">
        <v>8465</v>
      </c>
      <c r="D1377" s="315" t="s">
        <v>8466</v>
      </c>
      <c r="E1377" s="315" t="s">
        <v>510</v>
      </c>
    </row>
    <row r="1378" spans="2:5">
      <c r="B1378" s="315" t="s">
        <v>9970</v>
      </c>
      <c r="C1378" s="315" t="s">
        <v>9971</v>
      </c>
      <c r="D1378" s="315" t="s">
        <v>9972</v>
      </c>
      <c r="E1378" s="315" t="s">
        <v>510</v>
      </c>
    </row>
    <row r="1379" spans="2:5">
      <c r="B1379" s="315" t="s">
        <v>8233</v>
      </c>
      <c r="C1379" s="315" t="s">
        <v>8234</v>
      </c>
      <c r="D1379" s="315" t="s">
        <v>8235</v>
      </c>
      <c r="E1379" s="315" t="s">
        <v>510</v>
      </c>
    </row>
    <row r="1380" spans="2:5">
      <c r="B1380" s="315" t="s">
        <v>9530</v>
      </c>
      <c r="C1380" s="315" t="s">
        <v>9531</v>
      </c>
      <c r="D1380" s="315" t="s">
        <v>7198</v>
      </c>
      <c r="E1380" s="315" t="s">
        <v>510</v>
      </c>
    </row>
    <row r="1381" spans="2:5">
      <c r="B1381" s="315" t="s">
        <v>5742</v>
      </c>
      <c r="C1381" s="315" t="s">
        <v>5743</v>
      </c>
      <c r="D1381" s="315" t="s">
        <v>509</v>
      </c>
      <c r="E1381" s="315" t="s">
        <v>510</v>
      </c>
    </row>
    <row r="1382" spans="2:5">
      <c r="B1382" s="315" t="s">
        <v>5739</v>
      </c>
      <c r="C1382" s="315" t="s">
        <v>5740</v>
      </c>
      <c r="D1382" s="315" t="s">
        <v>5741</v>
      </c>
      <c r="E1382" s="315" t="s">
        <v>510</v>
      </c>
    </row>
    <row r="1383" spans="2:5">
      <c r="B1383" s="315" t="s">
        <v>8476</v>
      </c>
      <c r="C1383" s="315" t="s">
        <v>8477</v>
      </c>
      <c r="D1383" s="315" t="s">
        <v>8478</v>
      </c>
      <c r="E1383" s="315" t="s">
        <v>510</v>
      </c>
    </row>
    <row r="1384" spans="2:5">
      <c r="B1384" s="315" t="s">
        <v>8212</v>
      </c>
      <c r="C1384" s="315" t="s">
        <v>8213</v>
      </c>
      <c r="D1384" s="315" t="s">
        <v>8214</v>
      </c>
      <c r="E1384" s="315" t="s">
        <v>510</v>
      </c>
    </row>
    <row r="1385" spans="2:5">
      <c r="B1385" s="315" t="s">
        <v>12893</v>
      </c>
      <c r="C1385" s="315" t="s">
        <v>12894</v>
      </c>
      <c r="D1385" s="315" t="s">
        <v>12895</v>
      </c>
      <c r="E1385" s="315" t="s">
        <v>510</v>
      </c>
    </row>
    <row r="1386" spans="2:5">
      <c r="B1386" s="315" t="s">
        <v>11996</v>
      </c>
      <c r="C1386" s="315" t="s">
        <v>11997</v>
      </c>
      <c r="D1386" s="315" t="s">
        <v>11998</v>
      </c>
      <c r="E1386" s="315" t="s">
        <v>680</v>
      </c>
    </row>
    <row r="1387" spans="2:5">
      <c r="B1387" s="315" t="s">
        <v>10833</v>
      </c>
      <c r="C1387" s="315" t="s">
        <v>10834</v>
      </c>
      <c r="D1387" s="315" t="s">
        <v>10835</v>
      </c>
      <c r="E1387" s="315" t="s">
        <v>510</v>
      </c>
    </row>
    <row r="1388" spans="2:5">
      <c r="B1388" s="315" t="s">
        <v>620</v>
      </c>
      <c r="C1388" s="315" t="s">
        <v>621</v>
      </c>
      <c r="D1388" s="315" t="s">
        <v>513</v>
      </c>
      <c r="E1388" s="315" t="s">
        <v>510</v>
      </c>
    </row>
    <row r="1389" spans="2:5">
      <c r="B1389" s="315" t="s">
        <v>4450</v>
      </c>
      <c r="C1389" s="315" t="s">
        <v>4451</v>
      </c>
      <c r="D1389" s="315" t="s">
        <v>4452</v>
      </c>
      <c r="E1389" s="315" t="s">
        <v>510</v>
      </c>
    </row>
    <row r="1390" spans="2:5">
      <c r="B1390" s="315" t="s">
        <v>2688</v>
      </c>
      <c r="C1390" s="315" t="s">
        <v>2689</v>
      </c>
      <c r="D1390" s="315" t="s">
        <v>2690</v>
      </c>
      <c r="E1390" s="315" t="s">
        <v>510</v>
      </c>
    </row>
    <row r="1391" spans="2:5">
      <c r="B1391" s="315" t="s">
        <v>1513</v>
      </c>
      <c r="C1391" s="315" t="s">
        <v>1514</v>
      </c>
      <c r="D1391" s="315" t="s">
        <v>1515</v>
      </c>
      <c r="E1391" s="315" t="s">
        <v>680</v>
      </c>
    </row>
    <row r="1392" spans="2:5">
      <c r="B1392" s="315" t="s">
        <v>5629</v>
      </c>
      <c r="C1392" s="315" t="s">
        <v>5630</v>
      </c>
      <c r="D1392" s="315" t="s">
        <v>5631</v>
      </c>
      <c r="E1392" s="315" t="s">
        <v>510</v>
      </c>
    </row>
    <row r="1393" spans="2:5">
      <c r="B1393" s="315" t="s">
        <v>2563</v>
      </c>
      <c r="C1393" s="315" t="s">
        <v>2564</v>
      </c>
      <c r="D1393" s="315" t="s">
        <v>2565</v>
      </c>
      <c r="E1393" s="315" t="s">
        <v>510</v>
      </c>
    </row>
    <row r="1394" spans="2:5">
      <c r="B1394" s="315" t="s">
        <v>3924</v>
      </c>
      <c r="C1394" s="315" t="s">
        <v>3925</v>
      </c>
      <c r="D1394" s="315" t="s">
        <v>1501</v>
      </c>
      <c r="E1394" s="315" t="s">
        <v>680</v>
      </c>
    </row>
    <row r="1395" spans="2:5">
      <c r="B1395" s="315" t="s">
        <v>12030</v>
      </c>
      <c r="C1395" s="315" t="s">
        <v>12031</v>
      </c>
      <c r="D1395" s="315" t="s">
        <v>12032</v>
      </c>
      <c r="E1395" s="315" t="s">
        <v>510</v>
      </c>
    </row>
    <row r="1396" spans="2:5">
      <c r="B1396" s="315" t="s">
        <v>4718</v>
      </c>
      <c r="C1396" s="315" t="s">
        <v>4719</v>
      </c>
      <c r="D1396" s="315" t="s">
        <v>4720</v>
      </c>
      <c r="E1396" s="315" t="s">
        <v>510</v>
      </c>
    </row>
    <row r="1397" spans="2:5">
      <c r="B1397" s="315" t="s">
        <v>3756</v>
      </c>
      <c r="C1397" s="315" t="s">
        <v>3757</v>
      </c>
      <c r="D1397" s="315" t="s">
        <v>3758</v>
      </c>
      <c r="E1397" s="315" t="s">
        <v>510</v>
      </c>
    </row>
    <row r="1398" spans="2:5">
      <c r="B1398" s="315" t="s">
        <v>11367</v>
      </c>
      <c r="C1398" s="315" t="s">
        <v>11368</v>
      </c>
      <c r="D1398" s="315" t="s">
        <v>11369</v>
      </c>
      <c r="E1398" s="315" t="s">
        <v>510</v>
      </c>
    </row>
    <row r="1399" spans="2:5">
      <c r="B1399" s="315" t="s">
        <v>9935</v>
      </c>
      <c r="C1399" s="315" t="s">
        <v>9936</v>
      </c>
      <c r="D1399" s="315" t="s">
        <v>509</v>
      </c>
      <c r="E1399" s="315" t="s">
        <v>510</v>
      </c>
    </row>
    <row r="1400" spans="2:5">
      <c r="B1400" s="315" t="s">
        <v>4214</v>
      </c>
      <c r="C1400" s="315" t="s">
        <v>4215</v>
      </c>
      <c r="D1400" s="315" t="s">
        <v>4216</v>
      </c>
      <c r="E1400" s="315" t="s">
        <v>510</v>
      </c>
    </row>
    <row r="1401" spans="2:5">
      <c r="B1401" s="315" t="s">
        <v>8358</v>
      </c>
      <c r="C1401" s="315" t="s">
        <v>8359</v>
      </c>
      <c r="D1401" s="315" t="s">
        <v>4714</v>
      </c>
      <c r="E1401" s="315" t="s">
        <v>680</v>
      </c>
    </row>
    <row r="1402" spans="2:5">
      <c r="B1402" s="315" t="s">
        <v>3588</v>
      </c>
      <c r="C1402" s="315" t="s">
        <v>3589</v>
      </c>
      <c r="D1402" s="315" t="s">
        <v>3590</v>
      </c>
      <c r="E1402" s="315" t="s">
        <v>510</v>
      </c>
    </row>
    <row r="1403" spans="2:5">
      <c r="B1403" s="315" t="s">
        <v>12067</v>
      </c>
      <c r="C1403" s="315" t="s">
        <v>12068</v>
      </c>
      <c r="D1403" s="315" t="s">
        <v>509</v>
      </c>
      <c r="E1403" s="315" t="s">
        <v>510</v>
      </c>
    </row>
    <row r="1404" spans="2:5">
      <c r="B1404" s="315" t="s">
        <v>12792</v>
      </c>
      <c r="C1404" s="315" t="s">
        <v>12793</v>
      </c>
      <c r="D1404" s="315" t="s">
        <v>12794</v>
      </c>
      <c r="E1404" s="315" t="s">
        <v>680</v>
      </c>
    </row>
    <row r="1405" spans="2:5">
      <c r="B1405" s="315" t="s">
        <v>12731</v>
      </c>
      <c r="C1405" s="315" t="s">
        <v>12732</v>
      </c>
      <c r="D1405" s="315" t="s">
        <v>12733</v>
      </c>
      <c r="E1405" s="315" t="s">
        <v>510</v>
      </c>
    </row>
    <row r="1406" spans="2:5">
      <c r="B1406" s="315" t="s">
        <v>12132</v>
      </c>
      <c r="C1406" s="315" t="s">
        <v>12133</v>
      </c>
      <c r="D1406" s="315" t="s">
        <v>12134</v>
      </c>
      <c r="E1406" s="315" t="s">
        <v>510</v>
      </c>
    </row>
    <row r="1407" spans="2:5">
      <c r="B1407" s="315" t="s">
        <v>11678</v>
      </c>
      <c r="C1407" s="315" t="s">
        <v>11679</v>
      </c>
      <c r="D1407" s="315" t="s">
        <v>11680</v>
      </c>
      <c r="E1407" s="315" t="s">
        <v>510</v>
      </c>
    </row>
    <row r="1408" spans="2:5">
      <c r="B1408" s="315" t="s">
        <v>2580</v>
      </c>
      <c r="C1408" s="315" t="s">
        <v>2581</v>
      </c>
      <c r="D1408" s="315" t="s">
        <v>2582</v>
      </c>
      <c r="E1408" s="315" t="s">
        <v>510</v>
      </c>
    </row>
    <row r="1409" spans="2:5">
      <c r="B1409" s="315" t="s">
        <v>7974</v>
      </c>
      <c r="C1409" s="315" t="s">
        <v>7975</v>
      </c>
      <c r="D1409" s="315" t="s">
        <v>7976</v>
      </c>
      <c r="E1409" s="315" t="s">
        <v>510</v>
      </c>
    </row>
    <row r="1410" spans="2:5">
      <c r="B1410" s="315" t="s">
        <v>6676</v>
      </c>
      <c r="C1410" s="315" t="s">
        <v>6677</v>
      </c>
      <c r="D1410" s="315" t="s">
        <v>6678</v>
      </c>
      <c r="E1410" s="315" t="s">
        <v>510</v>
      </c>
    </row>
    <row r="1411" spans="2:5">
      <c r="B1411" s="315" t="s">
        <v>5614</v>
      </c>
      <c r="C1411" s="315" t="s">
        <v>5615</v>
      </c>
      <c r="D1411" s="315" t="s">
        <v>5616</v>
      </c>
      <c r="E1411" s="315" t="s">
        <v>680</v>
      </c>
    </row>
    <row r="1412" spans="2:5">
      <c r="B1412" s="315" t="s">
        <v>6700</v>
      </c>
      <c r="C1412" s="315" t="s">
        <v>6701</v>
      </c>
      <c r="D1412" s="315" t="s">
        <v>2347</v>
      </c>
      <c r="E1412" s="315" t="s">
        <v>680</v>
      </c>
    </row>
    <row r="1413" spans="2:5">
      <c r="B1413" s="315" t="s">
        <v>10465</v>
      </c>
      <c r="C1413" s="315" t="s">
        <v>10466</v>
      </c>
      <c r="D1413" s="315" t="s">
        <v>509</v>
      </c>
      <c r="E1413" s="315" t="s">
        <v>510</v>
      </c>
    </row>
    <row r="1414" spans="2:5">
      <c r="B1414" s="315" t="s">
        <v>4245</v>
      </c>
      <c r="C1414" s="315" t="s">
        <v>4246</v>
      </c>
      <c r="D1414" s="315" t="s">
        <v>4247</v>
      </c>
      <c r="E1414" s="315" t="s">
        <v>510</v>
      </c>
    </row>
    <row r="1415" spans="2:5">
      <c r="B1415" s="315" t="s">
        <v>10036</v>
      </c>
      <c r="C1415" s="315" t="s">
        <v>10037</v>
      </c>
      <c r="D1415" s="315" t="s">
        <v>509</v>
      </c>
      <c r="E1415" s="315" t="s">
        <v>510</v>
      </c>
    </row>
    <row r="1416" spans="2:5">
      <c r="B1416" s="315" t="s">
        <v>4616</v>
      </c>
      <c r="C1416" s="315" t="s">
        <v>4617</v>
      </c>
      <c r="D1416" s="315" t="s">
        <v>4618</v>
      </c>
      <c r="E1416" s="315" t="s">
        <v>510</v>
      </c>
    </row>
    <row r="1417" spans="2:5">
      <c r="B1417" s="315" t="s">
        <v>5451</v>
      </c>
      <c r="C1417" s="315" t="s">
        <v>5452</v>
      </c>
      <c r="D1417" s="315" t="s">
        <v>5453</v>
      </c>
      <c r="E1417" s="315" t="s">
        <v>510</v>
      </c>
    </row>
    <row r="1418" spans="2:5">
      <c r="B1418" s="315" t="s">
        <v>3093</v>
      </c>
      <c r="C1418" s="315" t="s">
        <v>3094</v>
      </c>
      <c r="D1418" s="315" t="s">
        <v>1501</v>
      </c>
      <c r="E1418" s="315" t="s">
        <v>510</v>
      </c>
    </row>
    <row r="1419" spans="2:5">
      <c r="B1419" s="315" t="s">
        <v>12916</v>
      </c>
      <c r="C1419" s="315" t="s">
        <v>12917</v>
      </c>
      <c r="D1419" s="315" t="s">
        <v>12918</v>
      </c>
      <c r="E1419" s="315" t="s">
        <v>510</v>
      </c>
    </row>
    <row r="1420" spans="2:5">
      <c r="B1420" s="315" t="s">
        <v>10674</v>
      </c>
      <c r="C1420" s="315" t="s">
        <v>10675</v>
      </c>
      <c r="D1420" s="315" t="s">
        <v>10676</v>
      </c>
      <c r="E1420" s="315" t="s">
        <v>510</v>
      </c>
    </row>
    <row r="1421" spans="2:5">
      <c r="B1421" s="315" t="s">
        <v>10952</v>
      </c>
      <c r="C1421" s="315" t="s">
        <v>10953</v>
      </c>
      <c r="D1421" s="315" t="s">
        <v>10954</v>
      </c>
      <c r="E1421" s="315" t="s">
        <v>510</v>
      </c>
    </row>
    <row r="1422" spans="2:5">
      <c r="B1422" s="315" t="s">
        <v>7006</v>
      </c>
      <c r="C1422" s="315" t="s">
        <v>7007</v>
      </c>
      <c r="D1422" s="315" t="s">
        <v>7008</v>
      </c>
      <c r="E1422" s="315" t="s">
        <v>510</v>
      </c>
    </row>
    <row r="1423" spans="2:5">
      <c r="B1423" s="315" t="s">
        <v>4656</v>
      </c>
      <c r="C1423" s="315" t="s">
        <v>4657</v>
      </c>
      <c r="D1423" s="315" t="s">
        <v>2461</v>
      </c>
      <c r="E1423" s="315" t="s">
        <v>510</v>
      </c>
    </row>
    <row r="1424" spans="2:5">
      <c r="B1424" s="315" t="s">
        <v>6048</v>
      </c>
      <c r="C1424" s="315" t="s">
        <v>6049</v>
      </c>
      <c r="D1424" s="315" t="s">
        <v>509</v>
      </c>
      <c r="E1424" s="315" t="s">
        <v>510</v>
      </c>
    </row>
    <row r="1425" spans="2:5">
      <c r="B1425" s="315" t="s">
        <v>4351</v>
      </c>
      <c r="C1425" s="315" t="s">
        <v>4352</v>
      </c>
      <c r="D1425" s="315" t="s">
        <v>4353</v>
      </c>
      <c r="E1425" s="315" t="s">
        <v>680</v>
      </c>
    </row>
    <row r="1426" spans="2:5">
      <c r="B1426" s="315" t="s">
        <v>6299</v>
      </c>
      <c r="C1426" s="315" t="s">
        <v>6300</v>
      </c>
      <c r="D1426" s="315" t="s">
        <v>2593</v>
      </c>
      <c r="E1426" s="315" t="s">
        <v>510</v>
      </c>
    </row>
    <row r="1427" spans="2:5">
      <c r="B1427" s="315" t="s">
        <v>10712</v>
      </c>
      <c r="C1427" s="315" t="s">
        <v>10713</v>
      </c>
      <c r="D1427" s="315" t="s">
        <v>509</v>
      </c>
      <c r="E1427" s="315" t="s">
        <v>510</v>
      </c>
    </row>
    <row r="1428" spans="2:5">
      <c r="B1428" s="315" t="s">
        <v>10319</v>
      </c>
      <c r="C1428" s="315" t="s">
        <v>10320</v>
      </c>
      <c r="D1428" s="315" t="s">
        <v>10321</v>
      </c>
      <c r="E1428" s="315" t="s">
        <v>510</v>
      </c>
    </row>
    <row r="1429" spans="2:5">
      <c r="B1429" s="315" t="s">
        <v>10104</v>
      </c>
      <c r="C1429" s="315" t="s">
        <v>10105</v>
      </c>
      <c r="D1429" s="315" t="s">
        <v>10106</v>
      </c>
      <c r="E1429" s="315" t="s">
        <v>510</v>
      </c>
    </row>
    <row r="1430" spans="2:5">
      <c r="B1430" s="315" t="s">
        <v>2425</v>
      </c>
      <c r="C1430" s="315" t="s">
        <v>2426</v>
      </c>
      <c r="D1430" s="315" t="s">
        <v>2427</v>
      </c>
      <c r="E1430" s="315" t="s">
        <v>510</v>
      </c>
    </row>
    <row r="1431" spans="2:5">
      <c r="B1431" s="315" t="s">
        <v>6839</v>
      </c>
      <c r="C1431" s="315" t="s">
        <v>6840</v>
      </c>
      <c r="D1431" s="315" t="s">
        <v>6841</v>
      </c>
      <c r="E1431" s="315" t="s">
        <v>510</v>
      </c>
    </row>
    <row r="1432" spans="2:5">
      <c r="B1432" s="315" t="s">
        <v>2063</v>
      </c>
      <c r="C1432" s="315" t="s">
        <v>2064</v>
      </c>
      <c r="D1432" s="315" t="s">
        <v>2065</v>
      </c>
      <c r="E1432" s="315" t="s">
        <v>510</v>
      </c>
    </row>
    <row r="1433" spans="2:5">
      <c r="B1433" s="315" t="s">
        <v>9109</v>
      </c>
      <c r="C1433" s="315" t="s">
        <v>9110</v>
      </c>
      <c r="D1433" s="315" t="s">
        <v>9111</v>
      </c>
      <c r="E1433" s="315" t="s">
        <v>510</v>
      </c>
    </row>
    <row r="1434" spans="2:5">
      <c r="B1434" s="315" t="s">
        <v>11421</v>
      </c>
      <c r="C1434" s="315" t="s">
        <v>11422</v>
      </c>
      <c r="D1434" s="315" t="s">
        <v>11423</v>
      </c>
      <c r="E1434" s="315" t="s">
        <v>680</v>
      </c>
    </row>
    <row r="1435" spans="2:5">
      <c r="B1435" s="315" t="s">
        <v>1235</v>
      </c>
      <c r="C1435" s="315" t="s">
        <v>1236</v>
      </c>
      <c r="D1435" s="315" t="s">
        <v>1237</v>
      </c>
      <c r="E1435" s="315" t="s">
        <v>510</v>
      </c>
    </row>
    <row r="1436" spans="2:5">
      <c r="B1436" s="315" t="s">
        <v>9166</v>
      </c>
      <c r="C1436" s="315" t="s">
        <v>9167</v>
      </c>
      <c r="D1436" s="315" t="s">
        <v>9168</v>
      </c>
      <c r="E1436" s="315" t="s">
        <v>510</v>
      </c>
    </row>
    <row r="1437" spans="2:5">
      <c r="B1437" s="315" t="s">
        <v>6570</v>
      </c>
      <c r="C1437" s="315" t="s">
        <v>6571</v>
      </c>
      <c r="D1437" s="315" t="s">
        <v>6572</v>
      </c>
      <c r="E1437" s="315" t="s">
        <v>510</v>
      </c>
    </row>
    <row r="1438" spans="2:5">
      <c r="B1438" s="315" t="s">
        <v>8431</v>
      </c>
      <c r="C1438" s="315" t="s">
        <v>8432</v>
      </c>
      <c r="D1438" s="315" t="s">
        <v>8433</v>
      </c>
      <c r="E1438" s="315" t="s">
        <v>680</v>
      </c>
    </row>
    <row r="1439" spans="2:5">
      <c r="B1439" s="315" t="s">
        <v>2514</v>
      </c>
      <c r="C1439" s="315" t="s">
        <v>2515</v>
      </c>
      <c r="D1439" s="315" t="s">
        <v>2516</v>
      </c>
      <c r="E1439" s="315" t="s">
        <v>510</v>
      </c>
    </row>
    <row r="1440" spans="2:5">
      <c r="B1440" s="315" t="s">
        <v>11813</v>
      </c>
      <c r="C1440" s="315" t="s">
        <v>11814</v>
      </c>
      <c r="D1440" s="315" t="s">
        <v>11815</v>
      </c>
      <c r="E1440" s="315" t="s">
        <v>510</v>
      </c>
    </row>
    <row r="1441" spans="2:5">
      <c r="B1441" s="315" t="s">
        <v>6266</v>
      </c>
      <c r="C1441" s="315" t="s">
        <v>6267</v>
      </c>
      <c r="D1441" s="315" t="s">
        <v>6268</v>
      </c>
      <c r="E1441" s="315" t="s">
        <v>510</v>
      </c>
    </row>
    <row r="1442" spans="2:5">
      <c r="B1442" s="315" t="s">
        <v>9049</v>
      </c>
      <c r="C1442" s="315" t="s">
        <v>9050</v>
      </c>
      <c r="D1442" s="315" t="s">
        <v>509</v>
      </c>
      <c r="E1442" s="315" t="s">
        <v>510</v>
      </c>
    </row>
    <row r="1443" spans="2:5">
      <c r="B1443" s="315" t="s">
        <v>7821</v>
      </c>
      <c r="C1443" s="315" t="s">
        <v>7822</v>
      </c>
      <c r="D1443" s="315" t="s">
        <v>7823</v>
      </c>
      <c r="E1443" s="315" t="s">
        <v>510</v>
      </c>
    </row>
    <row r="1444" spans="2:5">
      <c r="B1444" s="315" t="s">
        <v>6834</v>
      </c>
      <c r="C1444" s="315" t="s">
        <v>6835</v>
      </c>
      <c r="D1444" s="315" t="s">
        <v>6836</v>
      </c>
      <c r="E1444" s="315" t="s">
        <v>510</v>
      </c>
    </row>
    <row r="1445" spans="2:5">
      <c r="B1445" s="315" t="s">
        <v>3527</v>
      </c>
      <c r="C1445" s="315" t="s">
        <v>3528</v>
      </c>
      <c r="D1445" s="315" t="s">
        <v>1338</v>
      </c>
      <c r="E1445" s="315" t="s">
        <v>680</v>
      </c>
    </row>
    <row r="1446" spans="2:5">
      <c r="B1446" s="315" t="s">
        <v>1375</v>
      </c>
      <c r="C1446" s="315" t="s">
        <v>1376</v>
      </c>
      <c r="D1446" s="315" t="s">
        <v>1377</v>
      </c>
      <c r="E1446" s="315" t="s">
        <v>510</v>
      </c>
    </row>
    <row r="1447" spans="2:5">
      <c r="B1447" s="315" t="s">
        <v>11887</v>
      </c>
      <c r="C1447" s="315" t="s">
        <v>11888</v>
      </c>
      <c r="D1447" s="315" t="s">
        <v>509</v>
      </c>
      <c r="E1447" s="315" t="s">
        <v>510</v>
      </c>
    </row>
    <row r="1448" spans="2:5">
      <c r="B1448" s="315" t="s">
        <v>11642</v>
      </c>
      <c r="C1448" s="315" t="s">
        <v>11643</v>
      </c>
      <c r="D1448" s="315" t="s">
        <v>11644</v>
      </c>
      <c r="E1448" s="315" t="s">
        <v>510</v>
      </c>
    </row>
    <row r="1449" spans="2:5">
      <c r="B1449" s="315" t="s">
        <v>10207</v>
      </c>
      <c r="C1449" s="315" t="s">
        <v>10208</v>
      </c>
      <c r="D1449" s="315" t="s">
        <v>3850</v>
      </c>
      <c r="E1449" s="315" t="s">
        <v>510</v>
      </c>
    </row>
    <row r="1450" spans="2:5">
      <c r="B1450" s="315" t="s">
        <v>1681</v>
      </c>
      <c r="C1450" s="315" t="s">
        <v>1682</v>
      </c>
      <c r="D1450" s="315" t="s">
        <v>1683</v>
      </c>
      <c r="E1450" s="315" t="s">
        <v>510</v>
      </c>
    </row>
    <row r="1451" spans="2:5">
      <c r="B1451" s="315" t="s">
        <v>9422</v>
      </c>
      <c r="C1451" s="315" t="s">
        <v>9423</v>
      </c>
      <c r="D1451" s="315" t="s">
        <v>5990</v>
      </c>
      <c r="E1451" s="315" t="s">
        <v>510</v>
      </c>
    </row>
    <row r="1452" spans="2:5">
      <c r="B1452" s="315" t="s">
        <v>8251</v>
      </c>
      <c r="C1452" s="315" t="s">
        <v>8252</v>
      </c>
      <c r="D1452" s="315" t="s">
        <v>8253</v>
      </c>
      <c r="E1452" s="315" t="s">
        <v>510</v>
      </c>
    </row>
    <row r="1453" spans="2:5">
      <c r="B1453" s="315" t="s">
        <v>2224</v>
      </c>
      <c r="C1453" s="315" t="s">
        <v>2225</v>
      </c>
      <c r="D1453" s="315" t="s">
        <v>509</v>
      </c>
      <c r="E1453" s="315" t="s">
        <v>510</v>
      </c>
    </row>
    <row r="1454" spans="2:5">
      <c r="B1454" s="315" t="s">
        <v>12361</v>
      </c>
      <c r="C1454" s="315" t="s">
        <v>12362</v>
      </c>
      <c r="D1454" s="315" t="s">
        <v>12363</v>
      </c>
      <c r="E1454" s="315" t="s">
        <v>510</v>
      </c>
    </row>
    <row r="1455" spans="2:5">
      <c r="B1455" s="315" t="s">
        <v>9332</v>
      </c>
      <c r="C1455" s="315" t="s">
        <v>9333</v>
      </c>
      <c r="D1455" s="315" t="s">
        <v>9334</v>
      </c>
      <c r="E1455" s="315" t="s">
        <v>510</v>
      </c>
    </row>
    <row r="1456" spans="2:5">
      <c r="B1456" s="315" t="s">
        <v>9857</v>
      </c>
      <c r="C1456" s="315" t="s">
        <v>9858</v>
      </c>
      <c r="D1456" s="315" t="s">
        <v>4244</v>
      </c>
      <c r="E1456" s="315" t="s">
        <v>510</v>
      </c>
    </row>
    <row r="1457" spans="2:5">
      <c r="B1457" s="315" t="s">
        <v>6363</v>
      </c>
      <c r="C1457" s="315" t="s">
        <v>6364</v>
      </c>
      <c r="D1457" s="315" t="s">
        <v>2259</v>
      </c>
      <c r="E1457" s="315" t="s">
        <v>680</v>
      </c>
    </row>
    <row r="1458" spans="2:5">
      <c r="B1458" s="315" t="s">
        <v>3969</v>
      </c>
      <c r="C1458" s="315" t="s">
        <v>3970</v>
      </c>
      <c r="D1458" s="315" t="s">
        <v>3971</v>
      </c>
      <c r="E1458" s="315" t="s">
        <v>510</v>
      </c>
    </row>
    <row r="1459" spans="2:5">
      <c r="B1459" s="315" t="s">
        <v>12094</v>
      </c>
      <c r="C1459" s="315" t="s">
        <v>12095</v>
      </c>
      <c r="D1459" s="315" t="s">
        <v>12096</v>
      </c>
      <c r="E1459" s="315" t="s">
        <v>510</v>
      </c>
    </row>
    <row r="1460" spans="2:5">
      <c r="B1460" s="315" t="s">
        <v>1679</v>
      </c>
      <c r="C1460" s="315" t="s">
        <v>1680</v>
      </c>
      <c r="D1460" s="315" t="s">
        <v>509</v>
      </c>
      <c r="E1460" s="315" t="s">
        <v>510</v>
      </c>
    </row>
    <row r="1461" spans="2:5">
      <c r="B1461" s="315" t="s">
        <v>10922</v>
      </c>
      <c r="C1461" s="315" t="s">
        <v>10923</v>
      </c>
      <c r="D1461" s="315" t="s">
        <v>10924</v>
      </c>
      <c r="E1461" s="315" t="s">
        <v>510</v>
      </c>
    </row>
    <row r="1462" spans="2:5">
      <c r="B1462" s="315" t="s">
        <v>10326</v>
      </c>
      <c r="C1462" s="315" t="s">
        <v>10327</v>
      </c>
      <c r="D1462" s="315" t="s">
        <v>10328</v>
      </c>
      <c r="E1462" s="315" t="s">
        <v>510</v>
      </c>
    </row>
    <row r="1463" spans="2:5">
      <c r="B1463" s="315" t="s">
        <v>2944</v>
      </c>
      <c r="C1463" s="315" t="s">
        <v>2945</v>
      </c>
      <c r="D1463" s="315" t="s">
        <v>2946</v>
      </c>
      <c r="E1463" s="315" t="s">
        <v>510</v>
      </c>
    </row>
    <row r="1464" spans="2:5">
      <c r="B1464" s="315" t="s">
        <v>5683</v>
      </c>
      <c r="C1464" s="315" t="s">
        <v>5684</v>
      </c>
      <c r="D1464" s="315" t="s">
        <v>5685</v>
      </c>
      <c r="E1464" s="315" t="s">
        <v>510</v>
      </c>
    </row>
    <row r="1465" spans="2:5">
      <c r="B1465" s="315" t="s">
        <v>546</v>
      </c>
      <c r="C1465" s="315" t="s">
        <v>547</v>
      </c>
      <c r="D1465" s="315" t="s">
        <v>548</v>
      </c>
      <c r="E1465" s="315" t="s">
        <v>510</v>
      </c>
    </row>
    <row r="1466" spans="2:5">
      <c r="B1466" s="315" t="s">
        <v>543</v>
      </c>
      <c r="C1466" s="315" t="s">
        <v>544</v>
      </c>
      <c r="D1466" s="315" t="s">
        <v>545</v>
      </c>
      <c r="E1466" s="315" t="s">
        <v>510</v>
      </c>
    </row>
    <row r="1467" spans="2:5">
      <c r="B1467" s="315" t="s">
        <v>4729</v>
      </c>
      <c r="C1467" s="315" t="s">
        <v>4730</v>
      </c>
      <c r="D1467" s="315" t="s">
        <v>4731</v>
      </c>
      <c r="E1467" s="315" t="s">
        <v>510</v>
      </c>
    </row>
    <row r="1468" spans="2:5">
      <c r="B1468" s="315" t="s">
        <v>12118</v>
      </c>
      <c r="C1468" s="315" t="s">
        <v>12119</v>
      </c>
      <c r="D1468" s="315" t="s">
        <v>11401</v>
      </c>
      <c r="E1468" s="315" t="s">
        <v>510</v>
      </c>
    </row>
    <row r="1469" spans="2:5">
      <c r="B1469" s="315" t="s">
        <v>5032</v>
      </c>
      <c r="C1469" s="315" t="s">
        <v>5033</v>
      </c>
      <c r="D1469" s="315" t="s">
        <v>509</v>
      </c>
      <c r="E1469" s="315" t="s">
        <v>510</v>
      </c>
    </row>
    <row r="1470" spans="2:5">
      <c r="B1470" s="315" t="s">
        <v>7075</v>
      </c>
      <c r="C1470" s="315" t="s">
        <v>7076</v>
      </c>
      <c r="D1470" s="315" t="s">
        <v>7077</v>
      </c>
      <c r="E1470" s="315" t="s">
        <v>510</v>
      </c>
    </row>
    <row r="1471" spans="2:5">
      <c r="B1471" s="315" t="s">
        <v>5295</v>
      </c>
      <c r="C1471" s="315" t="s">
        <v>5296</v>
      </c>
      <c r="D1471" s="315" t="s">
        <v>5297</v>
      </c>
      <c r="E1471" s="315" t="s">
        <v>510</v>
      </c>
    </row>
    <row r="1472" spans="2:5">
      <c r="B1472" s="315" t="s">
        <v>4546</v>
      </c>
      <c r="C1472" s="315" t="s">
        <v>4547</v>
      </c>
      <c r="D1472" s="315" t="s">
        <v>509</v>
      </c>
      <c r="E1472" s="315" t="s">
        <v>510</v>
      </c>
    </row>
    <row r="1473" spans="2:5">
      <c r="B1473" s="315" t="s">
        <v>4425</v>
      </c>
      <c r="C1473" s="315" t="s">
        <v>4426</v>
      </c>
      <c r="D1473" s="315" t="s">
        <v>4427</v>
      </c>
      <c r="E1473" s="315" t="s">
        <v>510</v>
      </c>
    </row>
    <row r="1474" spans="2:5">
      <c r="B1474" s="315" t="s">
        <v>5675</v>
      </c>
      <c r="C1474" s="315" t="s">
        <v>5676</v>
      </c>
      <c r="D1474" s="315" t="s">
        <v>3563</v>
      </c>
      <c r="E1474" s="315" t="s">
        <v>510</v>
      </c>
    </row>
    <row r="1475" spans="2:5">
      <c r="B1475" s="315" t="s">
        <v>11794</v>
      </c>
      <c r="C1475" s="315" t="s">
        <v>11795</v>
      </c>
      <c r="D1475" s="315" t="s">
        <v>509</v>
      </c>
      <c r="E1475" s="315" t="s">
        <v>510</v>
      </c>
    </row>
    <row r="1476" spans="2:5">
      <c r="B1476" s="315" t="s">
        <v>561</v>
      </c>
      <c r="C1476" s="315" t="s">
        <v>562</v>
      </c>
      <c r="D1476" s="315" t="s">
        <v>563</v>
      </c>
      <c r="E1476" s="315" t="s">
        <v>510</v>
      </c>
    </row>
    <row r="1477" spans="2:5">
      <c r="B1477" s="315" t="s">
        <v>9622</v>
      </c>
      <c r="C1477" s="315" t="s">
        <v>9623</v>
      </c>
      <c r="D1477" s="315" t="s">
        <v>5792</v>
      </c>
      <c r="E1477" s="315" t="s">
        <v>510</v>
      </c>
    </row>
    <row r="1478" spans="2:5">
      <c r="B1478" s="315" t="s">
        <v>9817</v>
      </c>
      <c r="C1478" s="315" t="s">
        <v>9818</v>
      </c>
      <c r="D1478" s="315" t="s">
        <v>9819</v>
      </c>
      <c r="E1478" s="315" t="s">
        <v>510</v>
      </c>
    </row>
    <row r="1479" spans="2:5">
      <c r="B1479" s="315" t="s">
        <v>3978</v>
      </c>
      <c r="C1479" s="315" t="s">
        <v>3979</v>
      </c>
      <c r="D1479" s="315" t="s">
        <v>3980</v>
      </c>
      <c r="E1479" s="315" t="s">
        <v>510</v>
      </c>
    </row>
    <row r="1480" spans="2:5">
      <c r="B1480" s="315" t="s">
        <v>7966</v>
      </c>
      <c r="C1480" s="315" t="s">
        <v>7967</v>
      </c>
      <c r="D1480" s="315" t="s">
        <v>7968</v>
      </c>
      <c r="E1480" s="315" t="s">
        <v>510</v>
      </c>
    </row>
    <row r="1481" spans="2:5">
      <c r="B1481" s="315" t="s">
        <v>10050</v>
      </c>
      <c r="C1481" s="315" t="s">
        <v>10051</v>
      </c>
      <c r="D1481" s="315" t="s">
        <v>10052</v>
      </c>
      <c r="E1481" s="315" t="s">
        <v>510</v>
      </c>
    </row>
    <row r="1482" spans="2:5">
      <c r="B1482" s="315" t="s">
        <v>6881</v>
      </c>
      <c r="C1482" s="315" t="s">
        <v>6882</v>
      </c>
      <c r="D1482" s="315" t="s">
        <v>6883</v>
      </c>
      <c r="E1482" s="315" t="s">
        <v>510</v>
      </c>
    </row>
    <row r="1483" spans="2:5">
      <c r="B1483" s="315" t="s">
        <v>10876</v>
      </c>
      <c r="C1483" s="315" t="s">
        <v>10877</v>
      </c>
      <c r="D1483" s="315" t="s">
        <v>9742</v>
      </c>
      <c r="E1483" s="315" t="s">
        <v>510</v>
      </c>
    </row>
    <row r="1484" spans="2:5">
      <c r="B1484" s="315" t="s">
        <v>11740</v>
      </c>
      <c r="C1484" s="315" t="s">
        <v>11741</v>
      </c>
      <c r="D1484" s="315" t="s">
        <v>11742</v>
      </c>
      <c r="E1484" s="315" t="s">
        <v>510</v>
      </c>
    </row>
    <row r="1485" spans="2:5">
      <c r="B1485" s="315" t="s">
        <v>1770</v>
      </c>
      <c r="C1485" s="315" t="s">
        <v>1771</v>
      </c>
      <c r="D1485" s="315" t="s">
        <v>1772</v>
      </c>
      <c r="E1485" s="315" t="s">
        <v>510</v>
      </c>
    </row>
    <row r="1486" spans="2:5">
      <c r="B1486" s="315" t="s">
        <v>2027</v>
      </c>
      <c r="C1486" s="315" t="s">
        <v>2028</v>
      </c>
      <c r="D1486" s="315" t="s">
        <v>2029</v>
      </c>
      <c r="E1486" s="315" t="s">
        <v>510</v>
      </c>
    </row>
    <row r="1487" spans="2:5">
      <c r="B1487" s="315" t="s">
        <v>10395</v>
      </c>
      <c r="C1487" s="315" t="s">
        <v>10396</v>
      </c>
      <c r="D1487" s="315" t="s">
        <v>10397</v>
      </c>
      <c r="E1487" s="315" t="s">
        <v>680</v>
      </c>
    </row>
    <row r="1488" spans="2:5">
      <c r="B1488" s="315" t="s">
        <v>10519</v>
      </c>
      <c r="C1488" s="315" t="s">
        <v>10520</v>
      </c>
      <c r="D1488" s="315" t="s">
        <v>10521</v>
      </c>
      <c r="E1488" s="315" t="s">
        <v>510</v>
      </c>
    </row>
    <row r="1489" spans="2:5">
      <c r="B1489" s="315" t="s">
        <v>7061</v>
      </c>
      <c r="C1489" s="315" t="s">
        <v>7062</v>
      </c>
      <c r="D1489" s="315" t="s">
        <v>7063</v>
      </c>
      <c r="E1489" s="315" t="s">
        <v>680</v>
      </c>
    </row>
    <row r="1490" spans="2:5">
      <c r="B1490" s="315" t="s">
        <v>5149</v>
      </c>
      <c r="C1490" s="315" t="s">
        <v>5150</v>
      </c>
      <c r="D1490" s="315" t="s">
        <v>5151</v>
      </c>
      <c r="E1490" s="315" t="s">
        <v>510</v>
      </c>
    </row>
    <row r="1491" spans="2:5">
      <c r="B1491" s="315" t="s">
        <v>5306</v>
      </c>
      <c r="C1491" s="315" t="s">
        <v>5307</v>
      </c>
      <c r="D1491" s="315" t="s">
        <v>509</v>
      </c>
      <c r="E1491" s="315" t="s">
        <v>510</v>
      </c>
    </row>
    <row r="1492" spans="2:5">
      <c r="B1492" s="315" t="s">
        <v>2745</v>
      </c>
      <c r="C1492" s="315" t="s">
        <v>2746</v>
      </c>
      <c r="D1492" s="315" t="s">
        <v>2747</v>
      </c>
      <c r="E1492" s="315" t="s">
        <v>510</v>
      </c>
    </row>
    <row r="1493" spans="2:5">
      <c r="B1493" s="315" t="s">
        <v>6488</v>
      </c>
      <c r="C1493" s="315" t="s">
        <v>6489</v>
      </c>
      <c r="D1493" s="315" t="s">
        <v>6490</v>
      </c>
      <c r="E1493" s="315" t="s">
        <v>510</v>
      </c>
    </row>
    <row r="1494" spans="2:5">
      <c r="B1494" s="315" t="s">
        <v>7241</v>
      </c>
      <c r="C1494" s="315" t="s">
        <v>7242</v>
      </c>
      <c r="D1494" s="315" t="s">
        <v>7243</v>
      </c>
      <c r="E1494" s="315" t="s">
        <v>510</v>
      </c>
    </row>
    <row r="1495" spans="2:5">
      <c r="B1495" s="315" t="s">
        <v>2736</v>
      </c>
      <c r="C1495" s="315" t="s">
        <v>2737</v>
      </c>
      <c r="D1495" s="315" t="s">
        <v>650</v>
      </c>
      <c r="E1495" s="315" t="s">
        <v>510</v>
      </c>
    </row>
    <row r="1496" spans="2:5">
      <c r="B1496" s="315" t="s">
        <v>7113</v>
      </c>
      <c r="C1496" s="315" t="s">
        <v>7114</v>
      </c>
      <c r="D1496" s="315" t="s">
        <v>509</v>
      </c>
      <c r="E1496" s="315" t="s">
        <v>510</v>
      </c>
    </row>
    <row r="1497" spans="2:5">
      <c r="B1497" s="315" t="s">
        <v>4470</v>
      </c>
      <c r="C1497" s="315" t="s">
        <v>4471</v>
      </c>
      <c r="D1497" s="315" t="s">
        <v>509</v>
      </c>
      <c r="E1497" s="315" t="s">
        <v>510</v>
      </c>
    </row>
    <row r="1498" spans="2:5">
      <c r="B1498" s="315" t="s">
        <v>11614</v>
      </c>
      <c r="C1498" s="315" t="s">
        <v>11615</v>
      </c>
      <c r="D1498" s="315" t="s">
        <v>509</v>
      </c>
      <c r="E1498" s="315" t="s">
        <v>510</v>
      </c>
    </row>
    <row r="1499" spans="2:5">
      <c r="B1499" s="315" t="s">
        <v>4869</v>
      </c>
      <c r="C1499" s="315" t="s">
        <v>4870</v>
      </c>
      <c r="D1499" s="315" t="s">
        <v>4871</v>
      </c>
      <c r="E1499" s="315" t="s">
        <v>510</v>
      </c>
    </row>
    <row r="1500" spans="2:5">
      <c r="B1500" s="315" t="s">
        <v>7278</v>
      </c>
      <c r="C1500" s="315" t="s">
        <v>7279</v>
      </c>
      <c r="D1500" s="315" t="s">
        <v>7280</v>
      </c>
      <c r="E1500" s="315" t="s">
        <v>510</v>
      </c>
    </row>
    <row r="1501" spans="2:5">
      <c r="B1501" s="315" t="s">
        <v>6637</v>
      </c>
      <c r="C1501" s="315" t="s">
        <v>6638</v>
      </c>
      <c r="D1501" s="315" t="s">
        <v>6639</v>
      </c>
      <c r="E1501" s="315" t="s">
        <v>510</v>
      </c>
    </row>
    <row r="1502" spans="2:5">
      <c r="B1502" s="315" t="s">
        <v>7391</v>
      </c>
      <c r="C1502" s="315" t="s">
        <v>7392</v>
      </c>
      <c r="D1502" s="315" t="s">
        <v>7393</v>
      </c>
      <c r="E1502" s="315" t="s">
        <v>510</v>
      </c>
    </row>
    <row r="1503" spans="2:5">
      <c r="B1503" s="315" t="s">
        <v>4158</v>
      </c>
      <c r="C1503" s="315" t="s">
        <v>4159</v>
      </c>
      <c r="D1503" s="315" t="s">
        <v>509</v>
      </c>
      <c r="E1503" s="315" t="s">
        <v>510</v>
      </c>
    </row>
    <row r="1504" spans="2:5">
      <c r="B1504" s="315" t="s">
        <v>6131</v>
      </c>
      <c r="C1504" s="315" t="s">
        <v>6132</v>
      </c>
      <c r="D1504" s="315" t="s">
        <v>6133</v>
      </c>
      <c r="E1504" s="315" t="s">
        <v>510</v>
      </c>
    </row>
    <row r="1505" spans="2:5">
      <c r="B1505" s="315" t="s">
        <v>5718</v>
      </c>
      <c r="C1505" s="315" t="s">
        <v>5719</v>
      </c>
      <c r="D1505" s="315" t="s">
        <v>509</v>
      </c>
      <c r="E1505" s="315" t="s">
        <v>510</v>
      </c>
    </row>
    <row r="1506" spans="2:5">
      <c r="B1506" s="315" t="s">
        <v>4129</v>
      </c>
      <c r="C1506" s="315" t="s">
        <v>4130</v>
      </c>
      <c r="D1506" s="315" t="s">
        <v>509</v>
      </c>
      <c r="E1506" s="315" t="s">
        <v>510</v>
      </c>
    </row>
    <row r="1507" spans="2:5">
      <c r="B1507" s="315" t="s">
        <v>3953</v>
      </c>
      <c r="C1507" s="315" t="s">
        <v>3954</v>
      </c>
      <c r="D1507" s="315" t="s">
        <v>509</v>
      </c>
      <c r="E1507" s="315" t="s">
        <v>510</v>
      </c>
    </row>
    <row r="1508" spans="2:5">
      <c r="B1508" s="315" t="s">
        <v>10646</v>
      </c>
      <c r="C1508" s="315" t="s">
        <v>10647</v>
      </c>
      <c r="D1508" s="315" t="s">
        <v>10648</v>
      </c>
      <c r="E1508" s="315" t="s">
        <v>510</v>
      </c>
    </row>
    <row r="1509" spans="2:5">
      <c r="B1509" s="315" t="s">
        <v>5863</v>
      </c>
      <c r="C1509" s="315" t="s">
        <v>5864</v>
      </c>
      <c r="D1509" s="315" t="s">
        <v>5865</v>
      </c>
      <c r="E1509" s="315" t="s">
        <v>510</v>
      </c>
    </row>
    <row r="1510" spans="2:5">
      <c r="B1510" s="315" t="s">
        <v>9469</v>
      </c>
      <c r="C1510" s="315" t="s">
        <v>9470</v>
      </c>
      <c r="D1510" s="315" t="s">
        <v>9471</v>
      </c>
      <c r="E1510" s="315" t="s">
        <v>510</v>
      </c>
    </row>
    <row r="1511" spans="2:5">
      <c r="B1511" s="315" t="s">
        <v>8903</v>
      </c>
      <c r="C1511" s="315" t="s">
        <v>8904</v>
      </c>
      <c r="D1511" s="315" t="s">
        <v>8905</v>
      </c>
      <c r="E1511" s="315" t="s">
        <v>680</v>
      </c>
    </row>
    <row r="1512" spans="2:5">
      <c r="B1512" s="315" t="s">
        <v>9123</v>
      </c>
      <c r="C1512" s="315" t="s">
        <v>9124</v>
      </c>
      <c r="D1512" s="315" t="s">
        <v>9125</v>
      </c>
      <c r="E1512" s="315" t="s">
        <v>510</v>
      </c>
    </row>
    <row r="1513" spans="2:5">
      <c r="B1513" s="315" t="s">
        <v>6036</v>
      </c>
      <c r="C1513" s="315" t="s">
        <v>6037</v>
      </c>
      <c r="D1513" s="315" t="s">
        <v>6038</v>
      </c>
      <c r="E1513" s="315" t="s">
        <v>510</v>
      </c>
    </row>
    <row r="1514" spans="2:5">
      <c r="B1514" s="315" t="s">
        <v>10047</v>
      </c>
      <c r="C1514" s="315" t="s">
        <v>10048</v>
      </c>
      <c r="D1514" s="315" t="s">
        <v>10049</v>
      </c>
      <c r="E1514" s="315" t="s">
        <v>510</v>
      </c>
    </row>
    <row r="1515" spans="2:5">
      <c r="B1515" s="315" t="s">
        <v>4964</v>
      </c>
      <c r="C1515" s="315" t="s">
        <v>4965</v>
      </c>
      <c r="D1515" s="315" t="s">
        <v>4966</v>
      </c>
      <c r="E1515" s="315" t="s">
        <v>510</v>
      </c>
    </row>
    <row r="1516" spans="2:5">
      <c r="B1516" s="315" t="s">
        <v>9361</v>
      </c>
      <c r="C1516" s="315" t="s">
        <v>9362</v>
      </c>
      <c r="D1516" s="315" t="s">
        <v>9363</v>
      </c>
      <c r="E1516" s="315" t="s">
        <v>680</v>
      </c>
    </row>
    <row r="1517" spans="2:5">
      <c r="B1517" s="315" t="s">
        <v>2572</v>
      </c>
      <c r="C1517" s="315" t="s">
        <v>2573</v>
      </c>
      <c r="D1517" s="315" t="s">
        <v>2574</v>
      </c>
      <c r="E1517" s="315" t="s">
        <v>510</v>
      </c>
    </row>
    <row r="1518" spans="2:5">
      <c r="B1518" s="315" t="s">
        <v>2499</v>
      </c>
      <c r="C1518" s="315" t="s">
        <v>2500</v>
      </c>
      <c r="D1518" s="315" t="s">
        <v>2501</v>
      </c>
      <c r="E1518" s="315" t="s">
        <v>510</v>
      </c>
    </row>
    <row r="1519" spans="2:5">
      <c r="B1519" s="315" t="s">
        <v>3624</v>
      </c>
      <c r="C1519" s="315" t="s">
        <v>3625</v>
      </c>
      <c r="D1519" s="315" t="s">
        <v>851</v>
      </c>
      <c r="E1519" s="315" t="s">
        <v>510</v>
      </c>
    </row>
    <row r="1520" spans="2:5">
      <c r="B1520" s="315" t="s">
        <v>3061</v>
      </c>
      <c r="C1520" s="315" t="s">
        <v>3062</v>
      </c>
      <c r="D1520" s="315" t="s">
        <v>3063</v>
      </c>
      <c r="E1520" s="315" t="s">
        <v>680</v>
      </c>
    </row>
    <row r="1521" spans="2:5">
      <c r="B1521" s="315" t="s">
        <v>10820</v>
      </c>
      <c r="C1521" s="315" t="s">
        <v>10821</v>
      </c>
      <c r="D1521" s="315" t="s">
        <v>10822</v>
      </c>
      <c r="E1521" s="315" t="s">
        <v>510</v>
      </c>
    </row>
    <row r="1522" spans="2:5">
      <c r="B1522" s="315" t="s">
        <v>6518</v>
      </c>
      <c r="C1522" s="315" t="s">
        <v>6519</v>
      </c>
      <c r="D1522" s="315" t="s">
        <v>6520</v>
      </c>
      <c r="E1522" s="315" t="s">
        <v>680</v>
      </c>
    </row>
    <row r="1523" spans="2:5">
      <c r="B1523" s="315" t="s">
        <v>8854</v>
      </c>
      <c r="C1523" s="315" t="s">
        <v>8855</v>
      </c>
      <c r="D1523" s="315" t="s">
        <v>8856</v>
      </c>
      <c r="E1523" s="315" t="s">
        <v>510</v>
      </c>
    </row>
    <row r="1524" spans="2:5">
      <c r="B1524" s="315" t="s">
        <v>12398</v>
      </c>
      <c r="C1524" s="315" t="s">
        <v>12399</v>
      </c>
      <c r="D1524" s="315" t="s">
        <v>12400</v>
      </c>
      <c r="E1524" s="315" t="s">
        <v>510</v>
      </c>
    </row>
    <row r="1525" spans="2:5">
      <c r="B1525" s="315" t="s">
        <v>9323</v>
      </c>
      <c r="C1525" s="315" t="s">
        <v>9324</v>
      </c>
      <c r="D1525" s="315" t="s">
        <v>9325</v>
      </c>
      <c r="E1525" s="315" t="s">
        <v>510</v>
      </c>
    </row>
    <row r="1526" spans="2:5">
      <c r="B1526" s="315" t="s">
        <v>8456</v>
      </c>
      <c r="C1526" s="315" t="s">
        <v>8457</v>
      </c>
      <c r="D1526" s="315" t="s">
        <v>8458</v>
      </c>
      <c r="E1526" s="315" t="s">
        <v>510</v>
      </c>
    </row>
    <row r="1527" spans="2:5">
      <c r="B1527" s="315" t="s">
        <v>1976</v>
      </c>
      <c r="C1527" s="315" t="s">
        <v>1977</v>
      </c>
      <c r="D1527" s="315" t="s">
        <v>1978</v>
      </c>
      <c r="E1527" s="315" t="s">
        <v>510</v>
      </c>
    </row>
    <row r="1528" spans="2:5">
      <c r="B1528" s="315" t="s">
        <v>12218</v>
      </c>
      <c r="C1528" s="315" t="s">
        <v>12219</v>
      </c>
      <c r="D1528" s="315" t="s">
        <v>509</v>
      </c>
      <c r="E1528" s="315" t="s">
        <v>510</v>
      </c>
    </row>
    <row r="1529" spans="2:5">
      <c r="B1529" s="315" t="s">
        <v>1919</v>
      </c>
      <c r="C1529" s="315" t="s">
        <v>1920</v>
      </c>
      <c r="D1529" s="315" t="s">
        <v>509</v>
      </c>
      <c r="E1529" s="315" t="s">
        <v>510</v>
      </c>
    </row>
    <row r="1530" spans="2:5">
      <c r="B1530" s="315" t="s">
        <v>10671</v>
      </c>
      <c r="C1530" s="315" t="s">
        <v>10672</v>
      </c>
      <c r="D1530" s="315" t="s">
        <v>10673</v>
      </c>
      <c r="E1530" s="315" t="s">
        <v>680</v>
      </c>
    </row>
    <row r="1531" spans="2:5">
      <c r="B1531" s="315" t="s">
        <v>10068</v>
      </c>
      <c r="C1531" s="315" t="s">
        <v>10069</v>
      </c>
      <c r="D1531" s="315" t="s">
        <v>10070</v>
      </c>
      <c r="E1531" s="315" t="s">
        <v>510</v>
      </c>
    </row>
    <row r="1532" spans="2:5">
      <c r="B1532" s="315" t="s">
        <v>1471</v>
      </c>
      <c r="C1532" s="315" t="s">
        <v>1472</v>
      </c>
      <c r="D1532" s="315" t="s">
        <v>1473</v>
      </c>
      <c r="E1532" s="315" t="s">
        <v>510</v>
      </c>
    </row>
    <row r="1533" spans="2:5">
      <c r="B1533" s="315" t="s">
        <v>12715</v>
      </c>
      <c r="C1533" s="315" t="s">
        <v>12716</v>
      </c>
      <c r="D1533" s="315" t="s">
        <v>12717</v>
      </c>
      <c r="E1533" s="315" t="s">
        <v>510</v>
      </c>
    </row>
    <row r="1534" spans="2:5">
      <c r="B1534" s="315" t="s">
        <v>12902</v>
      </c>
      <c r="C1534" s="315" t="s">
        <v>12903</v>
      </c>
      <c r="D1534" s="315" t="s">
        <v>12904</v>
      </c>
      <c r="E1534" s="315" t="s">
        <v>680</v>
      </c>
    </row>
    <row r="1535" spans="2:5">
      <c r="B1535" s="315" t="s">
        <v>4276</v>
      </c>
      <c r="C1535" s="315" t="s">
        <v>4277</v>
      </c>
      <c r="D1535" s="315" t="s">
        <v>4278</v>
      </c>
      <c r="E1535" s="315" t="s">
        <v>510</v>
      </c>
    </row>
    <row r="1536" spans="2:5">
      <c r="B1536" s="315" t="s">
        <v>8536</v>
      </c>
      <c r="C1536" s="315" t="s">
        <v>8537</v>
      </c>
      <c r="D1536" s="315" t="s">
        <v>8538</v>
      </c>
      <c r="E1536" s="315" t="s">
        <v>680</v>
      </c>
    </row>
    <row r="1537" spans="2:5">
      <c r="B1537" s="315" t="s">
        <v>12865</v>
      </c>
      <c r="C1537" s="315" t="s">
        <v>12866</v>
      </c>
      <c r="D1537" s="315" t="s">
        <v>12867</v>
      </c>
      <c r="E1537" s="315" t="s">
        <v>510</v>
      </c>
    </row>
    <row r="1538" spans="2:5">
      <c r="B1538" s="315" t="s">
        <v>7334</v>
      </c>
      <c r="C1538" s="315" t="s">
        <v>7335</v>
      </c>
      <c r="D1538" s="315" t="s">
        <v>7336</v>
      </c>
      <c r="E1538" s="315" t="s">
        <v>680</v>
      </c>
    </row>
    <row r="1539" spans="2:5">
      <c r="B1539" s="315" t="s">
        <v>7498</v>
      </c>
      <c r="C1539" s="315" t="s">
        <v>7499</v>
      </c>
      <c r="D1539" s="315" t="s">
        <v>5971</v>
      </c>
      <c r="E1539" s="315" t="s">
        <v>680</v>
      </c>
    </row>
    <row r="1540" spans="2:5">
      <c r="B1540" s="315" t="s">
        <v>12697</v>
      </c>
      <c r="C1540" s="315" t="s">
        <v>12698</v>
      </c>
      <c r="D1540" s="315" t="s">
        <v>12699</v>
      </c>
      <c r="E1540" s="315" t="s">
        <v>510</v>
      </c>
    </row>
    <row r="1541" spans="2:5">
      <c r="B1541" s="315" t="s">
        <v>8534</v>
      </c>
      <c r="C1541" s="315" t="s">
        <v>8535</v>
      </c>
      <c r="D1541" s="315" t="s">
        <v>1521</v>
      </c>
      <c r="E1541" s="315" t="s">
        <v>510</v>
      </c>
    </row>
    <row r="1542" spans="2:5">
      <c r="B1542" s="315" t="s">
        <v>11860</v>
      </c>
      <c r="C1542" s="315" t="s">
        <v>11861</v>
      </c>
      <c r="D1542" s="315" t="s">
        <v>11862</v>
      </c>
      <c r="E1542" s="315" t="s">
        <v>510</v>
      </c>
    </row>
    <row r="1543" spans="2:5">
      <c r="B1543" s="315" t="s">
        <v>9472</v>
      </c>
      <c r="C1543" s="315" t="s">
        <v>9473</v>
      </c>
      <c r="D1543" s="315" t="s">
        <v>8066</v>
      </c>
      <c r="E1543" s="315" t="s">
        <v>680</v>
      </c>
    </row>
    <row r="1544" spans="2:5">
      <c r="B1544" s="315" t="s">
        <v>1021</v>
      </c>
      <c r="C1544" s="315" t="s">
        <v>1022</v>
      </c>
      <c r="D1544" s="315" t="s">
        <v>1023</v>
      </c>
      <c r="E1544" s="315" t="s">
        <v>510</v>
      </c>
    </row>
    <row r="1545" spans="2:5">
      <c r="B1545" s="315" t="s">
        <v>1296</v>
      </c>
      <c r="C1545" s="315" t="s">
        <v>1297</v>
      </c>
      <c r="D1545" s="315" t="s">
        <v>1298</v>
      </c>
      <c r="E1545" s="315" t="s">
        <v>510</v>
      </c>
    </row>
    <row r="1546" spans="2:5">
      <c r="B1546" s="315" t="s">
        <v>1093</v>
      </c>
      <c r="C1546" s="315" t="s">
        <v>1094</v>
      </c>
      <c r="D1546" s="315" t="s">
        <v>1095</v>
      </c>
      <c r="E1546" s="315" t="s">
        <v>510</v>
      </c>
    </row>
    <row r="1547" spans="2:5">
      <c r="B1547" s="315" t="s">
        <v>12470</v>
      </c>
      <c r="C1547" s="315" t="s">
        <v>12471</v>
      </c>
      <c r="D1547" s="315" t="s">
        <v>509</v>
      </c>
      <c r="E1547" s="315" t="s">
        <v>510</v>
      </c>
    </row>
    <row r="1548" spans="2:5">
      <c r="B1548" s="315" t="s">
        <v>12069</v>
      </c>
      <c r="C1548" s="315" t="s">
        <v>12070</v>
      </c>
      <c r="D1548" s="315" t="s">
        <v>12071</v>
      </c>
      <c r="E1548" s="315" t="s">
        <v>680</v>
      </c>
    </row>
    <row r="1549" spans="2:5">
      <c r="B1549" s="315" t="s">
        <v>3116</v>
      </c>
      <c r="C1549" s="315" t="s">
        <v>3117</v>
      </c>
      <c r="D1549" s="315" t="s">
        <v>3118</v>
      </c>
      <c r="E1549" s="315" t="s">
        <v>680</v>
      </c>
    </row>
    <row r="1550" spans="2:5">
      <c r="B1550" s="315" t="s">
        <v>1967</v>
      </c>
      <c r="C1550" s="315" t="s">
        <v>1968</v>
      </c>
      <c r="D1550" s="315" t="s">
        <v>1969</v>
      </c>
      <c r="E1550" s="315" t="s">
        <v>680</v>
      </c>
    </row>
    <row r="1551" spans="2:5">
      <c r="B1551" s="315" t="s">
        <v>2454</v>
      </c>
      <c r="C1551" s="315" t="s">
        <v>2455</v>
      </c>
      <c r="D1551" s="315" t="s">
        <v>509</v>
      </c>
      <c r="E1551" s="315" t="s">
        <v>510</v>
      </c>
    </row>
    <row r="1552" spans="2:5">
      <c r="B1552" s="315" t="s">
        <v>10401</v>
      </c>
      <c r="C1552" s="315" t="s">
        <v>10402</v>
      </c>
      <c r="D1552" s="315" t="s">
        <v>10403</v>
      </c>
      <c r="E1552" s="315" t="s">
        <v>510</v>
      </c>
    </row>
    <row r="1553" spans="2:5">
      <c r="B1553" s="315" t="s">
        <v>9246</v>
      </c>
      <c r="C1553" s="315" t="s">
        <v>9247</v>
      </c>
      <c r="D1553" s="315" t="s">
        <v>9248</v>
      </c>
      <c r="E1553" s="315" t="s">
        <v>510</v>
      </c>
    </row>
    <row r="1554" spans="2:5">
      <c r="B1554" s="315" t="s">
        <v>10888</v>
      </c>
      <c r="C1554" s="315" t="s">
        <v>10889</v>
      </c>
      <c r="D1554" s="315" t="s">
        <v>10890</v>
      </c>
      <c r="E1554" s="315" t="s">
        <v>510</v>
      </c>
    </row>
    <row r="1555" spans="2:5">
      <c r="B1555" s="315" t="s">
        <v>9271</v>
      </c>
      <c r="C1555" s="315" t="s">
        <v>9272</v>
      </c>
      <c r="D1555" s="315" t="s">
        <v>9273</v>
      </c>
      <c r="E1555" s="315" t="s">
        <v>680</v>
      </c>
    </row>
    <row r="1556" spans="2:5">
      <c r="B1556" s="315" t="s">
        <v>11484</v>
      </c>
      <c r="C1556" s="315" t="s">
        <v>11485</v>
      </c>
      <c r="D1556" s="315" t="s">
        <v>11486</v>
      </c>
      <c r="E1556" s="315" t="s">
        <v>510</v>
      </c>
    </row>
    <row r="1557" spans="2:5">
      <c r="B1557" s="315" t="s">
        <v>1525</v>
      </c>
      <c r="C1557" s="315" t="s">
        <v>1526</v>
      </c>
      <c r="D1557" s="315" t="s">
        <v>1527</v>
      </c>
      <c r="E1557" s="315" t="s">
        <v>680</v>
      </c>
    </row>
    <row r="1558" spans="2:5">
      <c r="B1558" s="315" t="s">
        <v>3168</v>
      </c>
      <c r="C1558" s="315" t="s">
        <v>3169</v>
      </c>
      <c r="D1558" s="315" t="s">
        <v>509</v>
      </c>
      <c r="E1558" s="315" t="s">
        <v>510</v>
      </c>
    </row>
    <row r="1559" spans="2:5">
      <c r="B1559" s="315" t="s">
        <v>11639</v>
      </c>
      <c r="C1559" s="315" t="s">
        <v>11640</v>
      </c>
      <c r="D1559" s="315" t="s">
        <v>11641</v>
      </c>
      <c r="E1559" s="315" t="s">
        <v>510</v>
      </c>
    </row>
    <row r="1560" spans="2:5">
      <c r="B1560" s="315" t="s">
        <v>1393</v>
      </c>
      <c r="C1560" s="315" t="s">
        <v>1394</v>
      </c>
      <c r="D1560" s="315" t="s">
        <v>1395</v>
      </c>
      <c r="E1560" s="315" t="s">
        <v>510</v>
      </c>
    </row>
    <row r="1561" spans="2:5">
      <c r="B1561" s="315" t="s">
        <v>3137</v>
      </c>
      <c r="C1561" s="315" t="s">
        <v>3138</v>
      </c>
      <c r="D1561" s="315" t="s">
        <v>1111</v>
      </c>
      <c r="E1561" s="315" t="s">
        <v>510</v>
      </c>
    </row>
    <row r="1562" spans="2:5">
      <c r="B1562" s="315" t="s">
        <v>8616</v>
      </c>
      <c r="C1562" s="315" t="s">
        <v>8617</v>
      </c>
      <c r="D1562" s="315" t="s">
        <v>8618</v>
      </c>
      <c r="E1562" s="315" t="s">
        <v>510</v>
      </c>
    </row>
    <row r="1563" spans="2:5">
      <c r="B1563" s="315" t="s">
        <v>5243</v>
      </c>
      <c r="C1563" s="315" t="s">
        <v>5244</v>
      </c>
      <c r="D1563" s="315" t="s">
        <v>5245</v>
      </c>
      <c r="E1563" s="315" t="s">
        <v>510</v>
      </c>
    </row>
    <row r="1564" spans="2:5">
      <c r="B1564" s="315" t="s">
        <v>11241</v>
      </c>
      <c r="C1564" s="315" t="s">
        <v>11242</v>
      </c>
      <c r="D1564" s="315" t="s">
        <v>11243</v>
      </c>
      <c r="E1564" s="315" t="s">
        <v>510</v>
      </c>
    </row>
    <row r="1565" spans="2:5">
      <c r="B1565" s="315" t="s">
        <v>11433</v>
      </c>
      <c r="C1565" s="315" t="s">
        <v>11434</v>
      </c>
      <c r="D1565" s="315" t="s">
        <v>11435</v>
      </c>
      <c r="E1565" s="315" t="s">
        <v>510</v>
      </c>
    </row>
    <row r="1566" spans="2:5">
      <c r="B1566" s="315" t="s">
        <v>7067</v>
      </c>
      <c r="C1566" s="315" t="s">
        <v>7068</v>
      </c>
      <c r="D1566" s="315" t="s">
        <v>2323</v>
      </c>
      <c r="E1566" s="315" t="s">
        <v>510</v>
      </c>
    </row>
    <row r="1567" spans="2:5">
      <c r="B1567" s="315" t="s">
        <v>1676</v>
      </c>
      <c r="C1567" s="315" t="s">
        <v>1677</v>
      </c>
      <c r="D1567" s="315" t="s">
        <v>1678</v>
      </c>
      <c r="E1567" s="315" t="s">
        <v>510</v>
      </c>
    </row>
    <row r="1568" spans="2:5">
      <c r="B1568" s="315" t="s">
        <v>2247</v>
      </c>
      <c r="C1568" s="315" t="s">
        <v>2248</v>
      </c>
      <c r="D1568" s="315" t="s">
        <v>2249</v>
      </c>
      <c r="E1568" s="315" t="s">
        <v>510</v>
      </c>
    </row>
    <row r="1569" spans="2:5">
      <c r="B1569" s="315" t="s">
        <v>6442</v>
      </c>
      <c r="C1569" s="315" t="s">
        <v>6443</v>
      </c>
      <c r="D1569" s="315" t="s">
        <v>6444</v>
      </c>
      <c r="E1569" s="315" t="s">
        <v>510</v>
      </c>
    </row>
    <row r="1570" spans="2:5">
      <c r="B1570" s="315" t="s">
        <v>1947</v>
      </c>
      <c r="C1570" s="315" t="s">
        <v>1948</v>
      </c>
      <c r="D1570" s="315" t="s">
        <v>509</v>
      </c>
      <c r="E1570" s="315" t="s">
        <v>510</v>
      </c>
    </row>
    <row r="1571" spans="2:5">
      <c r="B1571" s="315" t="s">
        <v>7866</v>
      </c>
      <c r="C1571" s="315" t="s">
        <v>7867</v>
      </c>
      <c r="D1571" s="315" t="s">
        <v>7868</v>
      </c>
      <c r="E1571" s="315" t="s">
        <v>510</v>
      </c>
    </row>
    <row r="1572" spans="2:5">
      <c r="B1572" s="315" t="s">
        <v>5362</v>
      </c>
      <c r="C1572" s="315" t="s">
        <v>5363</v>
      </c>
      <c r="D1572" s="315" t="s">
        <v>5364</v>
      </c>
      <c r="E1572" s="315" t="s">
        <v>510</v>
      </c>
    </row>
    <row r="1573" spans="2:5">
      <c r="B1573" s="315" t="s">
        <v>6403</v>
      </c>
      <c r="C1573" s="315" t="s">
        <v>6404</v>
      </c>
      <c r="D1573" s="315" t="s">
        <v>509</v>
      </c>
      <c r="E1573" s="315" t="s">
        <v>510</v>
      </c>
    </row>
    <row r="1574" spans="2:5">
      <c r="B1574" s="315" t="s">
        <v>8269</v>
      </c>
      <c r="C1574" s="315" t="s">
        <v>8270</v>
      </c>
      <c r="D1574" s="315" t="s">
        <v>509</v>
      </c>
      <c r="E1574" s="315" t="s">
        <v>510</v>
      </c>
    </row>
    <row r="1575" spans="2:5">
      <c r="B1575" s="315" t="s">
        <v>12822</v>
      </c>
      <c r="C1575" s="315" t="s">
        <v>12823</v>
      </c>
      <c r="D1575" s="315" t="s">
        <v>509</v>
      </c>
      <c r="E1575" s="315" t="s">
        <v>510</v>
      </c>
    </row>
    <row r="1576" spans="2:5">
      <c r="B1576" s="315" t="s">
        <v>5744</v>
      </c>
      <c r="C1576" s="315" t="s">
        <v>5745</v>
      </c>
      <c r="D1576" s="315" t="s">
        <v>5746</v>
      </c>
      <c r="E1576" s="315" t="s">
        <v>510</v>
      </c>
    </row>
    <row r="1577" spans="2:5">
      <c r="B1577" s="315" t="s">
        <v>2870</v>
      </c>
      <c r="C1577" s="315" t="s">
        <v>2871</v>
      </c>
      <c r="D1577" s="315" t="s">
        <v>1338</v>
      </c>
      <c r="E1577" s="315" t="s">
        <v>510</v>
      </c>
    </row>
    <row r="1578" spans="2:5">
      <c r="B1578" s="315" t="s">
        <v>9608</v>
      </c>
      <c r="C1578" s="315" t="s">
        <v>9609</v>
      </c>
      <c r="D1578" s="315" t="s">
        <v>509</v>
      </c>
      <c r="E1578" s="315" t="s">
        <v>510</v>
      </c>
    </row>
    <row r="1579" spans="2:5">
      <c r="B1579" s="315" t="s">
        <v>12281</v>
      </c>
      <c r="C1579" s="315" t="s">
        <v>12282</v>
      </c>
      <c r="D1579" s="315" t="s">
        <v>12283</v>
      </c>
      <c r="E1579" s="315" t="s">
        <v>510</v>
      </c>
    </row>
    <row r="1580" spans="2:5">
      <c r="B1580" s="315" t="s">
        <v>10618</v>
      </c>
      <c r="C1580" s="315" t="s">
        <v>10619</v>
      </c>
      <c r="D1580" s="315" t="s">
        <v>1418</v>
      </c>
      <c r="E1580" s="315" t="s">
        <v>680</v>
      </c>
    </row>
    <row r="1581" spans="2:5">
      <c r="B1581" s="315" t="s">
        <v>10900</v>
      </c>
      <c r="C1581" s="315" t="s">
        <v>10901</v>
      </c>
      <c r="D1581" s="315" t="s">
        <v>10902</v>
      </c>
      <c r="E1581" s="315" t="s">
        <v>680</v>
      </c>
    </row>
    <row r="1582" spans="2:5">
      <c r="B1582" s="315" t="s">
        <v>8705</v>
      </c>
      <c r="C1582" s="315" t="s">
        <v>8706</v>
      </c>
      <c r="D1582" s="315" t="s">
        <v>2158</v>
      </c>
      <c r="E1582" s="315" t="s">
        <v>680</v>
      </c>
    </row>
    <row r="1583" spans="2:5">
      <c r="B1583" s="315" t="s">
        <v>3791</v>
      </c>
      <c r="C1583" s="315" t="s">
        <v>3792</v>
      </c>
      <c r="D1583" s="315" t="s">
        <v>509</v>
      </c>
      <c r="E1583" s="315" t="s">
        <v>510</v>
      </c>
    </row>
    <row r="1584" spans="2:5">
      <c r="B1584" s="315" t="s">
        <v>9635</v>
      </c>
      <c r="C1584" s="315" t="s">
        <v>9636</v>
      </c>
      <c r="D1584" s="315" t="s">
        <v>509</v>
      </c>
      <c r="E1584" s="315" t="s">
        <v>510</v>
      </c>
    </row>
    <row r="1585" spans="2:5">
      <c r="B1585" s="315" t="s">
        <v>1024</v>
      </c>
      <c r="C1585" s="315" t="s">
        <v>1025</v>
      </c>
      <c r="D1585" s="315" t="s">
        <v>1026</v>
      </c>
      <c r="E1585" s="315" t="s">
        <v>510</v>
      </c>
    </row>
    <row r="1586" spans="2:5">
      <c r="B1586" s="315" t="s">
        <v>7219</v>
      </c>
      <c r="C1586" s="315" t="s">
        <v>7220</v>
      </c>
      <c r="D1586" s="315" t="s">
        <v>3417</v>
      </c>
      <c r="E1586" s="315" t="s">
        <v>680</v>
      </c>
    </row>
    <row r="1587" spans="2:5">
      <c r="B1587" s="315" t="s">
        <v>1307</v>
      </c>
      <c r="C1587" s="315" t="s">
        <v>1308</v>
      </c>
      <c r="D1587" s="315" t="s">
        <v>817</v>
      </c>
      <c r="E1587" s="315" t="s">
        <v>680</v>
      </c>
    </row>
    <row r="1588" spans="2:5">
      <c r="B1588" s="315" t="s">
        <v>2634</v>
      </c>
      <c r="C1588" s="315" t="s">
        <v>2635</v>
      </c>
      <c r="D1588" s="315" t="s">
        <v>2636</v>
      </c>
      <c r="E1588" s="315" t="s">
        <v>510</v>
      </c>
    </row>
    <row r="1589" spans="2:5">
      <c r="B1589" s="315" t="s">
        <v>8831</v>
      </c>
      <c r="C1589" s="315" t="s">
        <v>8832</v>
      </c>
      <c r="D1589" s="315" t="s">
        <v>8833</v>
      </c>
      <c r="E1589" s="315" t="s">
        <v>680</v>
      </c>
    </row>
    <row r="1590" spans="2:5">
      <c r="B1590" s="315" t="s">
        <v>3891</v>
      </c>
      <c r="C1590" s="315" t="s">
        <v>3892</v>
      </c>
      <c r="D1590" s="315" t="s">
        <v>3893</v>
      </c>
      <c r="E1590" s="315" t="s">
        <v>510</v>
      </c>
    </row>
    <row r="1591" spans="2:5">
      <c r="B1591" s="315" t="s">
        <v>8473</v>
      </c>
      <c r="C1591" s="315" t="s">
        <v>8474</v>
      </c>
      <c r="D1591" s="315" t="s">
        <v>8475</v>
      </c>
      <c r="E1591" s="315" t="s">
        <v>510</v>
      </c>
    </row>
    <row r="1592" spans="2:5">
      <c r="B1592" s="315" t="s">
        <v>11157</v>
      </c>
      <c r="C1592" s="315" t="s">
        <v>11158</v>
      </c>
      <c r="D1592" s="315" t="s">
        <v>11159</v>
      </c>
      <c r="E1592" s="315" t="s">
        <v>510</v>
      </c>
    </row>
    <row r="1593" spans="2:5">
      <c r="B1593" s="315" t="s">
        <v>1886</v>
      </c>
      <c r="C1593" s="315" t="s">
        <v>1887</v>
      </c>
      <c r="D1593" s="315" t="s">
        <v>905</v>
      </c>
      <c r="E1593" s="315" t="s">
        <v>510</v>
      </c>
    </row>
    <row r="1594" spans="2:5">
      <c r="B1594" s="315" t="s">
        <v>7762</v>
      </c>
      <c r="C1594" s="315" t="s">
        <v>7763</v>
      </c>
      <c r="D1594" s="315" t="s">
        <v>7764</v>
      </c>
      <c r="E1594" s="315" t="s">
        <v>510</v>
      </c>
    </row>
    <row r="1595" spans="2:5">
      <c r="B1595" s="315" t="s">
        <v>4619</v>
      </c>
      <c r="C1595" s="315" t="s">
        <v>4620</v>
      </c>
      <c r="D1595" s="315" t="s">
        <v>4621</v>
      </c>
      <c r="E1595" s="315" t="s">
        <v>510</v>
      </c>
    </row>
    <row r="1596" spans="2:5">
      <c r="B1596" s="315" t="s">
        <v>1002</v>
      </c>
      <c r="C1596" s="315" t="s">
        <v>1003</v>
      </c>
      <c r="D1596" s="315" t="s">
        <v>1004</v>
      </c>
      <c r="E1596" s="315" t="s">
        <v>510</v>
      </c>
    </row>
    <row r="1597" spans="2:5">
      <c r="B1597" s="315" t="s">
        <v>1624</v>
      </c>
      <c r="C1597" s="315" t="s">
        <v>1625</v>
      </c>
      <c r="D1597" s="315" t="s">
        <v>1626</v>
      </c>
      <c r="E1597" s="315" t="s">
        <v>510</v>
      </c>
    </row>
    <row r="1598" spans="2:5">
      <c r="B1598" s="315" t="s">
        <v>8462</v>
      </c>
      <c r="C1598" s="315" t="s">
        <v>8463</v>
      </c>
      <c r="D1598" s="315" t="s">
        <v>5048</v>
      </c>
      <c r="E1598" s="315" t="s">
        <v>510</v>
      </c>
    </row>
    <row r="1599" spans="2:5">
      <c r="B1599" s="315" t="s">
        <v>6017</v>
      </c>
      <c r="C1599" s="315" t="s">
        <v>6018</v>
      </c>
      <c r="D1599" s="315" t="s">
        <v>6019</v>
      </c>
      <c r="E1599" s="315" t="s">
        <v>510</v>
      </c>
    </row>
    <row r="1600" spans="2:5">
      <c r="B1600" s="315" t="s">
        <v>3107</v>
      </c>
      <c r="C1600" s="315" t="s">
        <v>3108</v>
      </c>
      <c r="D1600" s="315" t="s">
        <v>3109</v>
      </c>
      <c r="E1600" s="315" t="s">
        <v>680</v>
      </c>
    </row>
    <row r="1601" spans="2:5">
      <c r="B1601" s="315" t="s">
        <v>6386</v>
      </c>
      <c r="C1601" s="315" t="s">
        <v>6387</v>
      </c>
      <c r="D1601" s="315" t="s">
        <v>509</v>
      </c>
      <c r="E1601" s="315" t="s">
        <v>510</v>
      </c>
    </row>
    <row r="1602" spans="2:5">
      <c r="B1602" s="315" t="s">
        <v>1519</v>
      </c>
      <c r="C1602" s="315" t="s">
        <v>1520</v>
      </c>
      <c r="D1602" s="315" t="s">
        <v>1521</v>
      </c>
      <c r="E1602" s="315" t="s">
        <v>510</v>
      </c>
    </row>
    <row r="1603" spans="2:5">
      <c r="B1603" s="315" t="s">
        <v>889</v>
      </c>
      <c r="C1603" s="315" t="s">
        <v>890</v>
      </c>
      <c r="D1603" s="315" t="s">
        <v>891</v>
      </c>
      <c r="E1603" s="315" t="s">
        <v>510</v>
      </c>
    </row>
    <row r="1604" spans="2:5">
      <c r="B1604" s="315" t="s">
        <v>6573</v>
      </c>
      <c r="C1604" s="315" t="s">
        <v>6574</v>
      </c>
      <c r="D1604" s="315" t="s">
        <v>509</v>
      </c>
      <c r="E1604" s="315" t="s">
        <v>510</v>
      </c>
    </row>
    <row r="1605" spans="2:5">
      <c r="B1605" s="315" t="s">
        <v>2588</v>
      </c>
      <c r="C1605" s="315" t="s">
        <v>2589</v>
      </c>
      <c r="D1605" s="315" t="s">
        <v>2590</v>
      </c>
      <c r="E1605" s="315" t="s">
        <v>510</v>
      </c>
    </row>
    <row r="1606" spans="2:5">
      <c r="B1606" s="315" t="s">
        <v>11424</v>
      </c>
      <c r="C1606" s="315" t="s">
        <v>11425</v>
      </c>
      <c r="D1606" s="315" t="s">
        <v>11426</v>
      </c>
      <c r="E1606" s="315" t="s">
        <v>680</v>
      </c>
    </row>
    <row r="1607" spans="2:5">
      <c r="B1607" s="315" t="s">
        <v>4259</v>
      </c>
      <c r="C1607" s="315" t="s">
        <v>4260</v>
      </c>
      <c r="D1607" s="315" t="s">
        <v>4261</v>
      </c>
      <c r="E1607" s="315" t="s">
        <v>510</v>
      </c>
    </row>
    <row r="1608" spans="2:5">
      <c r="B1608" s="315" t="s">
        <v>4622</v>
      </c>
      <c r="C1608" s="315" t="s">
        <v>4623</v>
      </c>
      <c r="D1608" s="315" t="s">
        <v>4624</v>
      </c>
      <c r="E1608" s="315" t="s">
        <v>510</v>
      </c>
    </row>
    <row r="1609" spans="2:5">
      <c r="B1609" s="315" t="s">
        <v>743</v>
      </c>
      <c r="C1609" s="315" t="s">
        <v>744</v>
      </c>
      <c r="D1609" s="315" t="s">
        <v>745</v>
      </c>
      <c r="E1609" s="315" t="s">
        <v>510</v>
      </c>
    </row>
    <row r="1610" spans="2:5">
      <c r="B1610" s="315" t="s">
        <v>8218</v>
      </c>
      <c r="C1610" s="315" t="s">
        <v>8219</v>
      </c>
      <c r="D1610" s="315" t="s">
        <v>8220</v>
      </c>
      <c r="E1610" s="315" t="s">
        <v>510</v>
      </c>
    </row>
    <row r="1611" spans="2:5">
      <c r="B1611" s="315" t="s">
        <v>11256</v>
      </c>
      <c r="C1611" s="315" t="s">
        <v>11257</v>
      </c>
      <c r="D1611" s="315" t="s">
        <v>11258</v>
      </c>
      <c r="E1611" s="315" t="s">
        <v>510</v>
      </c>
    </row>
    <row r="1612" spans="2:5">
      <c r="B1612" s="315" t="s">
        <v>9104</v>
      </c>
      <c r="C1612" s="315" t="s">
        <v>9105</v>
      </c>
      <c r="D1612" s="315" t="s">
        <v>509</v>
      </c>
      <c r="E1612" s="315" t="s">
        <v>510</v>
      </c>
    </row>
    <row r="1613" spans="2:5">
      <c r="B1613" s="315" t="s">
        <v>6546</v>
      </c>
      <c r="C1613" s="315" t="s">
        <v>6547</v>
      </c>
      <c r="D1613" s="315" t="s">
        <v>6548</v>
      </c>
      <c r="E1613" s="315" t="s">
        <v>510</v>
      </c>
    </row>
    <row r="1614" spans="2:5">
      <c r="B1614" s="315" t="s">
        <v>11014</v>
      </c>
      <c r="C1614" s="315" t="s">
        <v>11015</v>
      </c>
      <c r="D1614" s="315" t="s">
        <v>11016</v>
      </c>
      <c r="E1614" s="315" t="s">
        <v>510</v>
      </c>
    </row>
    <row r="1615" spans="2:5">
      <c r="B1615" s="315" t="s">
        <v>7086</v>
      </c>
      <c r="C1615" s="315" t="s">
        <v>7087</v>
      </c>
      <c r="D1615" s="315" t="s">
        <v>7088</v>
      </c>
      <c r="E1615" s="315" t="s">
        <v>510</v>
      </c>
    </row>
    <row r="1616" spans="2:5">
      <c r="B1616" s="315" t="s">
        <v>8360</v>
      </c>
      <c r="C1616" s="315" t="s">
        <v>8361</v>
      </c>
      <c r="D1616" s="315" t="s">
        <v>8362</v>
      </c>
      <c r="E1616" s="315" t="s">
        <v>510</v>
      </c>
    </row>
    <row r="1617" spans="2:5">
      <c r="B1617" s="315" t="s">
        <v>7770</v>
      </c>
      <c r="C1617" s="315" t="s">
        <v>7771</v>
      </c>
      <c r="D1617" s="315" t="s">
        <v>4269</v>
      </c>
      <c r="E1617" s="315" t="s">
        <v>680</v>
      </c>
    </row>
    <row r="1618" spans="2:5">
      <c r="B1618" s="315" t="s">
        <v>4701</v>
      </c>
      <c r="C1618" s="315" t="s">
        <v>4702</v>
      </c>
      <c r="D1618" s="315" t="s">
        <v>4703</v>
      </c>
      <c r="E1618" s="315" t="s">
        <v>510</v>
      </c>
    </row>
    <row r="1619" spans="2:5">
      <c r="B1619" s="315" t="s">
        <v>3912</v>
      </c>
      <c r="C1619" s="315" t="s">
        <v>3913</v>
      </c>
      <c r="D1619" s="315" t="s">
        <v>3914</v>
      </c>
      <c r="E1619" s="315" t="s">
        <v>510</v>
      </c>
    </row>
    <row r="1620" spans="2:5">
      <c r="B1620" s="315" t="s">
        <v>7012</v>
      </c>
      <c r="C1620" s="315" t="s">
        <v>7013</v>
      </c>
      <c r="D1620" s="315" t="s">
        <v>676</v>
      </c>
      <c r="E1620" s="315" t="s">
        <v>510</v>
      </c>
    </row>
    <row r="1621" spans="2:5">
      <c r="B1621" s="315" t="s">
        <v>8056</v>
      </c>
      <c r="C1621" s="315" t="s">
        <v>8057</v>
      </c>
      <c r="D1621" s="315" t="s">
        <v>8058</v>
      </c>
      <c r="E1621" s="315" t="s">
        <v>510</v>
      </c>
    </row>
    <row r="1622" spans="2:5">
      <c r="B1622" s="315" t="s">
        <v>4955</v>
      </c>
      <c r="C1622" s="315" t="s">
        <v>4956</v>
      </c>
      <c r="D1622" s="315" t="s">
        <v>4957</v>
      </c>
      <c r="E1622" s="315" t="s">
        <v>510</v>
      </c>
    </row>
    <row r="1623" spans="2:5">
      <c r="B1623" s="315" t="s">
        <v>7471</v>
      </c>
      <c r="C1623" s="315" t="s">
        <v>7472</v>
      </c>
      <c r="D1623" s="315" t="s">
        <v>7473</v>
      </c>
      <c r="E1623" s="315" t="s">
        <v>510</v>
      </c>
    </row>
    <row r="1624" spans="2:5">
      <c r="B1624" s="315" t="s">
        <v>5808</v>
      </c>
      <c r="C1624" s="315" t="s">
        <v>5809</v>
      </c>
      <c r="D1624" s="315" t="s">
        <v>5810</v>
      </c>
      <c r="E1624" s="315" t="s">
        <v>510</v>
      </c>
    </row>
    <row r="1625" spans="2:5">
      <c r="B1625" s="315" t="s">
        <v>5077</v>
      </c>
      <c r="C1625" s="315" t="s">
        <v>5078</v>
      </c>
      <c r="D1625" s="315" t="s">
        <v>5079</v>
      </c>
      <c r="E1625" s="315" t="s">
        <v>510</v>
      </c>
    </row>
    <row r="1626" spans="2:5">
      <c r="B1626" s="315" t="s">
        <v>6588</v>
      </c>
      <c r="C1626" s="315" t="s">
        <v>6589</v>
      </c>
      <c r="D1626" s="315" t="s">
        <v>509</v>
      </c>
      <c r="E1626" s="315" t="s">
        <v>510</v>
      </c>
    </row>
    <row r="1627" spans="2:5">
      <c r="B1627" s="315" t="s">
        <v>6464</v>
      </c>
      <c r="C1627" s="315" t="s">
        <v>6465</v>
      </c>
      <c r="D1627" s="315" t="s">
        <v>6466</v>
      </c>
      <c r="E1627" s="315" t="s">
        <v>510</v>
      </c>
    </row>
    <row r="1628" spans="2:5">
      <c r="B1628" s="315" t="s">
        <v>5061</v>
      </c>
      <c r="C1628" s="315" t="s">
        <v>5062</v>
      </c>
      <c r="D1628" s="315" t="s">
        <v>509</v>
      </c>
      <c r="E1628" s="315" t="s">
        <v>510</v>
      </c>
    </row>
    <row r="1629" spans="2:5">
      <c r="B1629" s="315" t="s">
        <v>2080</v>
      </c>
      <c r="C1629" s="315" t="s">
        <v>2081</v>
      </c>
      <c r="D1629" s="315" t="s">
        <v>2082</v>
      </c>
      <c r="E1629" s="315" t="s">
        <v>510</v>
      </c>
    </row>
    <row r="1630" spans="2:5">
      <c r="B1630" s="315" t="s">
        <v>6454</v>
      </c>
      <c r="C1630" s="315" t="s">
        <v>6455</v>
      </c>
      <c r="D1630" s="315" t="s">
        <v>509</v>
      </c>
      <c r="E1630" s="315" t="s">
        <v>510</v>
      </c>
    </row>
    <row r="1631" spans="2:5">
      <c r="B1631" s="315" t="s">
        <v>4581</v>
      </c>
      <c r="C1631" s="315" t="s">
        <v>4582</v>
      </c>
      <c r="D1631" s="315" t="s">
        <v>4583</v>
      </c>
      <c r="E1631" s="315" t="s">
        <v>510</v>
      </c>
    </row>
    <row r="1632" spans="2:5">
      <c r="B1632" s="315" t="s">
        <v>4715</v>
      </c>
      <c r="C1632" s="315" t="s">
        <v>4716</v>
      </c>
      <c r="D1632" s="315" t="s">
        <v>4717</v>
      </c>
      <c r="E1632" s="315" t="s">
        <v>510</v>
      </c>
    </row>
    <row r="1633" spans="2:5">
      <c r="B1633" s="315" t="s">
        <v>10847</v>
      </c>
      <c r="C1633" s="315" t="s">
        <v>10848</v>
      </c>
      <c r="D1633" s="315" t="s">
        <v>676</v>
      </c>
      <c r="E1633" s="315" t="s">
        <v>510</v>
      </c>
    </row>
    <row r="1634" spans="2:5">
      <c r="B1634" s="315" t="s">
        <v>10707</v>
      </c>
      <c r="C1634" s="315" t="s">
        <v>10708</v>
      </c>
      <c r="D1634" s="315" t="s">
        <v>10709</v>
      </c>
      <c r="E1634" s="315" t="s">
        <v>510</v>
      </c>
    </row>
    <row r="1635" spans="2:5">
      <c r="B1635" s="315" t="s">
        <v>5686</v>
      </c>
      <c r="C1635" s="315" t="s">
        <v>5687</v>
      </c>
      <c r="D1635" s="315" t="s">
        <v>5688</v>
      </c>
      <c r="E1635" s="315" t="s">
        <v>510</v>
      </c>
    </row>
    <row r="1636" spans="2:5">
      <c r="B1636" s="315" t="s">
        <v>9197</v>
      </c>
      <c r="C1636" s="315" t="s">
        <v>9198</v>
      </c>
      <c r="D1636" s="315" t="s">
        <v>509</v>
      </c>
      <c r="E1636" s="315" t="s">
        <v>510</v>
      </c>
    </row>
    <row r="1637" spans="2:5">
      <c r="B1637" s="315" t="s">
        <v>4765</v>
      </c>
      <c r="C1637" s="315" t="s">
        <v>4766</v>
      </c>
      <c r="D1637" s="315" t="s">
        <v>4144</v>
      </c>
      <c r="E1637" s="315" t="s">
        <v>510</v>
      </c>
    </row>
    <row r="1638" spans="2:5">
      <c r="B1638" s="315" t="s">
        <v>9695</v>
      </c>
      <c r="C1638" s="315" t="s">
        <v>9696</v>
      </c>
      <c r="D1638" s="315" t="s">
        <v>4144</v>
      </c>
      <c r="E1638" s="315" t="s">
        <v>510</v>
      </c>
    </row>
    <row r="1639" spans="2:5">
      <c r="B1639" s="315" t="s">
        <v>11313</v>
      </c>
      <c r="C1639" s="315" t="s">
        <v>11314</v>
      </c>
      <c r="D1639" s="315" t="s">
        <v>11315</v>
      </c>
      <c r="E1639" s="315" t="s">
        <v>510</v>
      </c>
    </row>
    <row r="1640" spans="2:5">
      <c r="B1640" s="315" t="s">
        <v>12832</v>
      </c>
      <c r="C1640" s="315" t="s">
        <v>12833</v>
      </c>
      <c r="D1640" s="315" t="s">
        <v>12834</v>
      </c>
      <c r="E1640" s="315" t="s">
        <v>510</v>
      </c>
    </row>
    <row r="1641" spans="2:5">
      <c r="B1641" s="315" t="s">
        <v>5265</v>
      </c>
      <c r="C1641" s="315" t="s">
        <v>5266</v>
      </c>
      <c r="D1641" s="315" t="s">
        <v>5267</v>
      </c>
      <c r="E1641" s="315" t="s">
        <v>510</v>
      </c>
    </row>
    <row r="1642" spans="2:5">
      <c r="B1642" s="315" t="s">
        <v>8261</v>
      </c>
      <c r="C1642" s="315" t="s">
        <v>8262</v>
      </c>
      <c r="D1642" s="315" t="s">
        <v>975</v>
      </c>
      <c r="E1642" s="315" t="s">
        <v>510</v>
      </c>
    </row>
    <row r="1643" spans="2:5">
      <c r="B1643" s="315" t="s">
        <v>11183</v>
      </c>
      <c r="C1643" s="315" t="s">
        <v>11184</v>
      </c>
      <c r="D1643" s="315" t="s">
        <v>1678</v>
      </c>
      <c r="E1643" s="315" t="s">
        <v>510</v>
      </c>
    </row>
    <row r="1644" spans="2:5">
      <c r="B1644" s="315" t="s">
        <v>3712</v>
      </c>
      <c r="C1644" s="315" t="s">
        <v>3713</v>
      </c>
      <c r="D1644" s="315" t="s">
        <v>509</v>
      </c>
      <c r="E1644" s="315" t="s">
        <v>510</v>
      </c>
    </row>
    <row r="1645" spans="2:5">
      <c r="B1645" s="315" t="s">
        <v>12582</v>
      </c>
      <c r="C1645" s="315" t="s">
        <v>12583</v>
      </c>
      <c r="D1645" s="315" t="s">
        <v>12584</v>
      </c>
      <c r="E1645" s="315" t="s">
        <v>510</v>
      </c>
    </row>
    <row r="1646" spans="2:5">
      <c r="B1646" s="315" t="s">
        <v>6884</v>
      </c>
      <c r="C1646" s="315" t="s">
        <v>6885</v>
      </c>
      <c r="D1646" s="315" t="s">
        <v>6886</v>
      </c>
      <c r="E1646" s="315" t="s">
        <v>510</v>
      </c>
    </row>
    <row r="1647" spans="2:5">
      <c r="B1647" s="315" t="s">
        <v>12613</v>
      </c>
      <c r="C1647" s="315" t="s">
        <v>12614</v>
      </c>
      <c r="D1647" s="315" t="s">
        <v>12615</v>
      </c>
      <c r="E1647" s="315" t="s">
        <v>510</v>
      </c>
    </row>
    <row r="1648" spans="2:5">
      <c r="B1648" s="315" t="s">
        <v>854</v>
      </c>
      <c r="C1648" s="315" t="s">
        <v>855</v>
      </c>
      <c r="D1648" s="315" t="s">
        <v>856</v>
      </c>
      <c r="E1648" s="315" t="s">
        <v>510</v>
      </c>
    </row>
    <row r="1649" spans="2:5">
      <c r="B1649" s="315" t="s">
        <v>9081</v>
      </c>
      <c r="C1649" s="315" t="s">
        <v>9082</v>
      </c>
      <c r="D1649" s="315" t="s">
        <v>9083</v>
      </c>
      <c r="E1649" s="315" t="s">
        <v>510</v>
      </c>
    </row>
    <row r="1650" spans="2:5">
      <c r="B1650" s="315" t="s">
        <v>8897</v>
      </c>
      <c r="C1650" s="315" t="s">
        <v>8898</v>
      </c>
      <c r="D1650" s="315" t="s">
        <v>8899</v>
      </c>
      <c r="E1650" s="315" t="s">
        <v>510</v>
      </c>
    </row>
    <row r="1651" spans="2:5">
      <c r="B1651" s="315" t="s">
        <v>10250</v>
      </c>
      <c r="C1651" s="315" t="s">
        <v>10251</v>
      </c>
      <c r="D1651" s="315" t="s">
        <v>10252</v>
      </c>
      <c r="E1651" s="315" t="s">
        <v>510</v>
      </c>
    </row>
    <row r="1652" spans="2:5">
      <c r="B1652" s="315" t="s">
        <v>8087</v>
      </c>
      <c r="C1652" s="315" t="s">
        <v>8088</v>
      </c>
      <c r="D1652" s="315" t="s">
        <v>8089</v>
      </c>
      <c r="E1652" s="315" t="s">
        <v>510</v>
      </c>
    </row>
    <row r="1653" spans="2:5">
      <c r="B1653" s="315" t="s">
        <v>12534</v>
      </c>
      <c r="C1653" s="315" t="s">
        <v>12535</v>
      </c>
      <c r="D1653" s="315" t="s">
        <v>12536</v>
      </c>
      <c r="E1653" s="315" t="s">
        <v>510</v>
      </c>
    </row>
    <row r="1654" spans="2:5">
      <c r="B1654" s="315" t="s">
        <v>3538</v>
      </c>
      <c r="C1654" s="315" t="s">
        <v>3539</v>
      </c>
      <c r="D1654" s="315" t="s">
        <v>3540</v>
      </c>
      <c r="E1654" s="315" t="s">
        <v>510</v>
      </c>
    </row>
    <row r="1655" spans="2:5">
      <c r="B1655" s="315" t="s">
        <v>8834</v>
      </c>
      <c r="C1655" s="315" t="s">
        <v>8835</v>
      </c>
      <c r="D1655" s="315" t="s">
        <v>8836</v>
      </c>
      <c r="E1655" s="315" t="s">
        <v>510</v>
      </c>
    </row>
    <row r="1656" spans="2:5">
      <c r="B1656" s="315" t="s">
        <v>12626</v>
      </c>
      <c r="C1656" s="315" t="s">
        <v>12627</v>
      </c>
      <c r="D1656" s="315" t="s">
        <v>12628</v>
      </c>
      <c r="E1656" s="315" t="s">
        <v>510</v>
      </c>
    </row>
    <row r="1657" spans="2:5">
      <c r="B1657" s="315" t="s">
        <v>4399</v>
      </c>
      <c r="C1657" s="315" t="s">
        <v>4400</v>
      </c>
      <c r="D1657" s="315" t="s">
        <v>4401</v>
      </c>
      <c r="E1657" s="315" t="s">
        <v>510</v>
      </c>
    </row>
    <row r="1658" spans="2:5">
      <c r="B1658" s="315" t="s">
        <v>8263</v>
      </c>
      <c r="C1658" s="315" t="s">
        <v>8264</v>
      </c>
      <c r="D1658" s="315" t="s">
        <v>8265</v>
      </c>
      <c r="E1658" s="315" t="s">
        <v>510</v>
      </c>
    </row>
    <row r="1659" spans="2:5">
      <c r="B1659" s="315" t="s">
        <v>11517</v>
      </c>
      <c r="C1659" s="315" t="s">
        <v>11518</v>
      </c>
      <c r="D1659" s="315" t="s">
        <v>10902</v>
      </c>
      <c r="E1659" s="315" t="s">
        <v>510</v>
      </c>
    </row>
    <row r="1660" spans="2:5">
      <c r="B1660" s="315" t="s">
        <v>4773</v>
      </c>
      <c r="C1660" s="315" t="s">
        <v>4774</v>
      </c>
      <c r="D1660" s="315" t="s">
        <v>4775</v>
      </c>
      <c r="E1660" s="315" t="s">
        <v>510</v>
      </c>
    </row>
    <row r="1661" spans="2:5">
      <c r="B1661" s="315" t="s">
        <v>2938</v>
      </c>
      <c r="C1661" s="315" t="s">
        <v>2939</v>
      </c>
      <c r="D1661" s="315" t="s">
        <v>2940</v>
      </c>
      <c r="E1661" s="315" t="s">
        <v>510</v>
      </c>
    </row>
    <row r="1662" spans="2:5">
      <c r="B1662" s="315" t="s">
        <v>2916</v>
      </c>
      <c r="C1662" s="315" t="s">
        <v>2917</v>
      </c>
      <c r="D1662" s="315" t="s">
        <v>2918</v>
      </c>
      <c r="E1662" s="315" t="s">
        <v>510</v>
      </c>
    </row>
    <row r="1663" spans="2:5">
      <c r="B1663" s="315" t="s">
        <v>761</v>
      </c>
      <c r="C1663" s="315" t="s">
        <v>762</v>
      </c>
      <c r="D1663" s="315" t="s">
        <v>763</v>
      </c>
      <c r="E1663" s="315" t="s">
        <v>510</v>
      </c>
    </row>
    <row r="1664" spans="2:5">
      <c r="B1664" s="315" t="s">
        <v>7740</v>
      </c>
      <c r="C1664" s="315" t="s">
        <v>7741</v>
      </c>
      <c r="D1664" s="315" t="s">
        <v>7742</v>
      </c>
      <c r="E1664" s="315" t="s">
        <v>510</v>
      </c>
    </row>
    <row r="1665" spans="2:5">
      <c r="B1665" s="315" t="s">
        <v>4321</v>
      </c>
      <c r="C1665" s="315" t="s">
        <v>4322</v>
      </c>
      <c r="D1665" s="315" t="s">
        <v>4323</v>
      </c>
      <c r="E1665" s="315" t="s">
        <v>510</v>
      </c>
    </row>
    <row r="1666" spans="2:5">
      <c r="B1666" s="315" t="s">
        <v>4221</v>
      </c>
      <c r="C1666" s="315" t="s">
        <v>4222</v>
      </c>
      <c r="D1666" s="315" t="s">
        <v>3971</v>
      </c>
      <c r="E1666" s="315" t="s">
        <v>510</v>
      </c>
    </row>
    <row r="1667" spans="2:5">
      <c r="B1667" s="315" t="s">
        <v>1419</v>
      </c>
      <c r="C1667" s="315" t="s">
        <v>1420</v>
      </c>
      <c r="D1667" s="315" t="s">
        <v>1421</v>
      </c>
      <c r="E1667" s="315" t="s">
        <v>510</v>
      </c>
    </row>
    <row r="1668" spans="2:5">
      <c r="B1668" s="315" t="s">
        <v>602</v>
      </c>
      <c r="C1668" s="315" t="s">
        <v>603</v>
      </c>
      <c r="D1668" s="315" t="s">
        <v>509</v>
      </c>
      <c r="E1668" s="315" t="s">
        <v>510</v>
      </c>
    </row>
    <row r="1669" spans="2:5">
      <c r="B1669" s="315" t="s">
        <v>7915</v>
      </c>
      <c r="C1669" s="315" t="s">
        <v>7916</v>
      </c>
      <c r="D1669" s="315" t="s">
        <v>509</v>
      </c>
      <c r="E1669" s="315" t="s">
        <v>510</v>
      </c>
    </row>
    <row r="1670" spans="2:5">
      <c r="B1670" s="315" t="s">
        <v>3724</v>
      </c>
      <c r="C1670" s="315" t="s">
        <v>3725</v>
      </c>
      <c r="D1670" s="315" t="s">
        <v>2820</v>
      </c>
      <c r="E1670" s="315" t="s">
        <v>510</v>
      </c>
    </row>
    <row r="1671" spans="2:5">
      <c r="B1671" s="315" t="s">
        <v>2198</v>
      </c>
      <c r="C1671" s="315" t="s">
        <v>2199</v>
      </c>
      <c r="D1671" s="315" t="s">
        <v>2200</v>
      </c>
      <c r="E1671" s="315" t="s">
        <v>680</v>
      </c>
    </row>
    <row r="1672" spans="2:5">
      <c r="B1672" s="315" t="s">
        <v>9346</v>
      </c>
      <c r="C1672" s="315" t="s">
        <v>9347</v>
      </c>
      <c r="D1672" s="315" t="s">
        <v>9348</v>
      </c>
      <c r="E1672" s="315" t="s">
        <v>510</v>
      </c>
    </row>
    <row r="1673" spans="2:5">
      <c r="B1673" s="315" t="s">
        <v>12103</v>
      </c>
      <c r="C1673" s="315" t="s">
        <v>12104</v>
      </c>
      <c r="D1673" s="315" t="s">
        <v>9348</v>
      </c>
      <c r="E1673" s="315" t="s">
        <v>510</v>
      </c>
    </row>
    <row r="1674" spans="2:5">
      <c r="B1674" s="315" t="s">
        <v>10771</v>
      </c>
      <c r="C1674" s="315" t="s">
        <v>10772</v>
      </c>
      <c r="D1674" s="315" t="s">
        <v>10773</v>
      </c>
      <c r="E1674" s="315" t="s">
        <v>510</v>
      </c>
    </row>
    <row r="1675" spans="2:5">
      <c r="B1675" s="315" t="s">
        <v>11990</v>
      </c>
      <c r="C1675" s="315" t="s">
        <v>11991</v>
      </c>
      <c r="D1675" s="315" t="s">
        <v>11992</v>
      </c>
      <c r="E1675" s="315" t="s">
        <v>510</v>
      </c>
    </row>
    <row r="1676" spans="2:5">
      <c r="B1676" s="315" t="s">
        <v>6823</v>
      </c>
      <c r="C1676" s="315" t="s">
        <v>6824</v>
      </c>
      <c r="D1676" s="315" t="s">
        <v>5688</v>
      </c>
      <c r="E1676" s="315" t="s">
        <v>510</v>
      </c>
    </row>
    <row r="1677" spans="2:5">
      <c r="B1677" s="315" t="s">
        <v>3888</v>
      </c>
      <c r="C1677" s="315" t="s">
        <v>3889</v>
      </c>
      <c r="D1677" s="315" t="s">
        <v>3890</v>
      </c>
      <c r="E1677" s="315" t="s">
        <v>680</v>
      </c>
    </row>
    <row r="1678" spans="2:5">
      <c r="B1678" s="315" t="s">
        <v>12210</v>
      </c>
      <c r="C1678" s="315" t="s">
        <v>12211</v>
      </c>
      <c r="D1678" s="315" t="s">
        <v>5685</v>
      </c>
      <c r="E1678" s="315" t="s">
        <v>680</v>
      </c>
    </row>
    <row r="1679" spans="2:5">
      <c r="B1679" s="315" t="s">
        <v>7515</v>
      </c>
      <c r="C1679" s="315" t="s">
        <v>7516</v>
      </c>
      <c r="D1679" s="315" t="s">
        <v>7517</v>
      </c>
      <c r="E1679" s="315" t="s">
        <v>510</v>
      </c>
    </row>
    <row r="1680" spans="2:5">
      <c r="B1680" s="315" t="s">
        <v>7504</v>
      </c>
      <c r="C1680" s="315" t="s">
        <v>7505</v>
      </c>
      <c r="D1680" s="315" t="s">
        <v>7506</v>
      </c>
      <c r="E1680" s="315" t="s">
        <v>510</v>
      </c>
    </row>
    <row r="1681" spans="2:5">
      <c r="B1681" s="315" t="s">
        <v>11872</v>
      </c>
      <c r="C1681" s="315" t="s">
        <v>11873</v>
      </c>
      <c r="D1681" s="315" t="s">
        <v>11874</v>
      </c>
      <c r="E1681" s="315" t="s">
        <v>510</v>
      </c>
    </row>
    <row r="1682" spans="2:5">
      <c r="B1682" s="315" t="s">
        <v>837</v>
      </c>
      <c r="C1682" s="315" t="s">
        <v>838</v>
      </c>
      <c r="D1682" s="315" t="s">
        <v>839</v>
      </c>
      <c r="E1682" s="315" t="s">
        <v>510</v>
      </c>
    </row>
    <row r="1683" spans="2:5">
      <c r="B1683" s="315" t="s">
        <v>11188</v>
      </c>
      <c r="C1683" s="315" t="s">
        <v>11189</v>
      </c>
      <c r="D1683" s="315" t="s">
        <v>509</v>
      </c>
      <c r="E1683" s="315" t="s">
        <v>510</v>
      </c>
    </row>
    <row r="1684" spans="2:5">
      <c r="B1684" s="315" t="s">
        <v>6798</v>
      </c>
      <c r="C1684" s="315" t="s">
        <v>6799</v>
      </c>
      <c r="D1684" s="315" t="s">
        <v>6800</v>
      </c>
      <c r="E1684" s="315" t="s">
        <v>510</v>
      </c>
    </row>
    <row r="1685" spans="2:5">
      <c r="B1685" s="315" t="s">
        <v>11870</v>
      </c>
      <c r="C1685" s="315" t="s">
        <v>11871</v>
      </c>
      <c r="D1685" s="315" t="s">
        <v>6658</v>
      </c>
      <c r="E1685" s="315" t="s">
        <v>510</v>
      </c>
    </row>
    <row r="1686" spans="2:5">
      <c r="B1686" s="315" t="s">
        <v>9961</v>
      </c>
      <c r="C1686" s="315" t="s">
        <v>9962</v>
      </c>
      <c r="D1686" s="315" t="s">
        <v>9963</v>
      </c>
      <c r="E1686" s="315" t="s">
        <v>510</v>
      </c>
    </row>
    <row r="1687" spans="2:5">
      <c r="B1687" s="315" t="s">
        <v>9254</v>
      </c>
      <c r="C1687" s="315" t="s">
        <v>9255</v>
      </c>
      <c r="D1687" s="315" t="s">
        <v>9256</v>
      </c>
      <c r="E1687" s="315" t="s">
        <v>680</v>
      </c>
    </row>
    <row r="1688" spans="2:5">
      <c r="B1688" s="315" t="s">
        <v>1842</v>
      </c>
      <c r="C1688" s="315" t="s">
        <v>1843</v>
      </c>
      <c r="D1688" s="315" t="s">
        <v>509</v>
      </c>
      <c r="E1688" s="315" t="s">
        <v>510</v>
      </c>
    </row>
    <row r="1689" spans="2:5">
      <c r="B1689" s="315" t="s">
        <v>1083</v>
      </c>
      <c r="C1689" s="315" t="s">
        <v>1084</v>
      </c>
      <c r="D1689" s="315" t="s">
        <v>1085</v>
      </c>
      <c r="E1689" s="315" t="s">
        <v>680</v>
      </c>
    </row>
    <row r="1690" spans="2:5">
      <c r="B1690" s="315" t="s">
        <v>7995</v>
      </c>
      <c r="C1690" s="315" t="s">
        <v>7996</v>
      </c>
      <c r="D1690" s="315" t="s">
        <v>7997</v>
      </c>
      <c r="E1690" s="315" t="s">
        <v>680</v>
      </c>
    </row>
    <row r="1691" spans="2:5">
      <c r="B1691" s="315" t="s">
        <v>12650</v>
      </c>
      <c r="C1691" s="315" t="s">
        <v>12651</v>
      </c>
      <c r="D1691" s="315" t="s">
        <v>12652</v>
      </c>
      <c r="E1691" s="315" t="s">
        <v>510</v>
      </c>
    </row>
    <row r="1692" spans="2:5">
      <c r="B1692" s="315" t="s">
        <v>10608</v>
      </c>
      <c r="C1692" s="315" t="s">
        <v>10609</v>
      </c>
      <c r="D1692" s="315" t="s">
        <v>10610</v>
      </c>
      <c r="E1692" s="315" t="s">
        <v>510</v>
      </c>
    </row>
    <row r="1693" spans="2:5">
      <c r="B1693" s="315" t="s">
        <v>3766</v>
      </c>
      <c r="C1693" s="315" t="s">
        <v>3767</v>
      </c>
      <c r="D1693" s="315" t="s">
        <v>3768</v>
      </c>
      <c r="E1693" s="315" t="s">
        <v>510</v>
      </c>
    </row>
    <row r="1694" spans="2:5">
      <c r="B1694" s="315" t="s">
        <v>4944</v>
      </c>
      <c r="C1694" s="315" t="s">
        <v>4945</v>
      </c>
      <c r="D1694" s="315" t="s">
        <v>4946</v>
      </c>
      <c r="E1694" s="315" t="s">
        <v>510</v>
      </c>
    </row>
    <row r="1695" spans="2:5">
      <c r="B1695" s="315" t="s">
        <v>11500</v>
      </c>
      <c r="C1695" s="315" t="s">
        <v>11501</v>
      </c>
      <c r="D1695" s="315" t="s">
        <v>11502</v>
      </c>
      <c r="E1695" s="315" t="s">
        <v>510</v>
      </c>
    </row>
    <row r="1696" spans="2:5">
      <c r="B1696" s="315" t="s">
        <v>1342</v>
      </c>
      <c r="C1696" s="315" t="s">
        <v>1343</v>
      </c>
      <c r="D1696" s="315" t="s">
        <v>1344</v>
      </c>
      <c r="E1696" s="315" t="s">
        <v>510</v>
      </c>
    </row>
    <row r="1697" spans="2:5">
      <c r="B1697" s="315" t="s">
        <v>9721</v>
      </c>
      <c r="C1697" s="315" t="s">
        <v>9722</v>
      </c>
      <c r="D1697" s="315" t="s">
        <v>9723</v>
      </c>
      <c r="E1697" s="315" t="s">
        <v>510</v>
      </c>
    </row>
    <row r="1698" spans="2:5">
      <c r="B1698" s="315" t="s">
        <v>6602</v>
      </c>
      <c r="C1698" s="315" t="s">
        <v>6603</v>
      </c>
      <c r="D1698" s="315" t="s">
        <v>6604</v>
      </c>
      <c r="E1698" s="315" t="s">
        <v>510</v>
      </c>
    </row>
    <row r="1699" spans="2:5">
      <c r="B1699" s="315" t="s">
        <v>6439</v>
      </c>
      <c r="C1699" s="315" t="s">
        <v>6440</v>
      </c>
      <c r="D1699" s="315" t="s">
        <v>6441</v>
      </c>
      <c r="E1699" s="315" t="s">
        <v>510</v>
      </c>
    </row>
    <row r="1700" spans="2:5">
      <c r="B1700" s="315" t="s">
        <v>12163</v>
      </c>
      <c r="C1700" s="315" t="s">
        <v>12164</v>
      </c>
      <c r="D1700" s="315" t="s">
        <v>509</v>
      </c>
      <c r="E1700" s="315" t="s">
        <v>510</v>
      </c>
    </row>
    <row r="1701" spans="2:5">
      <c r="B1701" s="315" t="s">
        <v>10337</v>
      </c>
      <c r="C1701" s="315" t="s">
        <v>10338</v>
      </c>
      <c r="D1701" s="315" t="s">
        <v>10339</v>
      </c>
      <c r="E1701" s="315" t="s">
        <v>510</v>
      </c>
    </row>
    <row r="1702" spans="2:5">
      <c r="B1702" s="315" t="s">
        <v>7072</v>
      </c>
      <c r="C1702" s="315" t="s">
        <v>7073</v>
      </c>
      <c r="D1702" s="315" t="s">
        <v>7074</v>
      </c>
      <c r="E1702" s="315" t="s">
        <v>510</v>
      </c>
    </row>
    <row r="1703" spans="2:5">
      <c r="B1703" s="315" t="s">
        <v>5938</v>
      </c>
      <c r="C1703" s="315" t="s">
        <v>5939</v>
      </c>
      <c r="D1703" s="315" t="s">
        <v>5940</v>
      </c>
      <c r="E1703" s="315" t="s">
        <v>510</v>
      </c>
    </row>
    <row r="1704" spans="2:5">
      <c r="B1704" s="315" t="s">
        <v>9015</v>
      </c>
      <c r="C1704" s="315" t="s">
        <v>9016</v>
      </c>
      <c r="D1704" s="315" t="s">
        <v>9017</v>
      </c>
      <c r="E1704" s="315" t="s">
        <v>510</v>
      </c>
    </row>
    <row r="1705" spans="2:5">
      <c r="B1705" s="315" t="s">
        <v>8827</v>
      </c>
      <c r="C1705" s="315" t="s">
        <v>8828</v>
      </c>
      <c r="D1705" s="315" t="s">
        <v>676</v>
      </c>
      <c r="E1705" s="315" t="s">
        <v>680</v>
      </c>
    </row>
    <row r="1706" spans="2:5">
      <c r="B1706" s="315" t="s">
        <v>2422</v>
      </c>
      <c r="C1706" s="315" t="s">
        <v>2423</v>
      </c>
      <c r="D1706" s="315" t="s">
        <v>2424</v>
      </c>
      <c r="E1706" s="315" t="s">
        <v>510</v>
      </c>
    </row>
    <row r="1707" spans="2:5">
      <c r="B1707" s="315" t="s">
        <v>10982</v>
      </c>
      <c r="C1707" s="315" t="s">
        <v>10983</v>
      </c>
      <c r="D1707" s="315" t="s">
        <v>667</v>
      </c>
      <c r="E1707" s="315" t="s">
        <v>510</v>
      </c>
    </row>
    <row r="1708" spans="2:5">
      <c r="B1708" s="315" t="s">
        <v>10906</v>
      </c>
      <c r="C1708" s="315" t="s">
        <v>10907</v>
      </c>
      <c r="D1708" s="315" t="s">
        <v>1669</v>
      </c>
      <c r="E1708" s="315" t="s">
        <v>680</v>
      </c>
    </row>
    <row r="1709" spans="2:5">
      <c r="B1709" s="315" t="s">
        <v>5845</v>
      </c>
      <c r="C1709" s="315" t="s">
        <v>5846</v>
      </c>
      <c r="D1709" s="315" t="s">
        <v>5847</v>
      </c>
      <c r="E1709" s="315" t="s">
        <v>510</v>
      </c>
    </row>
    <row r="1710" spans="2:5">
      <c r="B1710" s="315" t="s">
        <v>708</v>
      </c>
      <c r="C1710" s="315" t="s">
        <v>709</v>
      </c>
      <c r="D1710" s="315" t="s">
        <v>509</v>
      </c>
      <c r="E1710" s="315" t="s">
        <v>510</v>
      </c>
    </row>
    <row r="1711" spans="2:5">
      <c r="B1711" s="315" t="s">
        <v>12824</v>
      </c>
      <c r="C1711" s="315" t="s">
        <v>12825</v>
      </c>
      <c r="D1711" s="315" t="s">
        <v>12826</v>
      </c>
      <c r="E1711" s="315" t="s">
        <v>510</v>
      </c>
    </row>
    <row r="1712" spans="2:5">
      <c r="B1712" s="315" t="s">
        <v>1336</v>
      </c>
      <c r="C1712" s="315" t="s">
        <v>1337</v>
      </c>
      <c r="D1712" s="315" t="s">
        <v>1338</v>
      </c>
      <c r="E1712" s="315" t="s">
        <v>510</v>
      </c>
    </row>
    <row r="1713" spans="2:5">
      <c r="B1713" s="315" t="s">
        <v>3493</v>
      </c>
      <c r="C1713" s="315" t="s">
        <v>3494</v>
      </c>
      <c r="D1713" s="315" t="s">
        <v>3495</v>
      </c>
      <c r="E1713" s="315" t="s">
        <v>510</v>
      </c>
    </row>
    <row r="1714" spans="2:5">
      <c r="B1714" s="315" t="s">
        <v>3113</v>
      </c>
      <c r="C1714" s="315" t="s">
        <v>3114</v>
      </c>
      <c r="D1714" s="315" t="s">
        <v>3115</v>
      </c>
      <c r="E1714" s="315" t="s">
        <v>510</v>
      </c>
    </row>
    <row r="1715" spans="2:5">
      <c r="B1715" s="315" t="s">
        <v>12181</v>
      </c>
      <c r="C1715" s="315" t="s">
        <v>12182</v>
      </c>
      <c r="D1715" s="315" t="s">
        <v>12183</v>
      </c>
      <c r="E1715" s="315" t="s">
        <v>510</v>
      </c>
    </row>
    <row r="1716" spans="2:5">
      <c r="B1716" s="315" t="s">
        <v>8030</v>
      </c>
      <c r="C1716" s="315" t="s">
        <v>8031</v>
      </c>
      <c r="D1716" s="315" t="s">
        <v>8032</v>
      </c>
      <c r="E1716" s="315" t="s">
        <v>680</v>
      </c>
    </row>
    <row r="1717" spans="2:5">
      <c r="B1717" s="315" t="s">
        <v>4262</v>
      </c>
      <c r="C1717" s="315" t="s">
        <v>4263</v>
      </c>
      <c r="D1717" s="315" t="s">
        <v>509</v>
      </c>
      <c r="E1717" s="315" t="s">
        <v>510</v>
      </c>
    </row>
    <row r="1718" spans="2:5">
      <c r="B1718" s="315" t="s">
        <v>5900</v>
      </c>
      <c r="C1718" s="315" t="s">
        <v>5901</v>
      </c>
      <c r="D1718" s="315" t="s">
        <v>5902</v>
      </c>
      <c r="E1718" s="315" t="s">
        <v>680</v>
      </c>
    </row>
    <row r="1719" spans="2:5">
      <c r="B1719" s="315" t="s">
        <v>11720</v>
      </c>
      <c r="C1719" s="315" t="s">
        <v>11721</v>
      </c>
      <c r="D1719" s="315" t="s">
        <v>11722</v>
      </c>
      <c r="E1719" s="315" t="s">
        <v>510</v>
      </c>
    </row>
    <row r="1720" spans="2:5">
      <c r="B1720" s="315" t="s">
        <v>12829</v>
      </c>
      <c r="C1720" s="315" t="s">
        <v>12830</v>
      </c>
      <c r="D1720" s="315" t="s">
        <v>12831</v>
      </c>
      <c r="E1720" s="315" t="s">
        <v>510</v>
      </c>
    </row>
    <row r="1721" spans="2:5">
      <c r="B1721" s="315" t="s">
        <v>7166</v>
      </c>
      <c r="C1721" s="315" t="s">
        <v>7167</v>
      </c>
      <c r="D1721" s="315" t="s">
        <v>7168</v>
      </c>
      <c r="E1721" s="315" t="s">
        <v>510</v>
      </c>
    </row>
    <row r="1722" spans="2:5">
      <c r="B1722" s="315" t="s">
        <v>6306</v>
      </c>
      <c r="C1722" s="315" t="s">
        <v>6307</v>
      </c>
      <c r="D1722" s="315" t="s">
        <v>6308</v>
      </c>
      <c r="E1722" s="315" t="s">
        <v>680</v>
      </c>
    </row>
    <row r="1723" spans="2:5">
      <c r="B1723" s="315" t="s">
        <v>2321</v>
      </c>
      <c r="C1723" s="315" t="s">
        <v>2322</v>
      </c>
      <c r="D1723" s="315" t="s">
        <v>2323</v>
      </c>
      <c r="E1723" s="315" t="s">
        <v>510</v>
      </c>
    </row>
    <row r="1724" spans="2:5">
      <c r="B1724" s="315" t="s">
        <v>2956</v>
      </c>
      <c r="C1724" s="315" t="s">
        <v>2957</v>
      </c>
      <c r="D1724" s="315" t="s">
        <v>2958</v>
      </c>
      <c r="E1724" s="315" t="s">
        <v>510</v>
      </c>
    </row>
    <row r="1725" spans="2:5">
      <c r="B1725" s="315" t="s">
        <v>8486</v>
      </c>
      <c r="C1725" s="315" t="s">
        <v>8487</v>
      </c>
      <c r="D1725" s="315" t="s">
        <v>8488</v>
      </c>
      <c r="E1725" s="315" t="s">
        <v>510</v>
      </c>
    </row>
    <row r="1726" spans="2:5">
      <c r="B1726" s="315" t="s">
        <v>8653</v>
      </c>
      <c r="C1726" s="315" t="s">
        <v>8654</v>
      </c>
      <c r="D1726" s="315" t="s">
        <v>8655</v>
      </c>
      <c r="E1726" s="315" t="s">
        <v>510</v>
      </c>
    </row>
    <row r="1727" spans="2:5">
      <c r="B1727" s="315" t="s">
        <v>10637</v>
      </c>
      <c r="C1727" s="315" t="s">
        <v>10638</v>
      </c>
      <c r="D1727" s="315" t="s">
        <v>10639</v>
      </c>
      <c r="E1727" s="315" t="s">
        <v>510</v>
      </c>
    </row>
    <row r="1728" spans="2:5">
      <c r="B1728" s="315" t="s">
        <v>12072</v>
      </c>
      <c r="C1728" s="315" t="s">
        <v>12073</v>
      </c>
      <c r="D1728" s="315" t="s">
        <v>509</v>
      </c>
      <c r="E1728" s="315" t="s">
        <v>510</v>
      </c>
    </row>
    <row r="1729" spans="2:5">
      <c r="B1729" s="315" t="s">
        <v>3981</v>
      </c>
      <c r="C1729" s="315" t="s">
        <v>3982</v>
      </c>
      <c r="D1729" s="315" t="s">
        <v>3983</v>
      </c>
      <c r="E1729" s="315" t="s">
        <v>510</v>
      </c>
    </row>
    <row r="1730" spans="2:5">
      <c r="B1730" s="315" t="s">
        <v>12373</v>
      </c>
      <c r="C1730" s="315" t="s">
        <v>12374</v>
      </c>
      <c r="D1730" s="315" t="s">
        <v>4905</v>
      </c>
      <c r="E1730" s="315" t="s">
        <v>510</v>
      </c>
    </row>
    <row r="1731" spans="2:5">
      <c r="B1731" s="315" t="s">
        <v>8693</v>
      </c>
      <c r="C1731" s="315" t="s">
        <v>8694</v>
      </c>
      <c r="D1731" s="315" t="s">
        <v>5595</v>
      </c>
      <c r="E1731" s="315" t="s">
        <v>510</v>
      </c>
    </row>
    <row r="1732" spans="2:5">
      <c r="B1732" s="315" t="s">
        <v>11498</v>
      </c>
      <c r="C1732" s="315" t="s">
        <v>11499</v>
      </c>
      <c r="D1732" s="315" t="s">
        <v>10187</v>
      </c>
      <c r="E1732" s="315" t="s">
        <v>680</v>
      </c>
    </row>
    <row r="1733" spans="2:5">
      <c r="B1733" s="315" t="s">
        <v>9241</v>
      </c>
      <c r="C1733" s="315" t="s">
        <v>9242</v>
      </c>
      <c r="D1733" s="315" t="s">
        <v>9243</v>
      </c>
      <c r="E1733" s="315" t="s">
        <v>510</v>
      </c>
    </row>
    <row r="1734" spans="2:5">
      <c r="B1734" s="315" t="s">
        <v>7547</v>
      </c>
      <c r="C1734" s="315" t="s">
        <v>7548</v>
      </c>
      <c r="D1734" s="315" t="s">
        <v>7549</v>
      </c>
      <c r="E1734" s="315" t="s">
        <v>510</v>
      </c>
    </row>
    <row r="1735" spans="2:5">
      <c r="B1735" s="315" t="s">
        <v>8644</v>
      </c>
      <c r="C1735" s="315" t="s">
        <v>8645</v>
      </c>
      <c r="D1735" s="315" t="s">
        <v>8646</v>
      </c>
      <c r="E1735" s="315" t="s">
        <v>510</v>
      </c>
    </row>
    <row r="1736" spans="2:5">
      <c r="B1736" s="315" t="s">
        <v>1246</v>
      </c>
      <c r="C1736" s="315" t="s">
        <v>1247</v>
      </c>
      <c r="D1736" s="315" t="s">
        <v>1248</v>
      </c>
      <c r="E1736" s="315" t="s">
        <v>510</v>
      </c>
    </row>
    <row r="1737" spans="2:5">
      <c r="B1737" s="315" t="s">
        <v>3418</v>
      </c>
      <c r="C1737" s="315" t="s">
        <v>3419</v>
      </c>
      <c r="D1737" s="315" t="s">
        <v>3420</v>
      </c>
      <c r="E1737" s="315" t="s">
        <v>510</v>
      </c>
    </row>
    <row r="1738" spans="2:5">
      <c r="B1738" s="315" t="s">
        <v>7238</v>
      </c>
      <c r="C1738" s="315" t="s">
        <v>7239</v>
      </c>
      <c r="D1738" s="315" t="s">
        <v>7240</v>
      </c>
      <c r="E1738" s="315" t="s">
        <v>510</v>
      </c>
    </row>
    <row r="1739" spans="2:5">
      <c r="B1739" s="315" t="s">
        <v>2777</v>
      </c>
      <c r="C1739" s="315" t="s">
        <v>2778</v>
      </c>
      <c r="D1739" s="315" t="s">
        <v>2779</v>
      </c>
      <c r="E1739" s="315" t="s">
        <v>510</v>
      </c>
    </row>
    <row r="1740" spans="2:5">
      <c r="B1740" s="315" t="s">
        <v>5782</v>
      </c>
      <c r="C1740" s="315" t="s">
        <v>5783</v>
      </c>
      <c r="D1740" s="315" t="s">
        <v>5784</v>
      </c>
      <c r="E1740" s="315" t="s">
        <v>510</v>
      </c>
    </row>
    <row r="1741" spans="2:5">
      <c r="B1741" s="315" t="s">
        <v>5785</v>
      </c>
      <c r="C1741" s="315" t="s">
        <v>5786</v>
      </c>
      <c r="D1741" s="315" t="s">
        <v>5784</v>
      </c>
      <c r="E1741" s="315" t="s">
        <v>510</v>
      </c>
    </row>
    <row r="1742" spans="2:5">
      <c r="B1742" s="315" t="s">
        <v>9833</v>
      </c>
      <c r="C1742" s="315" t="s">
        <v>9834</v>
      </c>
      <c r="D1742" s="315" t="s">
        <v>9835</v>
      </c>
      <c r="E1742" s="315" t="s">
        <v>510</v>
      </c>
    </row>
    <row r="1743" spans="2:5">
      <c r="B1743" s="315" t="s">
        <v>12564</v>
      </c>
      <c r="C1743" s="315" t="s">
        <v>12565</v>
      </c>
      <c r="D1743" s="315" t="s">
        <v>509</v>
      </c>
      <c r="E1743" s="315" t="s">
        <v>510</v>
      </c>
    </row>
    <row r="1744" spans="2:5">
      <c r="B1744" s="315" t="s">
        <v>8916</v>
      </c>
      <c r="C1744" s="315" t="s">
        <v>8917</v>
      </c>
      <c r="D1744" s="315" t="s">
        <v>509</v>
      </c>
      <c r="E1744" s="315" t="s">
        <v>510</v>
      </c>
    </row>
    <row r="1745" spans="2:5">
      <c r="B1745" s="315" t="s">
        <v>2901</v>
      </c>
      <c r="C1745" s="315" t="s">
        <v>2902</v>
      </c>
      <c r="D1745" s="315" t="s">
        <v>2903</v>
      </c>
      <c r="E1745" s="315" t="s">
        <v>510</v>
      </c>
    </row>
    <row r="1746" spans="2:5">
      <c r="B1746" s="315" t="s">
        <v>8628</v>
      </c>
      <c r="C1746" s="315" t="s">
        <v>8629</v>
      </c>
      <c r="D1746" s="315" t="s">
        <v>8630</v>
      </c>
      <c r="E1746" s="315" t="s">
        <v>510</v>
      </c>
    </row>
    <row r="1747" spans="2:5">
      <c r="B1747" s="315" t="s">
        <v>9707</v>
      </c>
      <c r="C1747" s="315" t="s">
        <v>9708</v>
      </c>
      <c r="D1747" s="315" t="s">
        <v>9709</v>
      </c>
      <c r="E1747" s="315" t="s">
        <v>510</v>
      </c>
    </row>
    <row r="1748" spans="2:5">
      <c r="B1748" s="315" t="s">
        <v>2794</v>
      </c>
      <c r="C1748" s="315" t="s">
        <v>2795</v>
      </c>
      <c r="D1748" s="315" t="s">
        <v>2796</v>
      </c>
      <c r="E1748" s="315" t="s">
        <v>510</v>
      </c>
    </row>
    <row r="1749" spans="2:5">
      <c r="B1749" s="315" t="s">
        <v>1018</v>
      </c>
      <c r="C1749" s="315" t="s">
        <v>1019</v>
      </c>
      <c r="D1749" s="315" t="s">
        <v>1020</v>
      </c>
      <c r="E1749" s="315" t="s">
        <v>510</v>
      </c>
    </row>
    <row r="1750" spans="2:5">
      <c r="B1750" s="315" t="s">
        <v>5952</v>
      </c>
      <c r="C1750" s="315" t="s">
        <v>5953</v>
      </c>
      <c r="D1750" s="315" t="s">
        <v>5954</v>
      </c>
      <c r="E1750" s="315" t="s">
        <v>510</v>
      </c>
    </row>
    <row r="1751" spans="2:5">
      <c r="B1751" s="315" t="s">
        <v>6100</v>
      </c>
      <c r="C1751" s="315" t="s">
        <v>6101</v>
      </c>
      <c r="D1751" s="315" t="s">
        <v>3405</v>
      </c>
      <c r="E1751" s="315" t="s">
        <v>510</v>
      </c>
    </row>
    <row r="1752" spans="2:5">
      <c r="B1752" s="315" t="s">
        <v>10224</v>
      </c>
      <c r="C1752" s="315" t="s">
        <v>10225</v>
      </c>
      <c r="D1752" s="315" t="s">
        <v>10226</v>
      </c>
      <c r="E1752" s="315" t="s">
        <v>510</v>
      </c>
    </row>
    <row r="1753" spans="2:5">
      <c r="B1753" s="315" t="s">
        <v>6514</v>
      </c>
      <c r="C1753" s="315" t="s">
        <v>6515</v>
      </c>
      <c r="D1753" s="315" t="s">
        <v>3405</v>
      </c>
      <c r="E1753" s="315" t="s">
        <v>510</v>
      </c>
    </row>
    <row r="1754" spans="2:5">
      <c r="B1754" s="315" t="s">
        <v>8500</v>
      </c>
      <c r="C1754" s="315" t="s">
        <v>8501</v>
      </c>
      <c r="D1754" s="315" t="s">
        <v>851</v>
      </c>
      <c r="E1754" s="315" t="s">
        <v>510</v>
      </c>
    </row>
    <row r="1755" spans="2:5">
      <c r="B1755" s="315" t="s">
        <v>4824</v>
      </c>
      <c r="C1755" s="315" t="s">
        <v>4825</v>
      </c>
      <c r="D1755" s="315" t="s">
        <v>4826</v>
      </c>
      <c r="E1755" s="315" t="s">
        <v>510</v>
      </c>
    </row>
    <row r="1756" spans="2:5">
      <c r="B1756" s="315" t="s">
        <v>10458</v>
      </c>
      <c r="C1756" s="315" t="s">
        <v>10459</v>
      </c>
      <c r="D1756" s="315" t="s">
        <v>509</v>
      </c>
      <c r="E1756" s="315" t="s">
        <v>510</v>
      </c>
    </row>
    <row r="1757" spans="2:5">
      <c r="B1757" s="315" t="s">
        <v>10463</v>
      </c>
      <c r="C1757" s="315" t="s">
        <v>10459</v>
      </c>
      <c r="D1757" s="315" t="s">
        <v>10464</v>
      </c>
      <c r="E1757" s="315" t="s">
        <v>510</v>
      </c>
    </row>
    <row r="1758" spans="2:5">
      <c r="B1758" s="315" t="s">
        <v>10460</v>
      </c>
      <c r="C1758" s="315" t="s">
        <v>10461</v>
      </c>
      <c r="D1758" s="315" t="s">
        <v>10462</v>
      </c>
      <c r="E1758" s="315" t="s">
        <v>510</v>
      </c>
    </row>
    <row r="1759" spans="2:5">
      <c r="B1759" s="315" t="s">
        <v>3441</v>
      </c>
      <c r="C1759" s="315" t="s">
        <v>3442</v>
      </c>
      <c r="D1759" s="315" t="s">
        <v>3443</v>
      </c>
      <c r="E1759" s="315" t="s">
        <v>510</v>
      </c>
    </row>
    <row r="1760" spans="2:5">
      <c r="B1760" s="315" t="s">
        <v>10571</v>
      </c>
      <c r="C1760" s="315" t="s">
        <v>10572</v>
      </c>
      <c r="D1760" s="315" t="s">
        <v>10573</v>
      </c>
      <c r="E1760" s="315" t="s">
        <v>510</v>
      </c>
    </row>
    <row r="1761" spans="2:5">
      <c r="B1761" s="315" t="s">
        <v>8926</v>
      </c>
      <c r="C1761" s="315" t="s">
        <v>8927</v>
      </c>
      <c r="D1761" s="315" t="s">
        <v>8928</v>
      </c>
      <c r="E1761" s="315" t="s">
        <v>510</v>
      </c>
    </row>
    <row r="1762" spans="2:5">
      <c r="B1762" s="315" t="s">
        <v>8061</v>
      </c>
      <c r="C1762" s="315" t="s">
        <v>8062</v>
      </c>
      <c r="D1762" s="315" t="s">
        <v>8063</v>
      </c>
      <c r="E1762" s="315" t="s">
        <v>510</v>
      </c>
    </row>
    <row r="1763" spans="2:5">
      <c r="B1763" s="315" t="s">
        <v>3193</v>
      </c>
      <c r="C1763" s="315" t="s">
        <v>3194</v>
      </c>
      <c r="D1763" s="315" t="s">
        <v>3195</v>
      </c>
      <c r="E1763" s="315" t="s">
        <v>510</v>
      </c>
    </row>
    <row r="1764" spans="2:5">
      <c r="B1764" s="315" t="s">
        <v>7131</v>
      </c>
      <c r="C1764" s="315" t="s">
        <v>7132</v>
      </c>
      <c r="D1764" s="315" t="s">
        <v>7133</v>
      </c>
      <c r="E1764" s="315" t="s">
        <v>510</v>
      </c>
    </row>
    <row r="1765" spans="2:5">
      <c r="B1765" s="315" t="s">
        <v>5917</v>
      </c>
      <c r="C1765" s="315" t="s">
        <v>5918</v>
      </c>
      <c r="D1765" s="315" t="s">
        <v>509</v>
      </c>
      <c r="E1765" s="315" t="s">
        <v>510</v>
      </c>
    </row>
    <row r="1766" spans="2:5">
      <c r="B1766" s="315" t="s">
        <v>9287</v>
      </c>
      <c r="C1766" s="315" t="s">
        <v>9288</v>
      </c>
      <c r="D1766" s="315" t="s">
        <v>9289</v>
      </c>
      <c r="E1766" s="315" t="s">
        <v>510</v>
      </c>
    </row>
    <row r="1767" spans="2:5">
      <c r="B1767" s="315" t="s">
        <v>6767</v>
      </c>
      <c r="C1767" s="315" t="s">
        <v>6768</v>
      </c>
      <c r="D1767" s="315" t="s">
        <v>650</v>
      </c>
      <c r="E1767" s="315" t="s">
        <v>510</v>
      </c>
    </row>
    <row r="1768" spans="2:5">
      <c r="B1768" s="315" t="s">
        <v>7703</v>
      </c>
      <c r="C1768" s="315" t="s">
        <v>7704</v>
      </c>
      <c r="D1768" s="315" t="s">
        <v>7705</v>
      </c>
      <c r="E1768" s="315" t="s">
        <v>510</v>
      </c>
    </row>
    <row r="1769" spans="2:5">
      <c r="B1769" s="315" t="s">
        <v>6476</v>
      </c>
      <c r="C1769" s="315" t="s">
        <v>6477</v>
      </c>
      <c r="D1769" s="315" t="s">
        <v>6478</v>
      </c>
      <c r="E1769" s="315" t="s">
        <v>510</v>
      </c>
    </row>
    <row r="1770" spans="2:5">
      <c r="B1770" s="315" t="s">
        <v>1122</v>
      </c>
      <c r="C1770" s="315" t="s">
        <v>1123</v>
      </c>
      <c r="D1770" s="315" t="s">
        <v>1124</v>
      </c>
      <c r="E1770" s="315" t="s">
        <v>510</v>
      </c>
    </row>
    <row r="1771" spans="2:5">
      <c r="B1771" s="315" t="s">
        <v>3975</v>
      </c>
      <c r="C1771" s="315" t="s">
        <v>3976</v>
      </c>
      <c r="D1771" s="315" t="s">
        <v>3977</v>
      </c>
      <c r="E1771" s="315" t="s">
        <v>510</v>
      </c>
    </row>
    <row r="1772" spans="2:5">
      <c r="B1772" s="315" t="s">
        <v>6335</v>
      </c>
      <c r="C1772" s="315" t="s">
        <v>6336</v>
      </c>
      <c r="D1772" s="315" t="s">
        <v>6337</v>
      </c>
      <c r="E1772" s="315" t="s">
        <v>510</v>
      </c>
    </row>
    <row r="1773" spans="2:5">
      <c r="B1773" s="315" t="s">
        <v>6338</v>
      </c>
      <c r="C1773" s="315" t="s">
        <v>6336</v>
      </c>
      <c r="D1773" s="315" t="s">
        <v>6339</v>
      </c>
      <c r="E1773" s="315" t="s">
        <v>510</v>
      </c>
    </row>
    <row r="1774" spans="2:5">
      <c r="B1774" s="315" t="s">
        <v>4808</v>
      </c>
      <c r="C1774" s="315" t="s">
        <v>4809</v>
      </c>
      <c r="D1774" s="315" t="s">
        <v>4810</v>
      </c>
      <c r="E1774" s="315" t="s">
        <v>510</v>
      </c>
    </row>
    <row r="1775" spans="2:5">
      <c r="B1775" s="315" t="s">
        <v>11301</v>
      </c>
      <c r="C1775" s="315" t="s">
        <v>11302</v>
      </c>
      <c r="D1775" s="315" t="s">
        <v>11303</v>
      </c>
      <c r="E1775" s="315" t="s">
        <v>510</v>
      </c>
    </row>
    <row r="1776" spans="2:5">
      <c r="B1776" s="315" t="s">
        <v>11319</v>
      </c>
      <c r="C1776" s="315" t="s">
        <v>11320</v>
      </c>
      <c r="D1776" s="315" t="s">
        <v>2362</v>
      </c>
      <c r="E1776" s="315" t="s">
        <v>510</v>
      </c>
    </row>
    <row r="1777" spans="2:5">
      <c r="B1777" s="315" t="s">
        <v>11292</v>
      </c>
      <c r="C1777" s="315" t="s">
        <v>11293</v>
      </c>
      <c r="D1777" s="315" t="s">
        <v>11294</v>
      </c>
      <c r="E1777" s="315" t="s">
        <v>510</v>
      </c>
    </row>
    <row r="1778" spans="2:5">
      <c r="B1778" s="315" t="s">
        <v>705</v>
      </c>
      <c r="C1778" s="315" t="s">
        <v>706</v>
      </c>
      <c r="D1778" s="315" t="s">
        <v>707</v>
      </c>
      <c r="E1778" s="315" t="s">
        <v>510</v>
      </c>
    </row>
    <row r="1779" spans="2:5">
      <c r="B1779" s="315" t="s">
        <v>2594</v>
      </c>
      <c r="C1779" s="315" t="s">
        <v>2595</v>
      </c>
      <c r="D1779" s="315" t="s">
        <v>2596</v>
      </c>
      <c r="E1779" s="315" t="s">
        <v>680</v>
      </c>
    </row>
    <row r="1780" spans="2:5">
      <c r="B1780" s="315" t="s">
        <v>4903</v>
      </c>
      <c r="C1780" s="315" t="s">
        <v>4904</v>
      </c>
      <c r="D1780" s="315" t="s">
        <v>4905</v>
      </c>
      <c r="E1780" s="315" t="s">
        <v>680</v>
      </c>
    </row>
    <row r="1781" spans="2:5">
      <c r="B1781" s="315" t="s">
        <v>4357</v>
      </c>
      <c r="C1781" s="315" t="s">
        <v>4358</v>
      </c>
      <c r="D1781" s="315" t="s">
        <v>2853</v>
      </c>
      <c r="E1781" s="315" t="s">
        <v>680</v>
      </c>
    </row>
    <row r="1782" spans="2:5">
      <c r="B1782" s="315" t="s">
        <v>3831</v>
      </c>
      <c r="C1782" s="315" t="s">
        <v>3832</v>
      </c>
      <c r="D1782" s="315" t="s">
        <v>3833</v>
      </c>
      <c r="E1782" s="315" t="s">
        <v>680</v>
      </c>
    </row>
    <row r="1783" spans="2:5">
      <c r="B1783" s="315" t="s">
        <v>1413</v>
      </c>
      <c r="C1783" s="315" t="s">
        <v>1414</v>
      </c>
      <c r="D1783" s="315" t="s">
        <v>1415</v>
      </c>
      <c r="E1783" s="315" t="s">
        <v>510</v>
      </c>
    </row>
    <row r="1784" spans="2:5">
      <c r="B1784" s="315" t="s">
        <v>2658</v>
      </c>
      <c r="C1784" s="315" t="s">
        <v>2659</v>
      </c>
      <c r="D1784" s="315" t="s">
        <v>2660</v>
      </c>
      <c r="E1784" s="315" t="s">
        <v>680</v>
      </c>
    </row>
    <row r="1785" spans="2:5">
      <c r="B1785" s="315" t="s">
        <v>11958</v>
      </c>
      <c r="C1785" s="315" t="s">
        <v>11959</v>
      </c>
      <c r="D1785" s="315" t="s">
        <v>6136</v>
      </c>
      <c r="E1785" s="315" t="s">
        <v>680</v>
      </c>
    </row>
    <row r="1786" spans="2:5">
      <c r="B1786" s="315" t="s">
        <v>12646</v>
      </c>
      <c r="C1786" s="315" t="s">
        <v>12647</v>
      </c>
      <c r="D1786" s="315" t="s">
        <v>851</v>
      </c>
      <c r="E1786" s="315" t="s">
        <v>510</v>
      </c>
    </row>
    <row r="1787" spans="2:5">
      <c r="B1787" s="315" t="s">
        <v>3785</v>
      </c>
      <c r="C1787" s="315" t="s">
        <v>3786</v>
      </c>
      <c r="D1787" s="315" t="s">
        <v>3787</v>
      </c>
      <c r="E1787" s="315" t="s">
        <v>510</v>
      </c>
    </row>
    <row r="1788" spans="2:5">
      <c r="B1788" s="315" t="s">
        <v>7262</v>
      </c>
      <c r="C1788" s="315" t="s">
        <v>7263</v>
      </c>
      <c r="D1788" s="315" t="s">
        <v>7264</v>
      </c>
      <c r="E1788" s="315" t="s">
        <v>510</v>
      </c>
    </row>
    <row r="1789" spans="2:5">
      <c r="B1789" s="315" t="s">
        <v>3885</v>
      </c>
      <c r="C1789" s="315" t="s">
        <v>3886</v>
      </c>
      <c r="D1789" s="315" t="s">
        <v>3887</v>
      </c>
      <c r="E1789" s="315" t="s">
        <v>510</v>
      </c>
    </row>
    <row r="1790" spans="2:5">
      <c r="B1790" s="315" t="s">
        <v>12338</v>
      </c>
      <c r="C1790" s="315" t="s">
        <v>12339</v>
      </c>
      <c r="D1790" s="315" t="s">
        <v>12340</v>
      </c>
      <c r="E1790" s="315" t="s">
        <v>510</v>
      </c>
    </row>
    <row r="1791" spans="2:5">
      <c r="B1791" s="315" t="s">
        <v>4370</v>
      </c>
      <c r="C1791" s="315" t="s">
        <v>4371</v>
      </c>
      <c r="D1791" s="315" t="s">
        <v>4372</v>
      </c>
      <c r="E1791" s="315" t="s">
        <v>510</v>
      </c>
    </row>
    <row r="1792" spans="2:5">
      <c r="B1792" s="315" t="s">
        <v>6260</v>
      </c>
      <c r="C1792" s="315" t="s">
        <v>6261</v>
      </c>
      <c r="D1792" s="315" t="s">
        <v>6262</v>
      </c>
      <c r="E1792" s="315" t="s">
        <v>680</v>
      </c>
    </row>
    <row r="1793" spans="2:5">
      <c r="B1793" s="315" t="s">
        <v>4348</v>
      </c>
      <c r="C1793" s="315" t="s">
        <v>4349</v>
      </c>
      <c r="D1793" s="315" t="s">
        <v>4350</v>
      </c>
      <c r="E1793" s="315" t="s">
        <v>510</v>
      </c>
    </row>
    <row r="1794" spans="2:5">
      <c r="B1794" s="315" t="s">
        <v>11359</v>
      </c>
      <c r="C1794" s="315" t="s">
        <v>11360</v>
      </c>
      <c r="D1794" s="315" t="s">
        <v>509</v>
      </c>
      <c r="E1794" s="315" t="s">
        <v>510</v>
      </c>
    </row>
    <row r="1795" spans="2:5">
      <c r="B1795" s="315" t="s">
        <v>4605</v>
      </c>
      <c r="C1795" s="315" t="s">
        <v>4606</v>
      </c>
      <c r="D1795" s="315" t="s">
        <v>509</v>
      </c>
      <c r="E1795" s="315" t="s">
        <v>510</v>
      </c>
    </row>
    <row r="1796" spans="2:5">
      <c r="B1796" s="315" t="s">
        <v>7647</v>
      </c>
      <c r="C1796" s="315" t="s">
        <v>7648</v>
      </c>
      <c r="D1796" s="315" t="s">
        <v>5697</v>
      </c>
      <c r="E1796" s="315" t="s">
        <v>680</v>
      </c>
    </row>
    <row r="1797" spans="2:5">
      <c r="B1797" s="315" t="s">
        <v>11244</v>
      </c>
      <c r="C1797" s="315" t="s">
        <v>11245</v>
      </c>
      <c r="D1797" s="315" t="s">
        <v>11246</v>
      </c>
      <c r="E1797" s="315" t="s">
        <v>680</v>
      </c>
    </row>
    <row r="1798" spans="2:5">
      <c r="B1798" s="315" t="s">
        <v>9136</v>
      </c>
      <c r="C1798" s="315" t="s">
        <v>9137</v>
      </c>
      <c r="D1798" s="315" t="s">
        <v>9138</v>
      </c>
      <c r="E1798" s="315" t="s">
        <v>510</v>
      </c>
    </row>
    <row r="1799" spans="2:5">
      <c r="B1799" s="315" t="s">
        <v>4982</v>
      </c>
      <c r="C1799" s="315" t="s">
        <v>4983</v>
      </c>
      <c r="D1799" s="315" t="s">
        <v>4984</v>
      </c>
      <c r="E1799" s="315" t="s">
        <v>680</v>
      </c>
    </row>
    <row r="1800" spans="2:5">
      <c r="B1800" s="315" t="s">
        <v>3464</v>
      </c>
      <c r="C1800" s="315" t="s">
        <v>3465</v>
      </c>
      <c r="D1800" s="315" t="s">
        <v>3466</v>
      </c>
      <c r="E1800" s="315" t="s">
        <v>510</v>
      </c>
    </row>
    <row r="1801" spans="2:5">
      <c r="B1801" s="315" t="s">
        <v>5892</v>
      </c>
      <c r="C1801" s="315" t="s">
        <v>5893</v>
      </c>
      <c r="D1801" s="315" t="s">
        <v>5894</v>
      </c>
      <c r="E1801" s="315" t="s">
        <v>510</v>
      </c>
    </row>
    <row r="1802" spans="2:5">
      <c r="B1802" s="315" t="s">
        <v>1961</v>
      </c>
      <c r="C1802" s="315" t="s">
        <v>1962</v>
      </c>
      <c r="D1802" s="315" t="s">
        <v>1963</v>
      </c>
      <c r="E1802" s="315" t="s">
        <v>510</v>
      </c>
    </row>
    <row r="1803" spans="2:5">
      <c r="B1803" s="315" t="s">
        <v>7318</v>
      </c>
      <c r="C1803" s="315" t="s">
        <v>7319</v>
      </c>
      <c r="D1803" s="315" t="s">
        <v>7320</v>
      </c>
      <c r="E1803" s="315" t="s">
        <v>510</v>
      </c>
    </row>
    <row r="1804" spans="2:5">
      <c r="B1804" s="315" t="s">
        <v>12156</v>
      </c>
      <c r="C1804" s="315" t="s">
        <v>12157</v>
      </c>
      <c r="D1804" s="315" t="s">
        <v>6460</v>
      </c>
      <c r="E1804" s="315" t="s">
        <v>680</v>
      </c>
    </row>
    <row r="1805" spans="2:5">
      <c r="B1805" s="315" t="s">
        <v>12574</v>
      </c>
      <c r="C1805" s="315" t="s">
        <v>12575</v>
      </c>
      <c r="D1805" s="315" t="s">
        <v>12576</v>
      </c>
      <c r="E1805" s="315" t="s">
        <v>510</v>
      </c>
    </row>
    <row r="1806" spans="2:5">
      <c r="B1806" s="315" t="s">
        <v>8150</v>
      </c>
      <c r="C1806" s="315" t="s">
        <v>8151</v>
      </c>
      <c r="D1806" s="315" t="s">
        <v>8152</v>
      </c>
      <c r="E1806" s="315" t="s">
        <v>680</v>
      </c>
    </row>
    <row r="1807" spans="2:5">
      <c r="B1807" s="315" t="s">
        <v>6414</v>
      </c>
      <c r="C1807" s="315" t="s">
        <v>6415</v>
      </c>
      <c r="D1807" s="315" t="s">
        <v>6416</v>
      </c>
      <c r="E1807" s="315" t="s">
        <v>510</v>
      </c>
    </row>
    <row r="1808" spans="2:5">
      <c r="B1808" s="315" t="s">
        <v>1803</v>
      </c>
      <c r="C1808" s="315" t="s">
        <v>1804</v>
      </c>
      <c r="D1808" s="315" t="s">
        <v>1805</v>
      </c>
      <c r="E1808" s="315" t="s">
        <v>510</v>
      </c>
    </row>
    <row r="1809" spans="2:5">
      <c r="B1809" s="315" t="s">
        <v>3828</v>
      </c>
      <c r="C1809" s="315" t="s">
        <v>3829</v>
      </c>
      <c r="D1809" s="315" t="s">
        <v>3830</v>
      </c>
      <c r="E1809" s="315" t="s">
        <v>510</v>
      </c>
    </row>
    <row r="1810" spans="2:5">
      <c r="B1810" s="315" t="s">
        <v>881</v>
      </c>
      <c r="C1810" s="315" t="s">
        <v>882</v>
      </c>
      <c r="D1810" s="315" t="s">
        <v>883</v>
      </c>
      <c r="E1810" s="315" t="s">
        <v>510</v>
      </c>
    </row>
    <row r="1811" spans="2:5">
      <c r="B1811" s="315" t="s">
        <v>2520</v>
      </c>
      <c r="C1811" s="315" t="s">
        <v>2521</v>
      </c>
      <c r="D1811" s="315" t="s">
        <v>2522</v>
      </c>
      <c r="E1811" s="315" t="s">
        <v>510</v>
      </c>
    </row>
    <row r="1812" spans="2:5">
      <c r="B1812" s="315" t="s">
        <v>11600</v>
      </c>
      <c r="C1812" s="315" t="s">
        <v>11601</v>
      </c>
      <c r="D1812" s="315" t="s">
        <v>509</v>
      </c>
      <c r="E1812" s="315" t="s">
        <v>510</v>
      </c>
    </row>
    <row r="1813" spans="2:5">
      <c r="B1813" s="315" t="s">
        <v>4958</v>
      </c>
      <c r="C1813" s="315" t="s">
        <v>4959</v>
      </c>
      <c r="D1813" s="315" t="s">
        <v>4960</v>
      </c>
      <c r="E1813" s="315" t="s">
        <v>510</v>
      </c>
    </row>
    <row r="1814" spans="2:5">
      <c r="B1814" s="315" t="s">
        <v>9035</v>
      </c>
      <c r="C1814" s="315" t="s">
        <v>9036</v>
      </c>
      <c r="D1814" s="315" t="s">
        <v>4147</v>
      </c>
      <c r="E1814" s="315" t="s">
        <v>510</v>
      </c>
    </row>
    <row r="1815" spans="2:5">
      <c r="B1815" s="315" t="s">
        <v>1905</v>
      </c>
      <c r="C1815" s="315" t="s">
        <v>1906</v>
      </c>
      <c r="D1815" s="315" t="s">
        <v>509</v>
      </c>
      <c r="E1815" s="315" t="s">
        <v>510</v>
      </c>
    </row>
    <row r="1816" spans="2:5">
      <c r="B1816" s="315" t="s">
        <v>3882</v>
      </c>
      <c r="C1816" s="315" t="s">
        <v>3883</v>
      </c>
      <c r="D1816" s="315" t="s">
        <v>3884</v>
      </c>
      <c r="E1816" s="315" t="s">
        <v>510</v>
      </c>
    </row>
    <row r="1817" spans="2:5">
      <c r="B1817" s="315" t="s">
        <v>11557</v>
      </c>
      <c r="C1817" s="315" t="s">
        <v>11558</v>
      </c>
      <c r="D1817" s="315" t="s">
        <v>11559</v>
      </c>
      <c r="E1817" s="315" t="s">
        <v>510</v>
      </c>
    </row>
    <row r="1818" spans="2:5">
      <c r="B1818" s="315" t="s">
        <v>8126</v>
      </c>
      <c r="C1818" s="315" t="s">
        <v>8127</v>
      </c>
      <c r="D1818" s="315" t="s">
        <v>8128</v>
      </c>
      <c r="E1818" s="315" t="s">
        <v>680</v>
      </c>
    </row>
    <row r="1819" spans="2:5">
      <c r="B1819" s="315" t="s">
        <v>7458</v>
      </c>
      <c r="C1819" s="315" t="s">
        <v>7459</v>
      </c>
      <c r="D1819" s="315" t="s">
        <v>7460</v>
      </c>
      <c r="E1819" s="315" t="s">
        <v>510</v>
      </c>
    </row>
    <row r="1820" spans="2:5">
      <c r="B1820" s="315" t="s">
        <v>7984</v>
      </c>
      <c r="C1820" s="315" t="s">
        <v>7985</v>
      </c>
      <c r="D1820" s="315" t="s">
        <v>7986</v>
      </c>
      <c r="E1820" s="315" t="s">
        <v>510</v>
      </c>
    </row>
    <row r="1821" spans="2:5">
      <c r="B1821" s="315" t="s">
        <v>6932</v>
      </c>
      <c r="C1821" s="315" t="s">
        <v>6933</v>
      </c>
      <c r="D1821" s="315" t="s">
        <v>4144</v>
      </c>
      <c r="E1821" s="315" t="s">
        <v>510</v>
      </c>
    </row>
    <row r="1822" spans="2:5">
      <c r="B1822" s="315" t="s">
        <v>6094</v>
      </c>
      <c r="C1822" s="315" t="s">
        <v>6095</v>
      </c>
      <c r="D1822" s="315" t="s">
        <v>6096</v>
      </c>
      <c r="E1822" s="315" t="s">
        <v>510</v>
      </c>
    </row>
    <row r="1823" spans="2:5">
      <c r="B1823" s="315" t="s">
        <v>11050</v>
      </c>
      <c r="C1823" s="315" t="s">
        <v>11051</v>
      </c>
      <c r="D1823" s="315" t="s">
        <v>11052</v>
      </c>
      <c r="E1823" s="315" t="s">
        <v>510</v>
      </c>
    </row>
    <row r="1824" spans="2:5">
      <c r="B1824" s="315" t="s">
        <v>11053</v>
      </c>
      <c r="C1824" s="315" t="s">
        <v>11051</v>
      </c>
      <c r="D1824" s="315" t="s">
        <v>11054</v>
      </c>
      <c r="E1824" s="315" t="s">
        <v>510</v>
      </c>
    </row>
    <row r="1825" spans="2:5">
      <c r="B1825" s="315" t="s">
        <v>6779</v>
      </c>
      <c r="C1825" s="315" t="s">
        <v>6780</v>
      </c>
      <c r="D1825" s="315" t="s">
        <v>2336</v>
      </c>
      <c r="E1825" s="315" t="s">
        <v>680</v>
      </c>
    </row>
    <row r="1826" spans="2:5">
      <c r="B1826" s="315" t="s">
        <v>1068</v>
      </c>
      <c r="C1826" s="315" t="s">
        <v>1069</v>
      </c>
      <c r="D1826" s="315" t="s">
        <v>1070</v>
      </c>
      <c r="E1826" s="315" t="s">
        <v>680</v>
      </c>
    </row>
    <row r="1827" spans="2:5">
      <c r="B1827" s="315" t="s">
        <v>5211</v>
      </c>
      <c r="C1827" s="315" t="s">
        <v>5212</v>
      </c>
      <c r="D1827" s="315" t="s">
        <v>5213</v>
      </c>
      <c r="E1827" s="315" t="s">
        <v>510</v>
      </c>
    </row>
    <row r="1828" spans="2:5">
      <c r="B1828" s="315" t="s">
        <v>1533</v>
      </c>
      <c r="C1828" s="315" t="s">
        <v>1534</v>
      </c>
      <c r="D1828" s="315" t="s">
        <v>1535</v>
      </c>
      <c r="E1828" s="315" t="s">
        <v>680</v>
      </c>
    </row>
    <row r="1829" spans="2:5">
      <c r="B1829" s="315" t="s">
        <v>8016</v>
      </c>
      <c r="C1829" s="315" t="s">
        <v>8017</v>
      </c>
      <c r="D1829" s="315" t="s">
        <v>8018</v>
      </c>
      <c r="E1829" s="315" t="s">
        <v>510</v>
      </c>
    </row>
    <row r="1830" spans="2:5">
      <c r="B1830" s="315" t="s">
        <v>12908</v>
      </c>
      <c r="C1830" s="315" t="s">
        <v>12909</v>
      </c>
      <c r="D1830" s="315" t="s">
        <v>12910</v>
      </c>
      <c r="E1830" s="315" t="s">
        <v>510</v>
      </c>
    </row>
    <row r="1831" spans="2:5">
      <c r="B1831" s="315" t="s">
        <v>11604</v>
      </c>
      <c r="C1831" s="315" t="s">
        <v>11605</v>
      </c>
      <c r="D1831" s="315" t="s">
        <v>11606</v>
      </c>
      <c r="E1831" s="315" t="s">
        <v>680</v>
      </c>
    </row>
    <row r="1832" spans="2:5">
      <c r="B1832" s="315" t="s">
        <v>7884</v>
      </c>
      <c r="C1832" s="315" t="s">
        <v>7885</v>
      </c>
      <c r="D1832" s="315" t="s">
        <v>7886</v>
      </c>
      <c r="E1832" s="315" t="s">
        <v>510</v>
      </c>
    </row>
    <row r="1833" spans="2:5">
      <c r="B1833" s="315" t="s">
        <v>897</v>
      </c>
      <c r="C1833" s="315" t="s">
        <v>898</v>
      </c>
      <c r="D1833" s="315" t="s">
        <v>899</v>
      </c>
      <c r="E1833" s="315" t="s">
        <v>510</v>
      </c>
    </row>
    <row r="1834" spans="2:5">
      <c r="B1834" s="315" t="s">
        <v>11123</v>
      </c>
      <c r="C1834" s="315" t="s">
        <v>11124</v>
      </c>
      <c r="D1834" s="315" t="s">
        <v>11125</v>
      </c>
      <c r="E1834" s="315" t="s">
        <v>510</v>
      </c>
    </row>
    <row r="1835" spans="2:5">
      <c r="B1835" s="315" t="s">
        <v>10531</v>
      </c>
      <c r="C1835" s="315" t="s">
        <v>10532</v>
      </c>
      <c r="D1835" s="315" t="s">
        <v>10533</v>
      </c>
      <c r="E1835" s="315" t="s">
        <v>680</v>
      </c>
    </row>
    <row r="1836" spans="2:5">
      <c r="B1836" s="315" t="s">
        <v>11773</v>
      </c>
      <c r="C1836" s="315" t="s">
        <v>11774</v>
      </c>
      <c r="D1836" s="315" t="s">
        <v>509</v>
      </c>
      <c r="E1836" s="315" t="s">
        <v>510</v>
      </c>
    </row>
    <row r="1837" spans="2:5">
      <c r="B1837" s="315" t="s">
        <v>677</v>
      </c>
      <c r="C1837" s="315" t="s">
        <v>678</v>
      </c>
      <c r="D1837" s="315" t="s">
        <v>679</v>
      </c>
      <c r="E1837" s="315" t="s">
        <v>680</v>
      </c>
    </row>
    <row r="1838" spans="2:5">
      <c r="B1838" s="315" t="s">
        <v>4927</v>
      </c>
      <c r="C1838" s="315" t="s">
        <v>4928</v>
      </c>
      <c r="D1838" s="315" t="s">
        <v>4929</v>
      </c>
      <c r="E1838" s="315" t="s">
        <v>680</v>
      </c>
    </row>
    <row r="1839" spans="2:5">
      <c r="B1839" s="315" t="s">
        <v>12518</v>
      </c>
      <c r="C1839" s="315" t="s">
        <v>12519</v>
      </c>
      <c r="D1839" s="315" t="s">
        <v>12520</v>
      </c>
      <c r="E1839" s="315" t="s">
        <v>510</v>
      </c>
    </row>
    <row r="1840" spans="2:5">
      <c r="B1840" s="315" t="s">
        <v>7096</v>
      </c>
      <c r="C1840" s="315" t="s">
        <v>7097</v>
      </c>
      <c r="D1840" s="315" t="s">
        <v>650</v>
      </c>
      <c r="E1840" s="315" t="s">
        <v>680</v>
      </c>
    </row>
    <row r="1841" spans="2:5">
      <c r="B1841" s="315" t="s">
        <v>11892</v>
      </c>
      <c r="C1841" s="315" t="s">
        <v>11893</v>
      </c>
      <c r="D1841" s="315" t="s">
        <v>11894</v>
      </c>
      <c r="E1841" s="315" t="s">
        <v>510</v>
      </c>
    </row>
    <row r="1842" spans="2:5">
      <c r="B1842" s="315" t="s">
        <v>9705</v>
      </c>
      <c r="C1842" s="315" t="s">
        <v>9706</v>
      </c>
      <c r="D1842" s="315" t="s">
        <v>1453</v>
      </c>
      <c r="E1842" s="315" t="s">
        <v>510</v>
      </c>
    </row>
    <row r="1843" spans="2:5">
      <c r="B1843" s="315" t="s">
        <v>9320</v>
      </c>
      <c r="C1843" s="315" t="s">
        <v>9321</v>
      </c>
      <c r="D1843" s="315" t="s">
        <v>9322</v>
      </c>
      <c r="E1843" s="315" t="s">
        <v>510</v>
      </c>
    </row>
    <row r="1844" spans="2:5">
      <c r="B1844" s="315" t="s">
        <v>3367</v>
      </c>
      <c r="C1844" s="315" t="s">
        <v>3368</v>
      </c>
      <c r="D1844" s="315" t="s">
        <v>3369</v>
      </c>
      <c r="E1844" s="315" t="s">
        <v>510</v>
      </c>
    </row>
    <row r="1845" spans="2:5">
      <c r="B1845" s="315" t="s">
        <v>4079</v>
      </c>
      <c r="C1845" s="315" t="s">
        <v>4080</v>
      </c>
      <c r="D1845" s="315" t="s">
        <v>4081</v>
      </c>
      <c r="E1845" s="315" t="s">
        <v>510</v>
      </c>
    </row>
    <row r="1846" spans="2:5">
      <c r="B1846" s="315" t="s">
        <v>6803</v>
      </c>
      <c r="C1846" s="315" t="s">
        <v>6804</v>
      </c>
      <c r="D1846" s="315" t="s">
        <v>6805</v>
      </c>
      <c r="E1846" s="315" t="s">
        <v>510</v>
      </c>
    </row>
    <row r="1847" spans="2:5">
      <c r="B1847" s="315" t="s">
        <v>9630</v>
      </c>
      <c r="C1847" s="315" t="s">
        <v>9631</v>
      </c>
      <c r="D1847" s="315" t="s">
        <v>9632</v>
      </c>
      <c r="E1847" s="315" t="s">
        <v>510</v>
      </c>
    </row>
    <row r="1848" spans="2:5">
      <c r="B1848" s="315" t="s">
        <v>4062</v>
      </c>
      <c r="C1848" s="315" t="s">
        <v>4063</v>
      </c>
      <c r="D1848" s="315" t="s">
        <v>509</v>
      </c>
      <c r="E1848" s="315" t="s">
        <v>510</v>
      </c>
    </row>
    <row r="1849" spans="2:5">
      <c r="B1849" s="315" t="s">
        <v>6784</v>
      </c>
      <c r="C1849" s="315" t="s">
        <v>6785</v>
      </c>
      <c r="D1849" s="315" t="s">
        <v>6786</v>
      </c>
      <c r="E1849" s="315" t="s">
        <v>510</v>
      </c>
    </row>
    <row r="1850" spans="2:5">
      <c r="B1850" s="315" t="s">
        <v>4487</v>
      </c>
      <c r="C1850" s="315" t="s">
        <v>4488</v>
      </c>
      <c r="D1850" s="315" t="s">
        <v>509</v>
      </c>
      <c r="E1850" s="315" t="s">
        <v>510</v>
      </c>
    </row>
    <row r="1851" spans="2:5">
      <c r="B1851" s="315" t="s">
        <v>6290</v>
      </c>
      <c r="C1851" s="315" t="s">
        <v>6291</v>
      </c>
      <c r="D1851" s="315" t="s">
        <v>6292</v>
      </c>
      <c r="E1851" s="315" t="s">
        <v>510</v>
      </c>
    </row>
    <row r="1852" spans="2:5">
      <c r="B1852" s="315" t="s">
        <v>4517</v>
      </c>
      <c r="C1852" s="315" t="s">
        <v>4518</v>
      </c>
      <c r="D1852" s="315" t="s">
        <v>4519</v>
      </c>
      <c r="E1852" s="315" t="s">
        <v>510</v>
      </c>
    </row>
    <row r="1853" spans="2:5">
      <c r="B1853" s="315" t="s">
        <v>6491</v>
      </c>
      <c r="C1853" s="315" t="s">
        <v>6492</v>
      </c>
      <c r="D1853" s="315" t="s">
        <v>4851</v>
      </c>
      <c r="E1853" s="315" t="s">
        <v>510</v>
      </c>
    </row>
    <row r="1854" spans="2:5">
      <c r="B1854" s="315" t="s">
        <v>5349</v>
      </c>
      <c r="C1854" s="315" t="s">
        <v>5350</v>
      </c>
      <c r="D1854" s="315" t="s">
        <v>5351</v>
      </c>
      <c r="E1854" s="315" t="s">
        <v>510</v>
      </c>
    </row>
    <row r="1855" spans="2:5">
      <c r="B1855" s="315" t="s">
        <v>1733</v>
      </c>
      <c r="C1855" s="315" t="s">
        <v>1734</v>
      </c>
      <c r="D1855" s="315" t="s">
        <v>1735</v>
      </c>
      <c r="E1855" s="315" t="s">
        <v>510</v>
      </c>
    </row>
    <row r="1856" spans="2:5">
      <c r="B1856" s="315" t="s">
        <v>12165</v>
      </c>
      <c r="C1856" s="315" t="s">
        <v>12166</v>
      </c>
      <c r="D1856" s="315" t="s">
        <v>12167</v>
      </c>
      <c r="E1856" s="315" t="s">
        <v>510</v>
      </c>
    </row>
    <row r="1857" spans="2:5">
      <c r="B1857" s="315" t="s">
        <v>8366</v>
      </c>
      <c r="C1857" s="315" t="s">
        <v>8367</v>
      </c>
      <c r="D1857" s="315" t="s">
        <v>8368</v>
      </c>
      <c r="E1857" s="315" t="s">
        <v>510</v>
      </c>
    </row>
    <row r="1858" spans="2:5">
      <c r="B1858" s="315" t="s">
        <v>2221</v>
      </c>
      <c r="C1858" s="315" t="s">
        <v>2222</v>
      </c>
      <c r="D1858" s="315" t="s">
        <v>2223</v>
      </c>
      <c r="E1858" s="315" t="s">
        <v>510</v>
      </c>
    </row>
    <row r="1859" spans="2:5">
      <c r="B1859" s="315" t="s">
        <v>2631</v>
      </c>
      <c r="C1859" s="315" t="s">
        <v>2632</v>
      </c>
      <c r="D1859" s="315" t="s">
        <v>2633</v>
      </c>
      <c r="E1859" s="315" t="s">
        <v>680</v>
      </c>
    </row>
    <row r="1860" spans="2:5">
      <c r="B1860" s="315" t="s">
        <v>12885</v>
      </c>
      <c r="C1860" s="315" t="s">
        <v>12886</v>
      </c>
      <c r="D1860" s="315" t="s">
        <v>12887</v>
      </c>
      <c r="E1860" s="315" t="s">
        <v>510</v>
      </c>
    </row>
    <row r="1861" spans="2:5">
      <c r="B1861" s="315" t="s">
        <v>7500</v>
      </c>
      <c r="C1861" s="315" t="s">
        <v>7501</v>
      </c>
      <c r="D1861" s="315" t="s">
        <v>6564</v>
      </c>
      <c r="E1861" s="315" t="s">
        <v>510</v>
      </c>
    </row>
    <row r="1862" spans="2:5">
      <c r="B1862" s="315" t="s">
        <v>4933</v>
      </c>
      <c r="C1862" s="315" t="s">
        <v>4934</v>
      </c>
      <c r="D1862" s="315" t="s">
        <v>4935</v>
      </c>
      <c r="E1862" s="315" t="s">
        <v>510</v>
      </c>
    </row>
    <row r="1863" spans="2:5">
      <c r="B1863" s="315" t="s">
        <v>3820</v>
      </c>
      <c r="C1863" s="315" t="s">
        <v>3821</v>
      </c>
      <c r="D1863" s="315" t="s">
        <v>509</v>
      </c>
      <c r="E1863" s="315" t="s">
        <v>510</v>
      </c>
    </row>
    <row r="1864" spans="2:5">
      <c r="B1864" s="315" t="s">
        <v>6842</v>
      </c>
      <c r="C1864" s="315" t="s">
        <v>6843</v>
      </c>
      <c r="D1864" s="315" t="s">
        <v>6844</v>
      </c>
      <c r="E1864" s="315" t="s">
        <v>510</v>
      </c>
    </row>
    <row r="1865" spans="2:5">
      <c r="B1865" s="315" t="s">
        <v>5223</v>
      </c>
      <c r="C1865" s="315" t="s">
        <v>5224</v>
      </c>
      <c r="D1865" s="315" t="s">
        <v>5225</v>
      </c>
      <c r="E1865" s="315" t="s">
        <v>680</v>
      </c>
    </row>
    <row r="1866" spans="2:5">
      <c r="B1866" s="315" t="s">
        <v>8991</v>
      </c>
      <c r="C1866" s="315" t="s">
        <v>8992</v>
      </c>
      <c r="D1866" s="315" t="s">
        <v>509</v>
      </c>
      <c r="E1866" s="315" t="s">
        <v>510</v>
      </c>
    </row>
    <row r="1867" spans="2:5">
      <c r="B1867" s="315" t="s">
        <v>9537</v>
      </c>
      <c r="C1867" s="315" t="s">
        <v>9538</v>
      </c>
      <c r="D1867" s="315" t="s">
        <v>9539</v>
      </c>
      <c r="E1867" s="315" t="s">
        <v>510</v>
      </c>
    </row>
    <row r="1868" spans="2:5">
      <c r="B1868" s="315" t="s">
        <v>12120</v>
      </c>
      <c r="C1868" s="315" t="s">
        <v>12121</v>
      </c>
      <c r="D1868" s="315" t="s">
        <v>3316</v>
      </c>
      <c r="E1868" s="315" t="s">
        <v>680</v>
      </c>
    </row>
    <row r="1869" spans="2:5">
      <c r="B1869" s="315" t="s">
        <v>12757</v>
      </c>
      <c r="C1869" s="315" t="s">
        <v>12758</v>
      </c>
      <c r="D1869" s="315" t="s">
        <v>12759</v>
      </c>
      <c r="E1869" s="315" t="s">
        <v>510</v>
      </c>
    </row>
    <row r="1870" spans="2:5">
      <c r="B1870" s="315" t="s">
        <v>7840</v>
      </c>
      <c r="C1870" s="315" t="s">
        <v>7841</v>
      </c>
      <c r="D1870" s="315" t="s">
        <v>7842</v>
      </c>
      <c r="E1870" s="315" t="s">
        <v>510</v>
      </c>
    </row>
    <row r="1871" spans="2:5">
      <c r="B1871" s="315" t="s">
        <v>3467</v>
      </c>
      <c r="C1871" s="315" t="s">
        <v>3468</v>
      </c>
      <c r="D1871" s="315" t="s">
        <v>3469</v>
      </c>
      <c r="E1871" s="315" t="s">
        <v>510</v>
      </c>
    </row>
    <row r="1872" spans="2:5">
      <c r="B1872" s="315" t="s">
        <v>12113</v>
      </c>
      <c r="C1872" s="315" t="s">
        <v>12114</v>
      </c>
      <c r="D1872" s="315" t="s">
        <v>12115</v>
      </c>
      <c r="E1872" s="315" t="s">
        <v>680</v>
      </c>
    </row>
    <row r="1873" spans="2:5">
      <c r="B1873" s="315" t="s">
        <v>12055</v>
      </c>
      <c r="C1873" s="315" t="s">
        <v>12056</v>
      </c>
      <c r="D1873" s="315" t="s">
        <v>12057</v>
      </c>
      <c r="E1873" s="315" t="s">
        <v>510</v>
      </c>
    </row>
    <row r="1874" spans="2:5">
      <c r="B1874" s="315" t="s">
        <v>3796</v>
      </c>
      <c r="C1874" s="315" t="s">
        <v>3797</v>
      </c>
      <c r="D1874" s="315" t="s">
        <v>3798</v>
      </c>
      <c r="E1874" s="315" t="s">
        <v>510</v>
      </c>
    </row>
    <row r="1875" spans="2:5">
      <c r="B1875" s="315" t="s">
        <v>713</v>
      </c>
      <c r="C1875" s="315" t="s">
        <v>714</v>
      </c>
      <c r="D1875" s="315" t="s">
        <v>715</v>
      </c>
      <c r="E1875" s="315" t="s">
        <v>680</v>
      </c>
    </row>
    <row r="1876" spans="2:5">
      <c r="B1876" s="315" t="s">
        <v>7321</v>
      </c>
      <c r="C1876" s="315" t="s">
        <v>7322</v>
      </c>
      <c r="D1876" s="315" t="s">
        <v>7323</v>
      </c>
      <c r="E1876" s="315" t="s">
        <v>510</v>
      </c>
    </row>
    <row r="1877" spans="2:5">
      <c r="B1877" s="315" t="s">
        <v>12743</v>
      </c>
      <c r="C1877" s="315" t="s">
        <v>12744</v>
      </c>
      <c r="D1877" s="315" t="s">
        <v>12745</v>
      </c>
      <c r="E1877" s="315" t="s">
        <v>510</v>
      </c>
    </row>
    <row r="1878" spans="2:5">
      <c r="B1878" s="315" t="s">
        <v>8675</v>
      </c>
      <c r="C1878" s="315" t="s">
        <v>8676</v>
      </c>
      <c r="D1878" s="315" t="s">
        <v>8677</v>
      </c>
      <c r="E1878" s="315" t="s">
        <v>680</v>
      </c>
    </row>
    <row r="1879" spans="2:5">
      <c r="B1879" s="315" t="s">
        <v>3070</v>
      </c>
      <c r="C1879" s="315" t="s">
        <v>3071</v>
      </c>
      <c r="D1879" s="315" t="s">
        <v>3072</v>
      </c>
      <c r="E1879" s="315" t="s">
        <v>510</v>
      </c>
    </row>
    <row r="1880" spans="2:5">
      <c r="B1880" s="315" t="s">
        <v>1422</v>
      </c>
      <c r="C1880" s="315" t="s">
        <v>1423</v>
      </c>
      <c r="D1880" s="315" t="s">
        <v>1424</v>
      </c>
      <c r="E1880" s="315" t="s">
        <v>680</v>
      </c>
    </row>
    <row r="1881" spans="2:5">
      <c r="B1881" s="315" t="s">
        <v>6400</v>
      </c>
      <c r="C1881" s="315" t="s">
        <v>6401</v>
      </c>
      <c r="D1881" s="315" t="s">
        <v>6402</v>
      </c>
      <c r="E1881" s="315" t="s">
        <v>510</v>
      </c>
    </row>
    <row r="1882" spans="2:5">
      <c r="B1882" s="315" t="s">
        <v>8947</v>
      </c>
      <c r="C1882" s="315" t="s">
        <v>8948</v>
      </c>
      <c r="D1882" s="315" t="s">
        <v>8949</v>
      </c>
      <c r="E1882" s="315" t="s">
        <v>680</v>
      </c>
    </row>
    <row r="1883" spans="2:5">
      <c r="B1883" s="315" t="s">
        <v>2484</v>
      </c>
      <c r="C1883" s="315" t="s">
        <v>2485</v>
      </c>
      <c r="D1883" s="315" t="s">
        <v>2486</v>
      </c>
      <c r="E1883" s="315" t="s">
        <v>510</v>
      </c>
    </row>
    <row r="1884" spans="2:5">
      <c r="B1884" s="315" t="s">
        <v>9312</v>
      </c>
      <c r="C1884" s="315" t="s">
        <v>9313</v>
      </c>
      <c r="D1884" s="315" t="s">
        <v>9314</v>
      </c>
      <c r="E1884" s="315" t="s">
        <v>510</v>
      </c>
    </row>
    <row r="1885" spans="2:5">
      <c r="B1885" s="315" t="s">
        <v>12798</v>
      </c>
      <c r="C1885" s="315" t="s">
        <v>12799</v>
      </c>
      <c r="D1885" s="315" t="s">
        <v>12800</v>
      </c>
      <c r="E1885" s="315" t="s">
        <v>510</v>
      </c>
    </row>
    <row r="1886" spans="2:5">
      <c r="B1886" s="315" t="s">
        <v>11698</v>
      </c>
      <c r="C1886" s="315" t="s">
        <v>11699</v>
      </c>
      <c r="D1886" s="315" t="s">
        <v>11700</v>
      </c>
      <c r="E1886" s="315" t="s">
        <v>680</v>
      </c>
    </row>
    <row r="1887" spans="2:5">
      <c r="B1887" s="315" t="s">
        <v>1366</v>
      </c>
      <c r="C1887" s="315" t="s">
        <v>1367</v>
      </c>
      <c r="D1887" s="315" t="s">
        <v>1368</v>
      </c>
      <c r="E1887" s="315" t="s">
        <v>680</v>
      </c>
    </row>
    <row r="1888" spans="2:5">
      <c r="B1888" s="315" t="s">
        <v>10419</v>
      </c>
      <c r="C1888" s="315" t="s">
        <v>10420</v>
      </c>
      <c r="D1888" s="315" t="s">
        <v>10421</v>
      </c>
      <c r="E1888" s="315" t="s">
        <v>510</v>
      </c>
    </row>
    <row r="1889" spans="2:5">
      <c r="B1889" s="315" t="s">
        <v>4300</v>
      </c>
      <c r="C1889" s="315" t="s">
        <v>4301</v>
      </c>
      <c r="D1889" s="315" t="s">
        <v>4302</v>
      </c>
      <c r="E1889" s="315" t="s">
        <v>680</v>
      </c>
    </row>
    <row r="1890" spans="2:5">
      <c r="B1890" s="315" t="s">
        <v>3653</v>
      </c>
      <c r="C1890" s="315" t="s">
        <v>3654</v>
      </c>
      <c r="D1890" s="315" t="s">
        <v>3655</v>
      </c>
      <c r="E1890" s="315" t="s">
        <v>510</v>
      </c>
    </row>
    <row r="1891" spans="2:5">
      <c r="B1891" s="315" t="s">
        <v>3656</v>
      </c>
      <c r="C1891" s="315" t="s">
        <v>3657</v>
      </c>
      <c r="D1891" s="315" t="s">
        <v>3658</v>
      </c>
      <c r="E1891" s="315" t="s">
        <v>510</v>
      </c>
    </row>
    <row r="1892" spans="2:5">
      <c r="B1892" s="315" t="s">
        <v>4029</v>
      </c>
      <c r="C1892" s="315" t="s">
        <v>4030</v>
      </c>
      <c r="D1892" s="315" t="s">
        <v>4031</v>
      </c>
      <c r="E1892" s="315" t="s">
        <v>510</v>
      </c>
    </row>
    <row r="1893" spans="2:5">
      <c r="B1893" s="315" t="s">
        <v>7409</v>
      </c>
      <c r="C1893" s="315" t="s">
        <v>7410</v>
      </c>
      <c r="D1893" s="315" t="s">
        <v>7411</v>
      </c>
      <c r="E1893" s="315" t="s">
        <v>510</v>
      </c>
    </row>
    <row r="1894" spans="2:5">
      <c r="B1894" s="315" t="s">
        <v>2788</v>
      </c>
      <c r="C1894" s="315" t="s">
        <v>2789</v>
      </c>
      <c r="D1894" s="315" t="s">
        <v>2790</v>
      </c>
      <c r="E1894" s="315" t="s">
        <v>510</v>
      </c>
    </row>
    <row r="1895" spans="2:5">
      <c r="B1895" s="315" t="s">
        <v>12251</v>
      </c>
      <c r="C1895" s="315" t="s">
        <v>12252</v>
      </c>
      <c r="D1895" s="315" t="s">
        <v>12253</v>
      </c>
      <c r="E1895" s="315" t="s">
        <v>680</v>
      </c>
    </row>
    <row r="1896" spans="2:5">
      <c r="B1896" s="315" t="s">
        <v>12415</v>
      </c>
      <c r="C1896" s="315" t="s">
        <v>12416</v>
      </c>
      <c r="D1896" s="315" t="s">
        <v>12417</v>
      </c>
      <c r="E1896" s="315" t="s">
        <v>510</v>
      </c>
    </row>
    <row r="1897" spans="2:5">
      <c r="B1897" s="315" t="s">
        <v>8129</v>
      </c>
      <c r="C1897" s="315" t="s">
        <v>8130</v>
      </c>
      <c r="D1897" s="315" t="s">
        <v>8131</v>
      </c>
      <c r="E1897" s="315" t="s">
        <v>510</v>
      </c>
    </row>
    <row r="1898" spans="2:5">
      <c r="B1898" s="315" t="s">
        <v>6214</v>
      </c>
      <c r="C1898" s="315" t="s">
        <v>6215</v>
      </c>
      <c r="D1898" s="315" t="s">
        <v>6216</v>
      </c>
      <c r="E1898" s="315" t="s">
        <v>510</v>
      </c>
    </row>
    <row r="1899" spans="2:5">
      <c r="B1899" s="315" t="s">
        <v>8153</v>
      </c>
      <c r="C1899" s="315" t="s">
        <v>8154</v>
      </c>
      <c r="D1899" s="315" t="s">
        <v>1298</v>
      </c>
      <c r="E1899" s="315" t="s">
        <v>680</v>
      </c>
    </row>
    <row r="1900" spans="2:5">
      <c r="B1900" s="315" t="s">
        <v>4973</v>
      </c>
      <c r="C1900" s="315" t="s">
        <v>4974</v>
      </c>
      <c r="D1900" s="315" t="s">
        <v>4975</v>
      </c>
      <c r="E1900" s="315" t="s">
        <v>510</v>
      </c>
    </row>
    <row r="1901" spans="2:5">
      <c r="B1901" s="315" t="s">
        <v>7208</v>
      </c>
      <c r="C1901" s="315" t="s">
        <v>7209</v>
      </c>
      <c r="D1901" s="315" t="s">
        <v>7210</v>
      </c>
      <c r="E1901" s="315" t="s">
        <v>510</v>
      </c>
    </row>
    <row r="1902" spans="2:5">
      <c r="B1902" s="315" t="s">
        <v>2250</v>
      </c>
      <c r="C1902" s="315" t="s">
        <v>2251</v>
      </c>
      <c r="D1902" s="315" t="s">
        <v>1368</v>
      </c>
      <c r="E1902" s="315" t="s">
        <v>510</v>
      </c>
    </row>
    <row r="1903" spans="2:5">
      <c r="B1903" s="315" t="s">
        <v>10497</v>
      </c>
      <c r="C1903" s="315" t="s">
        <v>10498</v>
      </c>
      <c r="D1903" s="315" t="s">
        <v>10499</v>
      </c>
      <c r="E1903" s="315" t="s">
        <v>510</v>
      </c>
    </row>
    <row r="1904" spans="2:5">
      <c r="B1904" s="315" t="s">
        <v>4413</v>
      </c>
      <c r="C1904" s="315" t="s">
        <v>4414</v>
      </c>
      <c r="D1904" s="315" t="s">
        <v>4415</v>
      </c>
      <c r="E1904" s="315" t="s">
        <v>510</v>
      </c>
    </row>
    <row r="1905" spans="2:5">
      <c r="B1905" s="315" t="s">
        <v>4827</v>
      </c>
      <c r="C1905" s="315" t="s">
        <v>4828</v>
      </c>
      <c r="D1905" s="315" t="s">
        <v>4829</v>
      </c>
      <c r="E1905" s="315" t="s">
        <v>510</v>
      </c>
    </row>
    <row r="1906" spans="2:5">
      <c r="B1906" s="315" t="s">
        <v>6618</v>
      </c>
      <c r="C1906" s="315" t="s">
        <v>6619</v>
      </c>
      <c r="D1906" s="315" t="s">
        <v>3405</v>
      </c>
      <c r="E1906" s="315" t="s">
        <v>510</v>
      </c>
    </row>
    <row r="1907" spans="2:5">
      <c r="B1907" s="315" t="s">
        <v>4724</v>
      </c>
      <c r="C1907" s="315" t="s">
        <v>4725</v>
      </c>
      <c r="D1907" s="315" t="s">
        <v>509</v>
      </c>
      <c r="E1907" s="315" t="s">
        <v>510</v>
      </c>
    </row>
    <row r="1908" spans="2:5">
      <c r="B1908" s="315" t="s">
        <v>12587</v>
      </c>
      <c r="C1908" s="315" t="s">
        <v>12588</v>
      </c>
      <c r="D1908" s="315" t="s">
        <v>12589</v>
      </c>
      <c r="E1908" s="315" t="s">
        <v>510</v>
      </c>
    </row>
    <row r="1909" spans="2:5">
      <c r="B1909" s="315" t="s">
        <v>11068</v>
      </c>
      <c r="C1909" s="315" t="s">
        <v>11069</v>
      </c>
      <c r="D1909" s="315" t="s">
        <v>8527</v>
      </c>
      <c r="E1909" s="315" t="s">
        <v>510</v>
      </c>
    </row>
    <row r="1910" spans="2:5">
      <c r="B1910" s="315" t="s">
        <v>11070</v>
      </c>
      <c r="C1910" s="315" t="s">
        <v>11071</v>
      </c>
      <c r="D1910" s="315" t="s">
        <v>2507</v>
      </c>
      <c r="E1910" s="315" t="s">
        <v>510</v>
      </c>
    </row>
    <row r="1911" spans="2:5">
      <c r="B1911" s="315" t="s">
        <v>7612</v>
      </c>
      <c r="C1911" s="315" t="s">
        <v>7613</v>
      </c>
      <c r="D1911" s="315" t="s">
        <v>7614</v>
      </c>
      <c r="E1911" s="315" t="s">
        <v>510</v>
      </c>
    </row>
    <row r="1912" spans="2:5">
      <c r="B1912" s="315" t="s">
        <v>10852</v>
      </c>
      <c r="C1912" s="315" t="s">
        <v>10853</v>
      </c>
      <c r="D1912" s="315" t="s">
        <v>509</v>
      </c>
      <c r="E1912" s="315" t="s">
        <v>510</v>
      </c>
    </row>
    <row r="1913" spans="2:5">
      <c r="B1913" s="315" t="s">
        <v>10766</v>
      </c>
      <c r="C1913" s="315" t="s">
        <v>10767</v>
      </c>
      <c r="D1913" s="315" t="s">
        <v>10768</v>
      </c>
      <c r="E1913" s="315" t="s">
        <v>510</v>
      </c>
    </row>
    <row r="1914" spans="2:5">
      <c r="B1914" s="315" t="s">
        <v>8801</v>
      </c>
      <c r="C1914" s="315" t="s">
        <v>8802</v>
      </c>
      <c r="D1914" s="315" t="s">
        <v>509</v>
      </c>
      <c r="E1914" s="315" t="s">
        <v>510</v>
      </c>
    </row>
    <row r="1915" spans="2:5">
      <c r="B1915" s="315" t="s">
        <v>520</v>
      </c>
      <c r="C1915" s="315" t="s">
        <v>521</v>
      </c>
      <c r="D1915" s="315" t="s">
        <v>522</v>
      </c>
      <c r="E1915" s="315" t="s">
        <v>510</v>
      </c>
    </row>
    <row r="1916" spans="2:5">
      <c r="B1916" s="315" t="s">
        <v>517</v>
      </c>
      <c r="C1916" s="315" t="s">
        <v>518</v>
      </c>
      <c r="D1916" s="315" t="s">
        <v>519</v>
      </c>
      <c r="E1916" s="315" t="s">
        <v>510</v>
      </c>
    </row>
    <row r="1917" spans="2:5">
      <c r="B1917" s="315" t="s">
        <v>8822</v>
      </c>
      <c r="C1917" s="315" t="s">
        <v>8823</v>
      </c>
      <c r="D1917" s="315" t="s">
        <v>1482</v>
      </c>
      <c r="E1917" s="315" t="s">
        <v>510</v>
      </c>
    </row>
    <row r="1918" spans="2:5">
      <c r="B1918" s="315" t="s">
        <v>7553</v>
      </c>
      <c r="C1918" s="315" t="s">
        <v>7554</v>
      </c>
      <c r="D1918" s="315" t="s">
        <v>5492</v>
      </c>
      <c r="E1918" s="315" t="s">
        <v>510</v>
      </c>
    </row>
    <row r="1919" spans="2:5">
      <c r="B1919" s="315" t="s">
        <v>8911</v>
      </c>
      <c r="C1919" s="315" t="s">
        <v>8912</v>
      </c>
      <c r="D1919" s="315" t="s">
        <v>8913</v>
      </c>
      <c r="E1919" s="315" t="s">
        <v>510</v>
      </c>
    </row>
    <row r="1920" spans="2:5">
      <c r="B1920" s="315" t="s">
        <v>10191</v>
      </c>
      <c r="C1920" s="315" t="s">
        <v>10192</v>
      </c>
      <c r="D1920" s="315" t="s">
        <v>10193</v>
      </c>
      <c r="E1920" s="315" t="s">
        <v>510</v>
      </c>
    </row>
    <row r="1921" spans="2:5">
      <c r="B1921" s="315" t="s">
        <v>2959</v>
      </c>
      <c r="C1921" s="315" t="s">
        <v>2960</v>
      </c>
      <c r="D1921" s="315" t="s">
        <v>2961</v>
      </c>
      <c r="E1921" s="315" t="s">
        <v>510</v>
      </c>
    </row>
    <row r="1922" spans="2:5">
      <c r="B1922" s="315" t="s">
        <v>6796</v>
      </c>
      <c r="C1922" s="315" t="s">
        <v>6797</v>
      </c>
      <c r="D1922" s="315" t="s">
        <v>509</v>
      </c>
      <c r="E1922" s="315" t="s">
        <v>510</v>
      </c>
    </row>
    <row r="1923" spans="2:5">
      <c r="B1923" s="315" t="s">
        <v>2775</v>
      </c>
      <c r="C1923" s="315" t="s">
        <v>2776</v>
      </c>
      <c r="D1923" s="315" t="s">
        <v>509</v>
      </c>
      <c r="E1923" s="315" t="s">
        <v>510</v>
      </c>
    </row>
    <row r="1924" spans="2:5">
      <c r="B1924" s="315" t="s">
        <v>11787</v>
      </c>
      <c r="C1924" s="315" t="s">
        <v>11788</v>
      </c>
      <c r="D1924" s="315" t="s">
        <v>509</v>
      </c>
      <c r="E1924" s="315" t="s">
        <v>510</v>
      </c>
    </row>
    <row r="1925" spans="2:5">
      <c r="B1925" s="315" t="s">
        <v>5578</v>
      </c>
      <c r="C1925" s="315" t="s">
        <v>5579</v>
      </c>
      <c r="D1925" s="315" t="s">
        <v>5580</v>
      </c>
      <c r="E1925" s="315" t="s">
        <v>510</v>
      </c>
    </row>
    <row r="1926" spans="2:5">
      <c r="B1926" s="315" t="s">
        <v>5670</v>
      </c>
      <c r="C1926" s="315" t="s">
        <v>5671</v>
      </c>
      <c r="D1926" s="315" t="s">
        <v>5672</v>
      </c>
      <c r="E1926" s="315" t="s">
        <v>510</v>
      </c>
    </row>
    <row r="1927" spans="2:5">
      <c r="B1927" s="315" t="s">
        <v>1619</v>
      </c>
      <c r="C1927" s="315" t="s">
        <v>1620</v>
      </c>
      <c r="D1927" s="315" t="s">
        <v>1621</v>
      </c>
      <c r="E1927" s="315" t="s">
        <v>510</v>
      </c>
    </row>
    <row r="1928" spans="2:5">
      <c r="B1928" s="315" t="s">
        <v>6640</v>
      </c>
      <c r="C1928" s="315" t="s">
        <v>6641</v>
      </c>
      <c r="D1928" s="315" t="s">
        <v>6642</v>
      </c>
      <c r="E1928" s="315" t="s">
        <v>510</v>
      </c>
    </row>
    <row r="1929" spans="2:5">
      <c r="B1929" s="315" t="s">
        <v>7403</v>
      </c>
      <c r="C1929" s="315" t="s">
        <v>7404</v>
      </c>
      <c r="D1929" s="315" t="s">
        <v>7405</v>
      </c>
      <c r="E1929" s="315" t="s">
        <v>510</v>
      </c>
    </row>
    <row r="1930" spans="2:5">
      <c r="B1930" s="315" t="s">
        <v>7400</v>
      </c>
      <c r="C1930" s="315" t="s">
        <v>7401</v>
      </c>
      <c r="D1930" s="315" t="s">
        <v>7402</v>
      </c>
      <c r="E1930" s="315" t="s">
        <v>510</v>
      </c>
    </row>
    <row r="1931" spans="2:5">
      <c r="B1931" s="315" t="s">
        <v>4064</v>
      </c>
      <c r="C1931" s="315" t="s">
        <v>4065</v>
      </c>
      <c r="D1931" s="315" t="s">
        <v>1678</v>
      </c>
      <c r="E1931" s="315" t="s">
        <v>510</v>
      </c>
    </row>
    <row r="1932" spans="2:5">
      <c r="B1932" s="315" t="s">
        <v>8784</v>
      </c>
      <c r="C1932" s="315" t="s">
        <v>8785</v>
      </c>
      <c r="D1932" s="315" t="s">
        <v>8786</v>
      </c>
      <c r="E1932" s="315" t="s">
        <v>510</v>
      </c>
    </row>
    <row r="1933" spans="2:5">
      <c r="B1933" s="315" t="s">
        <v>9285</v>
      </c>
      <c r="C1933" s="315" t="s">
        <v>9286</v>
      </c>
      <c r="D1933" s="315" t="s">
        <v>8786</v>
      </c>
      <c r="E1933" s="315" t="s">
        <v>510</v>
      </c>
    </row>
    <row r="1934" spans="2:5">
      <c r="B1934" s="315" t="s">
        <v>5677</v>
      </c>
      <c r="C1934" s="315" t="s">
        <v>5678</v>
      </c>
      <c r="D1934" s="315" t="s">
        <v>5679</v>
      </c>
      <c r="E1934" s="315" t="s">
        <v>510</v>
      </c>
    </row>
    <row r="1935" spans="2:5">
      <c r="B1935" s="315" t="s">
        <v>640</v>
      </c>
      <c r="C1935" s="315" t="s">
        <v>641</v>
      </c>
      <c r="D1935" s="315" t="s">
        <v>509</v>
      </c>
      <c r="E1935" s="315" t="s">
        <v>510</v>
      </c>
    </row>
    <row r="1936" spans="2:5">
      <c r="B1936" s="315" t="s">
        <v>6936</v>
      </c>
      <c r="C1936" s="315" t="s">
        <v>6937</v>
      </c>
      <c r="D1936" s="315" t="s">
        <v>6938</v>
      </c>
      <c r="E1936" s="315" t="s">
        <v>510</v>
      </c>
    </row>
    <row r="1937" spans="2:5">
      <c r="B1937" s="315" t="s">
        <v>10028</v>
      </c>
      <c r="C1937" s="315" t="s">
        <v>10029</v>
      </c>
      <c r="D1937" s="315" t="s">
        <v>6181</v>
      </c>
      <c r="E1937" s="315" t="s">
        <v>510</v>
      </c>
    </row>
    <row r="1938" spans="2:5">
      <c r="B1938" s="315" t="s">
        <v>5507</v>
      </c>
      <c r="C1938" s="315" t="s">
        <v>5508</v>
      </c>
      <c r="D1938" s="315" t="s">
        <v>5509</v>
      </c>
      <c r="E1938" s="315" t="s">
        <v>510</v>
      </c>
    </row>
    <row r="1939" spans="2:5">
      <c r="B1939" s="315" t="s">
        <v>8923</v>
      </c>
      <c r="C1939" s="315" t="s">
        <v>8924</v>
      </c>
      <c r="D1939" s="315" t="s">
        <v>8925</v>
      </c>
      <c r="E1939" s="315" t="s">
        <v>510</v>
      </c>
    </row>
    <row r="1940" spans="2:5">
      <c r="B1940" s="315" t="s">
        <v>3728</v>
      </c>
      <c r="C1940" s="315" t="s">
        <v>3729</v>
      </c>
      <c r="D1940" s="315" t="s">
        <v>3730</v>
      </c>
      <c r="E1940" s="315" t="s">
        <v>510</v>
      </c>
    </row>
    <row r="1941" spans="2:5">
      <c r="B1941" s="315" t="s">
        <v>6578</v>
      </c>
      <c r="C1941" s="315" t="s">
        <v>6579</v>
      </c>
      <c r="D1941" s="315" t="s">
        <v>509</v>
      </c>
      <c r="E1941" s="315" t="s">
        <v>510</v>
      </c>
    </row>
    <row r="1942" spans="2:5">
      <c r="B1942" s="315" t="s">
        <v>11442</v>
      </c>
      <c r="C1942" s="315" t="s">
        <v>11443</v>
      </c>
      <c r="D1942" s="315" t="s">
        <v>11444</v>
      </c>
      <c r="E1942" s="315" t="s">
        <v>510</v>
      </c>
    </row>
    <row r="1943" spans="2:5">
      <c r="B1943" s="315" t="s">
        <v>2620</v>
      </c>
      <c r="C1943" s="315" t="s">
        <v>2621</v>
      </c>
      <c r="D1943" s="315" t="s">
        <v>2622</v>
      </c>
      <c r="E1943" s="315" t="s">
        <v>510</v>
      </c>
    </row>
    <row r="1944" spans="2:5">
      <c r="B1944" s="315" t="s">
        <v>7104</v>
      </c>
      <c r="C1944" s="315" t="s">
        <v>7105</v>
      </c>
      <c r="D1944" s="315" t="s">
        <v>7106</v>
      </c>
      <c r="E1944" s="315" t="s">
        <v>510</v>
      </c>
    </row>
    <row r="1945" spans="2:5">
      <c r="B1945" s="315" t="s">
        <v>6923</v>
      </c>
      <c r="C1945" s="315" t="s">
        <v>6924</v>
      </c>
      <c r="D1945" s="315" t="s">
        <v>6925</v>
      </c>
      <c r="E1945" s="315" t="s">
        <v>510</v>
      </c>
    </row>
    <row r="1946" spans="2:5">
      <c r="B1946" s="315" t="s">
        <v>3332</v>
      </c>
      <c r="C1946" s="315" t="s">
        <v>3333</v>
      </c>
      <c r="D1946" s="315" t="s">
        <v>3334</v>
      </c>
      <c r="E1946" s="315" t="s">
        <v>510</v>
      </c>
    </row>
    <row r="1947" spans="2:5">
      <c r="B1947" s="315" t="s">
        <v>2971</v>
      </c>
      <c r="C1947" s="315" t="s">
        <v>2972</v>
      </c>
      <c r="D1947" s="315" t="s">
        <v>2973</v>
      </c>
      <c r="E1947" s="315" t="s">
        <v>510</v>
      </c>
    </row>
    <row r="1948" spans="2:5">
      <c r="B1948" s="315" t="s">
        <v>12786</v>
      </c>
      <c r="C1948" s="315" t="s">
        <v>12787</v>
      </c>
      <c r="D1948" s="315" t="s">
        <v>12788</v>
      </c>
      <c r="E1948" s="315" t="s">
        <v>510</v>
      </c>
    </row>
    <row r="1949" spans="2:5">
      <c r="B1949" s="315" t="s">
        <v>4845</v>
      </c>
      <c r="C1949" s="315" t="s">
        <v>4846</v>
      </c>
      <c r="D1949" s="315" t="s">
        <v>4592</v>
      </c>
      <c r="E1949" s="315" t="s">
        <v>510</v>
      </c>
    </row>
    <row r="1950" spans="2:5">
      <c r="B1950" s="315" t="s">
        <v>4465</v>
      </c>
      <c r="C1950" s="315" t="s">
        <v>4466</v>
      </c>
      <c r="D1950" s="315" t="s">
        <v>509</v>
      </c>
      <c r="E1950" s="315" t="s">
        <v>510</v>
      </c>
    </row>
    <row r="1951" spans="2:5">
      <c r="B1951" s="315" t="s">
        <v>10632</v>
      </c>
      <c r="C1951" s="315" t="s">
        <v>10633</v>
      </c>
      <c r="D1951" s="315" t="s">
        <v>10634</v>
      </c>
      <c r="E1951" s="315" t="s">
        <v>510</v>
      </c>
    </row>
    <row r="1952" spans="2:5">
      <c r="B1952" s="315" t="s">
        <v>8298</v>
      </c>
      <c r="C1952" s="315" t="s">
        <v>8299</v>
      </c>
      <c r="D1952" s="315" t="s">
        <v>8300</v>
      </c>
      <c r="E1952" s="315" t="s">
        <v>510</v>
      </c>
    </row>
    <row r="1953" spans="2:5">
      <c r="B1953" s="315" t="s">
        <v>4435</v>
      </c>
      <c r="C1953" s="315" t="s">
        <v>4436</v>
      </c>
      <c r="D1953" s="315" t="s">
        <v>509</v>
      </c>
      <c r="E1953" s="315" t="s">
        <v>510</v>
      </c>
    </row>
    <row r="1954" spans="2:5">
      <c r="B1954" s="315" t="s">
        <v>12195</v>
      </c>
      <c r="C1954" s="315" t="s">
        <v>12196</v>
      </c>
      <c r="D1954" s="315" t="s">
        <v>12197</v>
      </c>
      <c r="E1954" s="315" t="s">
        <v>510</v>
      </c>
    </row>
    <row r="1955" spans="2:5">
      <c r="B1955" s="315" t="s">
        <v>4428</v>
      </c>
      <c r="C1955" s="315" t="s">
        <v>4429</v>
      </c>
      <c r="D1955" s="315" t="s">
        <v>2289</v>
      </c>
      <c r="E1955" s="315" t="s">
        <v>510</v>
      </c>
    </row>
    <row r="1956" spans="2:5">
      <c r="B1956" s="315" t="s">
        <v>865</v>
      </c>
      <c r="C1956" s="315" t="s">
        <v>866</v>
      </c>
      <c r="D1956" s="315" t="s">
        <v>867</v>
      </c>
      <c r="E1956" s="315" t="s">
        <v>680</v>
      </c>
    </row>
    <row r="1957" spans="2:5">
      <c r="B1957" s="315" t="s">
        <v>3239</v>
      </c>
      <c r="C1957" s="315" t="s">
        <v>3240</v>
      </c>
      <c r="D1957" s="315" t="s">
        <v>3241</v>
      </c>
      <c r="E1957" s="315" t="s">
        <v>510</v>
      </c>
    </row>
    <row r="1958" spans="2:5">
      <c r="B1958" s="315" t="s">
        <v>4189</v>
      </c>
      <c r="C1958" s="315" t="s">
        <v>4190</v>
      </c>
      <c r="D1958" s="315" t="s">
        <v>4191</v>
      </c>
      <c r="E1958" s="315" t="s">
        <v>510</v>
      </c>
    </row>
    <row r="1959" spans="2:5">
      <c r="B1959" s="315" t="s">
        <v>5184</v>
      </c>
      <c r="C1959" s="315" t="s">
        <v>5185</v>
      </c>
      <c r="D1959" s="315" t="s">
        <v>5186</v>
      </c>
      <c r="E1959" s="315" t="s">
        <v>510</v>
      </c>
    </row>
    <row r="1960" spans="2:5">
      <c r="B1960" s="315" t="s">
        <v>5066</v>
      </c>
      <c r="C1960" s="315" t="s">
        <v>5067</v>
      </c>
      <c r="D1960" s="315" t="s">
        <v>509</v>
      </c>
      <c r="E1960" s="315" t="s">
        <v>510</v>
      </c>
    </row>
    <row r="1961" spans="2:5">
      <c r="B1961" s="315" t="s">
        <v>5335</v>
      </c>
      <c r="C1961" s="315" t="s">
        <v>5336</v>
      </c>
      <c r="D1961" s="315" t="s">
        <v>5337</v>
      </c>
      <c r="E1961" s="315" t="s">
        <v>510</v>
      </c>
    </row>
    <row r="1962" spans="2:5">
      <c r="B1962" s="315" t="s">
        <v>12528</v>
      </c>
      <c r="C1962" s="315" t="s">
        <v>12529</v>
      </c>
      <c r="D1962" s="315" t="s">
        <v>12530</v>
      </c>
      <c r="E1962" s="315" t="s">
        <v>510</v>
      </c>
    </row>
    <row r="1963" spans="2:5">
      <c r="B1963" s="315" t="s">
        <v>6629</v>
      </c>
      <c r="C1963" s="315" t="s">
        <v>6630</v>
      </c>
      <c r="D1963" s="315" t="s">
        <v>6631</v>
      </c>
      <c r="E1963" s="315" t="s">
        <v>510</v>
      </c>
    </row>
    <row r="1964" spans="2:5">
      <c r="B1964" s="315" t="s">
        <v>2462</v>
      </c>
      <c r="C1964" s="315" t="s">
        <v>2463</v>
      </c>
      <c r="D1964" s="315" t="s">
        <v>2464</v>
      </c>
      <c r="E1964" s="315" t="s">
        <v>510</v>
      </c>
    </row>
    <row r="1965" spans="2:5">
      <c r="B1965" s="315" t="s">
        <v>1876</v>
      </c>
      <c r="C1965" s="315" t="s">
        <v>1877</v>
      </c>
      <c r="D1965" s="315" t="s">
        <v>509</v>
      </c>
      <c r="E1965" s="315" t="s">
        <v>510</v>
      </c>
    </row>
    <row r="1966" spans="2:5">
      <c r="B1966" s="315" t="s">
        <v>7624</v>
      </c>
      <c r="C1966" s="315" t="s">
        <v>7625</v>
      </c>
      <c r="D1966" s="315" t="s">
        <v>7626</v>
      </c>
      <c r="E1966" s="315" t="s">
        <v>510</v>
      </c>
    </row>
    <row r="1967" spans="2:5">
      <c r="B1967" s="315" t="s">
        <v>5692</v>
      </c>
      <c r="C1967" s="315" t="s">
        <v>5693</v>
      </c>
      <c r="D1967" s="315" t="s">
        <v>5694</v>
      </c>
      <c r="E1967" s="315" t="s">
        <v>510</v>
      </c>
    </row>
    <row r="1968" spans="2:5">
      <c r="B1968" s="315" t="s">
        <v>2626</v>
      </c>
      <c r="C1968" s="315" t="s">
        <v>2627</v>
      </c>
      <c r="D1968" s="315" t="s">
        <v>1359</v>
      </c>
      <c r="E1968" s="315" t="s">
        <v>510</v>
      </c>
    </row>
    <row r="1969" spans="2:5">
      <c r="B1969" s="315" t="s">
        <v>5417</v>
      </c>
      <c r="C1969" s="315" t="s">
        <v>5418</v>
      </c>
      <c r="D1969" s="315" t="s">
        <v>5419</v>
      </c>
      <c r="E1969" s="315" t="s">
        <v>510</v>
      </c>
    </row>
    <row r="1970" spans="2:5">
      <c r="B1970" s="315" t="s">
        <v>820</v>
      </c>
      <c r="C1970" s="315" t="s">
        <v>821</v>
      </c>
      <c r="D1970" s="315" t="s">
        <v>822</v>
      </c>
      <c r="E1970" s="315" t="s">
        <v>510</v>
      </c>
    </row>
    <row r="1971" spans="2:5">
      <c r="B1971" s="315" t="s">
        <v>10903</v>
      </c>
      <c r="C1971" s="315" t="s">
        <v>10904</v>
      </c>
      <c r="D1971" s="315" t="s">
        <v>10905</v>
      </c>
      <c r="E1971" s="315" t="s">
        <v>510</v>
      </c>
    </row>
    <row r="1972" spans="2:5">
      <c r="B1972" s="315" t="s">
        <v>11390</v>
      </c>
      <c r="C1972" s="315" t="s">
        <v>11391</v>
      </c>
      <c r="D1972" s="315" t="s">
        <v>11392</v>
      </c>
      <c r="E1972" s="315" t="s">
        <v>510</v>
      </c>
    </row>
    <row r="1973" spans="2:5">
      <c r="B1973" s="315" t="s">
        <v>7510</v>
      </c>
      <c r="C1973" s="315" t="s">
        <v>7511</v>
      </c>
      <c r="D1973" s="315" t="s">
        <v>3563</v>
      </c>
      <c r="E1973" s="315" t="s">
        <v>510</v>
      </c>
    </row>
    <row r="1974" spans="2:5">
      <c r="B1974" s="315" t="s">
        <v>12190</v>
      </c>
      <c r="C1974" s="315" t="s">
        <v>12191</v>
      </c>
      <c r="D1974" s="315" t="s">
        <v>12192</v>
      </c>
      <c r="E1974" s="315" t="s">
        <v>510</v>
      </c>
    </row>
    <row r="1975" spans="2:5">
      <c r="B1975" s="315" t="s">
        <v>9027</v>
      </c>
      <c r="C1975" s="315" t="s">
        <v>9028</v>
      </c>
      <c r="D1975" s="315" t="s">
        <v>9029</v>
      </c>
      <c r="E1975" s="315" t="s">
        <v>680</v>
      </c>
    </row>
    <row r="1976" spans="2:5">
      <c r="B1976" s="315" t="s">
        <v>11675</v>
      </c>
      <c r="C1976" s="315" t="s">
        <v>11676</v>
      </c>
      <c r="D1976" s="315" t="s">
        <v>11677</v>
      </c>
      <c r="E1976" s="315" t="s">
        <v>510</v>
      </c>
    </row>
    <row r="1977" spans="2:5">
      <c r="B1977" s="315" t="s">
        <v>9868</v>
      </c>
      <c r="C1977" s="315" t="s">
        <v>9869</v>
      </c>
      <c r="D1977" s="315" t="s">
        <v>9870</v>
      </c>
      <c r="E1977" s="315" t="s">
        <v>510</v>
      </c>
    </row>
    <row r="1978" spans="2:5">
      <c r="B1978" s="315" t="s">
        <v>4308</v>
      </c>
      <c r="C1978" s="315" t="s">
        <v>4309</v>
      </c>
      <c r="D1978" s="315" t="s">
        <v>4310</v>
      </c>
      <c r="E1978" s="315" t="s">
        <v>510</v>
      </c>
    </row>
    <row r="1979" spans="2:5">
      <c r="B1979" s="315" t="s">
        <v>1878</v>
      </c>
      <c r="C1979" s="315" t="s">
        <v>1879</v>
      </c>
      <c r="D1979" s="315" t="s">
        <v>1880</v>
      </c>
      <c r="E1979" s="315" t="s">
        <v>510</v>
      </c>
    </row>
    <row r="1980" spans="2:5">
      <c r="B1980" s="315" t="s">
        <v>733</v>
      </c>
      <c r="C1980" s="315" t="s">
        <v>734</v>
      </c>
      <c r="D1980" s="315" t="s">
        <v>695</v>
      </c>
      <c r="E1980" s="315" t="s">
        <v>510</v>
      </c>
    </row>
    <row r="1981" spans="2:5">
      <c r="B1981" s="315" t="s">
        <v>11233</v>
      </c>
      <c r="C1981" s="315" t="s">
        <v>11234</v>
      </c>
      <c r="D1981" s="315" t="s">
        <v>2144</v>
      </c>
      <c r="E1981" s="315" t="s">
        <v>680</v>
      </c>
    </row>
    <row r="1982" spans="2:5">
      <c r="B1982" s="315" t="s">
        <v>9734</v>
      </c>
      <c r="C1982" s="315" t="s">
        <v>9735</v>
      </c>
      <c r="D1982" s="315" t="s">
        <v>9736</v>
      </c>
      <c r="E1982" s="315" t="s">
        <v>510</v>
      </c>
    </row>
    <row r="1983" spans="2:5">
      <c r="B1983" s="315" t="s">
        <v>6448</v>
      </c>
      <c r="C1983" s="315" t="s">
        <v>6449</v>
      </c>
      <c r="D1983" s="315" t="s">
        <v>6450</v>
      </c>
      <c r="E1983" s="315" t="s">
        <v>510</v>
      </c>
    </row>
    <row r="1984" spans="2:5">
      <c r="B1984" s="315" t="s">
        <v>5234</v>
      </c>
      <c r="C1984" s="315" t="s">
        <v>5235</v>
      </c>
      <c r="D1984" s="315" t="s">
        <v>5236</v>
      </c>
      <c r="E1984" s="315" t="s">
        <v>510</v>
      </c>
    </row>
    <row r="1985" spans="2:5">
      <c r="B1985" s="315" t="s">
        <v>5608</v>
      </c>
      <c r="C1985" s="315" t="s">
        <v>5609</v>
      </c>
      <c r="D1985" s="315" t="s">
        <v>5610</v>
      </c>
      <c r="E1985" s="315" t="s">
        <v>510</v>
      </c>
    </row>
    <row r="1986" spans="2:5">
      <c r="B1986" s="315" t="s">
        <v>12783</v>
      </c>
      <c r="C1986" s="315" t="s">
        <v>12784</v>
      </c>
      <c r="D1986" s="315" t="s">
        <v>12785</v>
      </c>
      <c r="E1986" s="315" t="s">
        <v>510</v>
      </c>
    </row>
    <row r="1987" spans="2:5">
      <c r="B1987" s="315" t="s">
        <v>9057</v>
      </c>
      <c r="C1987" s="315" t="s">
        <v>9058</v>
      </c>
      <c r="D1987" s="315" t="s">
        <v>9059</v>
      </c>
      <c r="E1987" s="315" t="s">
        <v>510</v>
      </c>
    </row>
    <row r="1988" spans="2:5">
      <c r="B1988" s="315" t="s">
        <v>6244</v>
      </c>
      <c r="C1988" s="315" t="s">
        <v>6245</v>
      </c>
      <c r="D1988" s="315" t="s">
        <v>6246</v>
      </c>
      <c r="E1988" s="315" t="s">
        <v>510</v>
      </c>
    </row>
    <row r="1989" spans="2:5">
      <c r="B1989" s="315" t="s">
        <v>9967</v>
      </c>
      <c r="C1989" s="315" t="s">
        <v>9968</v>
      </c>
      <c r="D1989" s="315" t="s">
        <v>9969</v>
      </c>
      <c r="E1989" s="315" t="s">
        <v>510</v>
      </c>
    </row>
    <row r="1990" spans="2:5">
      <c r="B1990" s="315" t="s">
        <v>11215</v>
      </c>
      <c r="C1990" s="315" t="s">
        <v>11216</v>
      </c>
      <c r="D1990" s="315" t="s">
        <v>509</v>
      </c>
      <c r="E1990" s="315" t="s">
        <v>510</v>
      </c>
    </row>
    <row r="1991" spans="2:5">
      <c r="B1991" s="315" t="s">
        <v>4661</v>
      </c>
      <c r="C1991" s="315" t="s">
        <v>4662</v>
      </c>
      <c r="D1991" s="315" t="s">
        <v>4663</v>
      </c>
      <c r="E1991" s="315" t="s">
        <v>680</v>
      </c>
    </row>
    <row r="1992" spans="2:5">
      <c r="B1992" s="315" t="s">
        <v>662</v>
      </c>
      <c r="C1992" s="315" t="s">
        <v>663</v>
      </c>
      <c r="D1992" s="315" t="s">
        <v>664</v>
      </c>
      <c r="E1992" s="315" t="s">
        <v>510</v>
      </c>
    </row>
    <row r="1993" spans="2:5">
      <c r="B1993" s="315" t="s">
        <v>10779</v>
      </c>
      <c r="C1993" s="315" t="s">
        <v>10780</v>
      </c>
      <c r="D1993" s="315" t="s">
        <v>10781</v>
      </c>
      <c r="E1993" s="315" t="s">
        <v>510</v>
      </c>
    </row>
    <row r="1994" spans="2:5">
      <c r="B1994" s="315" t="s">
        <v>11881</v>
      </c>
      <c r="C1994" s="315" t="s">
        <v>11882</v>
      </c>
      <c r="D1994" s="315" t="s">
        <v>11883</v>
      </c>
      <c r="E1994" s="315" t="s">
        <v>510</v>
      </c>
    </row>
    <row r="1995" spans="2:5">
      <c r="B1995" s="315" t="s">
        <v>2417</v>
      </c>
      <c r="C1995" s="315" t="s">
        <v>2418</v>
      </c>
      <c r="D1995" s="315" t="s">
        <v>509</v>
      </c>
      <c r="E1995" s="315" t="s">
        <v>680</v>
      </c>
    </row>
    <row r="1996" spans="2:5">
      <c r="B1996" s="315" t="s">
        <v>11467</v>
      </c>
      <c r="C1996" s="315" t="s">
        <v>11468</v>
      </c>
      <c r="D1996" s="315" t="s">
        <v>11469</v>
      </c>
      <c r="E1996" s="315" t="s">
        <v>510</v>
      </c>
    </row>
    <row r="1997" spans="2:5">
      <c r="B1997" s="315" t="s">
        <v>1853</v>
      </c>
      <c r="C1997" s="315" t="s">
        <v>1854</v>
      </c>
      <c r="D1997" s="315" t="s">
        <v>1855</v>
      </c>
      <c r="E1997" s="315" t="s">
        <v>510</v>
      </c>
    </row>
    <row r="1998" spans="2:5">
      <c r="B1998" s="315" t="s">
        <v>6551</v>
      </c>
      <c r="C1998" s="315" t="s">
        <v>6552</v>
      </c>
      <c r="D1998" s="315" t="s">
        <v>6553</v>
      </c>
      <c r="E1998" s="315" t="s">
        <v>510</v>
      </c>
    </row>
    <row r="1999" spans="2:5">
      <c r="B1999" s="315" t="s">
        <v>681</v>
      </c>
      <c r="C1999" s="315" t="s">
        <v>682</v>
      </c>
      <c r="D1999" s="315" t="s">
        <v>509</v>
      </c>
      <c r="E1999" s="315" t="s">
        <v>510</v>
      </c>
    </row>
    <row r="2000" spans="2:5">
      <c r="B2000" s="315" t="s">
        <v>8230</v>
      </c>
      <c r="C2000" s="315" t="s">
        <v>8231</v>
      </c>
      <c r="D2000" s="315" t="s">
        <v>8232</v>
      </c>
      <c r="E2000" s="315" t="s">
        <v>510</v>
      </c>
    </row>
    <row r="2001" spans="2:5">
      <c r="B2001" s="315" t="s">
        <v>8445</v>
      </c>
      <c r="C2001" s="315" t="s">
        <v>8446</v>
      </c>
      <c r="D2001" s="315" t="s">
        <v>8447</v>
      </c>
      <c r="E2001" s="315" t="s">
        <v>510</v>
      </c>
    </row>
    <row r="2002" spans="2:5">
      <c r="B2002" s="315" t="s">
        <v>8956</v>
      </c>
      <c r="C2002" s="315" t="s">
        <v>8957</v>
      </c>
      <c r="D2002" s="315" t="s">
        <v>8958</v>
      </c>
      <c r="E2002" s="315" t="s">
        <v>510</v>
      </c>
    </row>
    <row r="2003" spans="2:5">
      <c r="B2003" s="315" t="s">
        <v>2667</v>
      </c>
      <c r="C2003" s="315" t="s">
        <v>2668</v>
      </c>
      <c r="D2003" s="315" t="s">
        <v>2669</v>
      </c>
      <c r="E2003" s="315" t="s">
        <v>510</v>
      </c>
    </row>
    <row r="2004" spans="2:5">
      <c r="B2004" s="315" t="s">
        <v>6195</v>
      </c>
      <c r="C2004" s="315" t="s">
        <v>6196</v>
      </c>
      <c r="D2004" s="315" t="s">
        <v>509</v>
      </c>
      <c r="E2004" s="315" t="s">
        <v>510</v>
      </c>
    </row>
    <row r="2005" spans="2:5">
      <c r="B2005" s="315" t="s">
        <v>9175</v>
      </c>
      <c r="C2005" s="315" t="s">
        <v>9176</v>
      </c>
      <c r="D2005" s="315" t="s">
        <v>9177</v>
      </c>
      <c r="E2005" s="315" t="s">
        <v>510</v>
      </c>
    </row>
    <row r="2006" spans="2:5">
      <c r="B2006" s="315" t="s">
        <v>719</v>
      </c>
      <c r="C2006" s="315" t="s">
        <v>720</v>
      </c>
      <c r="D2006" s="315" t="s">
        <v>721</v>
      </c>
      <c r="E2006" s="315" t="s">
        <v>510</v>
      </c>
    </row>
    <row r="2007" spans="2:5">
      <c r="B2007" s="315" t="s">
        <v>12153</v>
      </c>
      <c r="C2007" s="315" t="s">
        <v>12154</v>
      </c>
      <c r="D2007" s="315" t="s">
        <v>12155</v>
      </c>
      <c r="E2007" s="315" t="s">
        <v>510</v>
      </c>
    </row>
    <row r="2008" spans="2:5">
      <c r="B2008" s="315" t="s">
        <v>3237</v>
      </c>
      <c r="C2008" s="315" t="s">
        <v>3238</v>
      </c>
      <c r="D2008" s="315" t="s">
        <v>1613</v>
      </c>
      <c r="E2008" s="315" t="s">
        <v>510</v>
      </c>
    </row>
    <row r="2009" spans="2:5">
      <c r="B2009" s="315" t="s">
        <v>8314</v>
      </c>
      <c r="C2009" s="315" t="s">
        <v>8315</v>
      </c>
      <c r="D2009" s="315" t="s">
        <v>8316</v>
      </c>
      <c r="E2009" s="315" t="s">
        <v>510</v>
      </c>
    </row>
    <row r="2010" spans="2:5">
      <c r="B2010" s="315" t="s">
        <v>8141</v>
      </c>
      <c r="C2010" s="315" t="s">
        <v>8142</v>
      </c>
      <c r="D2010" s="315" t="s">
        <v>8143</v>
      </c>
      <c r="E2010" s="315" t="s">
        <v>680</v>
      </c>
    </row>
    <row r="2011" spans="2:5">
      <c r="B2011" s="315" t="s">
        <v>5964</v>
      </c>
      <c r="C2011" s="315" t="s">
        <v>5965</v>
      </c>
      <c r="D2011" s="315" t="s">
        <v>5966</v>
      </c>
      <c r="E2011" s="315" t="s">
        <v>510</v>
      </c>
    </row>
    <row r="2012" spans="2:5">
      <c r="B2012" s="315" t="s">
        <v>4814</v>
      </c>
      <c r="C2012" s="315" t="s">
        <v>4815</v>
      </c>
      <c r="D2012" s="315" t="s">
        <v>4816</v>
      </c>
      <c r="E2012" s="315" t="s">
        <v>510</v>
      </c>
    </row>
    <row r="2013" spans="2:5">
      <c r="B2013" s="315" t="s">
        <v>4817</v>
      </c>
      <c r="C2013" s="315" t="s">
        <v>4818</v>
      </c>
      <c r="D2013" s="315" t="s">
        <v>4819</v>
      </c>
      <c r="E2013" s="315" t="s">
        <v>510</v>
      </c>
    </row>
    <row r="2014" spans="2:5">
      <c r="B2014" s="315" t="s">
        <v>8337</v>
      </c>
      <c r="C2014" s="315" t="s">
        <v>8338</v>
      </c>
      <c r="D2014" s="315" t="s">
        <v>509</v>
      </c>
      <c r="E2014" s="315" t="s">
        <v>510</v>
      </c>
    </row>
    <row r="2015" spans="2:5">
      <c r="B2015" s="315" t="s">
        <v>1477</v>
      </c>
      <c r="C2015" s="315" t="s">
        <v>1478</v>
      </c>
      <c r="D2015" s="315" t="s">
        <v>1479</v>
      </c>
      <c r="E2015" s="315" t="s">
        <v>510</v>
      </c>
    </row>
    <row r="2016" spans="2:5">
      <c r="B2016" s="315" t="s">
        <v>10630</v>
      </c>
      <c r="C2016" s="315" t="s">
        <v>10631</v>
      </c>
      <c r="D2016" s="315" t="s">
        <v>509</v>
      </c>
      <c r="E2016" s="315" t="s">
        <v>510</v>
      </c>
    </row>
    <row r="2017" spans="2:5">
      <c r="B2017" s="315" t="s">
        <v>3338</v>
      </c>
      <c r="C2017" s="315" t="s">
        <v>3339</v>
      </c>
      <c r="D2017" s="315" t="s">
        <v>3340</v>
      </c>
      <c r="E2017" s="315" t="s">
        <v>510</v>
      </c>
    </row>
    <row r="2018" spans="2:5">
      <c r="B2018" s="315" t="s">
        <v>12208</v>
      </c>
      <c r="C2018" s="315" t="s">
        <v>12209</v>
      </c>
      <c r="D2018" s="315" t="s">
        <v>6337</v>
      </c>
      <c r="E2018" s="315" t="s">
        <v>680</v>
      </c>
    </row>
    <row r="2019" spans="2:5">
      <c r="B2019" s="315" t="s">
        <v>10891</v>
      </c>
      <c r="C2019" s="315" t="s">
        <v>10892</v>
      </c>
      <c r="D2019" s="315" t="s">
        <v>10893</v>
      </c>
      <c r="E2019" s="315" t="s">
        <v>510</v>
      </c>
    </row>
    <row r="2020" spans="2:5">
      <c r="B2020" s="315" t="s">
        <v>2411</v>
      </c>
      <c r="C2020" s="315" t="s">
        <v>2412</v>
      </c>
      <c r="D2020" s="315" t="s">
        <v>2413</v>
      </c>
      <c r="E2020" s="315" t="s">
        <v>510</v>
      </c>
    </row>
    <row r="2021" spans="2:5">
      <c r="B2021" s="315" t="s">
        <v>11573</v>
      </c>
      <c r="C2021" s="315" t="s">
        <v>11574</v>
      </c>
      <c r="D2021" s="315" t="s">
        <v>11575</v>
      </c>
      <c r="E2021" s="315" t="s">
        <v>510</v>
      </c>
    </row>
    <row r="2022" spans="2:5">
      <c r="B2022" s="315" t="s">
        <v>10599</v>
      </c>
      <c r="C2022" s="315" t="s">
        <v>10600</v>
      </c>
      <c r="D2022" s="315" t="s">
        <v>10601</v>
      </c>
      <c r="E2022" s="315" t="s">
        <v>510</v>
      </c>
    </row>
    <row r="2023" spans="2:5">
      <c r="B2023" s="315" t="s">
        <v>8254</v>
      </c>
      <c r="C2023" s="315" t="s">
        <v>8255</v>
      </c>
      <c r="D2023" s="315" t="s">
        <v>8256</v>
      </c>
      <c r="E2023" s="315" t="s">
        <v>510</v>
      </c>
    </row>
    <row r="2024" spans="2:5">
      <c r="B2024" s="315" t="s">
        <v>660</v>
      </c>
      <c r="C2024" s="315" t="s">
        <v>661</v>
      </c>
      <c r="D2024" s="315" t="s">
        <v>509</v>
      </c>
      <c r="E2024" s="315" t="s">
        <v>510</v>
      </c>
    </row>
    <row r="2025" spans="2:5">
      <c r="B2025" s="315" t="s">
        <v>7969</v>
      </c>
      <c r="C2025" s="315" t="s">
        <v>7970</v>
      </c>
      <c r="D2025" s="315" t="s">
        <v>7971</v>
      </c>
      <c r="E2025" s="315" t="s">
        <v>510</v>
      </c>
    </row>
    <row r="2026" spans="2:5">
      <c r="B2026" s="315" t="s">
        <v>7972</v>
      </c>
      <c r="C2026" s="315" t="s">
        <v>7973</v>
      </c>
      <c r="D2026" s="315" t="s">
        <v>7336</v>
      </c>
      <c r="E2026" s="315" t="s">
        <v>510</v>
      </c>
    </row>
    <row r="2027" spans="2:5">
      <c r="B2027" s="315" t="s">
        <v>9515</v>
      </c>
      <c r="C2027" s="315" t="s">
        <v>9516</v>
      </c>
      <c r="D2027" s="315" t="s">
        <v>1811</v>
      </c>
      <c r="E2027" s="315" t="s">
        <v>510</v>
      </c>
    </row>
    <row r="2028" spans="2:5">
      <c r="B2028" s="315" t="s">
        <v>8493</v>
      </c>
      <c r="C2028" s="315" t="s">
        <v>8494</v>
      </c>
      <c r="D2028" s="315" t="s">
        <v>509</v>
      </c>
      <c r="E2028" s="315" t="s">
        <v>510</v>
      </c>
    </row>
    <row r="2029" spans="2:5">
      <c r="B2029" s="315" t="s">
        <v>1689</v>
      </c>
      <c r="C2029" s="315" t="s">
        <v>1690</v>
      </c>
      <c r="D2029" s="315" t="s">
        <v>509</v>
      </c>
      <c r="E2029" s="315" t="s">
        <v>510</v>
      </c>
    </row>
    <row r="2030" spans="2:5">
      <c r="B2030" s="315" t="s">
        <v>4459</v>
      </c>
      <c r="C2030" s="315" t="s">
        <v>4460</v>
      </c>
      <c r="D2030" s="315" t="s">
        <v>4461</v>
      </c>
      <c r="E2030" s="315" t="s">
        <v>510</v>
      </c>
    </row>
    <row r="2031" spans="2:5">
      <c r="B2031" s="315" t="s">
        <v>8388</v>
      </c>
      <c r="C2031" s="315" t="s">
        <v>8389</v>
      </c>
      <c r="D2031" s="315" t="s">
        <v>8390</v>
      </c>
      <c r="E2031" s="315" t="s">
        <v>510</v>
      </c>
    </row>
    <row r="2032" spans="2:5">
      <c r="B2032" s="315" t="s">
        <v>523</v>
      </c>
      <c r="C2032" s="315" t="s">
        <v>524</v>
      </c>
      <c r="D2032" s="315" t="s">
        <v>525</v>
      </c>
      <c r="E2032" s="315" t="s">
        <v>510</v>
      </c>
    </row>
    <row r="2033" spans="2:5">
      <c r="B2033" s="315" t="s">
        <v>5118</v>
      </c>
      <c r="C2033" s="315" t="s">
        <v>5119</v>
      </c>
      <c r="D2033" s="315" t="s">
        <v>679</v>
      </c>
      <c r="E2033" s="315" t="s">
        <v>510</v>
      </c>
    </row>
    <row r="2034" spans="2:5">
      <c r="B2034" s="315" t="s">
        <v>6347</v>
      </c>
      <c r="C2034" s="315" t="s">
        <v>6348</v>
      </c>
      <c r="D2034" s="315" t="s">
        <v>6349</v>
      </c>
      <c r="E2034" s="315" t="s">
        <v>510</v>
      </c>
    </row>
    <row r="2035" spans="2:5">
      <c r="B2035" s="315" t="s">
        <v>648</v>
      </c>
      <c r="C2035" s="315" t="s">
        <v>649</v>
      </c>
      <c r="D2035" s="315" t="s">
        <v>650</v>
      </c>
      <c r="E2035" s="315" t="s">
        <v>510</v>
      </c>
    </row>
    <row r="2036" spans="2:5">
      <c r="B2036" s="315" t="s">
        <v>2042</v>
      </c>
      <c r="C2036" s="315" t="s">
        <v>2043</v>
      </c>
      <c r="D2036" s="315" t="s">
        <v>509</v>
      </c>
      <c r="E2036" s="315" t="s">
        <v>510</v>
      </c>
    </row>
    <row r="2037" spans="2:5">
      <c r="B2037" s="315" t="s">
        <v>3190</v>
      </c>
      <c r="C2037" s="315" t="s">
        <v>3191</v>
      </c>
      <c r="D2037" s="315" t="s">
        <v>3192</v>
      </c>
      <c r="E2037" s="315" t="s">
        <v>510</v>
      </c>
    </row>
    <row r="2038" spans="2:5">
      <c r="B2038" s="315" t="s">
        <v>6150</v>
      </c>
      <c r="C2038" s="315" t="s">
        <v>6151</v>
      </c>
      <c r="D2038" s="315" t="s">
        <v>6152</v>
      </c>
      <c r="E2038" s="315" t="s">
        <v>510</v>
      </c>
    </row>
    <row r="2039" spans="2:5">
      <c r="B2039" s="315" t="s">
        <v>6752</v>
      </c>
      <c r="C2039" s="315" t="s">
        <v>6753</v>
      </c>
      <c r="D2039" s="315" t="s">
        <v>6754</v>
      </c>
      <c r="E2039" s="315" t="s">
        <v>510</v>
      </c>
    </row>
    <row r="2040" spans="2:5">
      <c r="B2040" s="315" t="s">
        <v>1138</v>
      </c>
      <c r="C2040" s="315" t="s">
        <v>1139</v>
      </c>
      <c r="D2040" s="315" t="s">
        <v>509</v>
      </c>
      <c r="E2040" s="315" t="s">
        <v>680</v>
      </c>
    </row>
    <row r="2041" spans="2:5">
      <c r="B2041" s="315" t="s">
        <v>8078</v>
      </c>
      <c r="C2041" s="315" t="s">
        <v>8079</v>
      </c>
      <c r="D2041" s="315" t="s">
        <v>8080</v>
      </c>
      <c r="E2041" s="315" t="s">
        <v>510</v>
      </c>
    </row>
    <row r="2042" spans="2:5">
      <c r="B2042" s="315" t="s">
        <v>11250</v>
      </c>
      <c r="C2042" s="315" t="s">
        <v>11251</v>
      </c>
      <c r="D2042" s="315" t="s">
        <v>11252</v>
      </c>
      <c r="E2042" s="315" t="s">
        <v>510</v>
      </c>
    </row>
    <row r="2043" spans="2:5">
      <c r="B2043" s="315" t="s">
        <v>7313</v>
      </c>
      <c r="C2043" s="315" t="s">
        <v>7314</v>
      </c>
      <c r="D2043" s="315" t="s">
        <v>7315</v>
      </c>
      <c r="E2043" s="315" t="s">
        <v>510</v>
      </c>
    </row>
    <row r="2044" spans="2:5">
      <c r="B2044" s="315" t="s">
        <v>1030</v>
      </c>
      <c r="C2044" s="315" t="s">
        <v>1031</v>
      </c>
      <c r="D2044" s="315" t="s">
        <v>1032</v>
      </c>
      <c r="E2044" s="315" t="s">
        <v>680</v>
      </c>
    </row>
    <row r="2045" spans="2:5">
      <c r="B2045" s="315" t="s">
        <v>1135</v>
      </c>
      <c r="C2045" s="315" t="s">
        <v>1136</v>
      </c>
      <c r="D2045" s="315" t="s">
        <v>1137</v>
      </c>
      <c r="E2045" s="315" t="s">
        <v>510</v>
      </c>
    </row>
    <row r="2046" spans="2:5">
      <c r="B2046" s="315" t="s">
        <v>5283</v>
      </c>
      <c r="C2046" s="315" t="s">
        <v>5284</v>
      </c>
      <c r="D2046" s="315" t="s">
        <v>509</v>
      </c>
      <c r="E2046" s="315" t="s">
        <v>510</v>
      </c>
    </row>
    <row r="2047" spans="2:5">
      <c r="B2047" s="315" t="s">
        <v>5314</v>
      </c>
      <c r="C2047" s="315" t="s">
        <v>5315</v>
      </c>
      <c r="D2047" s="315" t="s">
        <v>5316</v>
      </c>
      <c r="E2047" s="315" t="s">
        <v>510</v>
      </c>
    </row>
    <row r="2048" spans="2:5">
      <c r="B2048" s="315" t="s">
        <v>10717</v>
      </c>
      <c r="C2048" s="315" t="s">
        <v>10718</v>
      </c>
      <c r="D2048" s="315" t="s">
        <v>10719</v>
      </c>
      <c r="E2048" s="315" t="s">
        <v>510</v>
      </c>
    </row>
    <row r="2049" spans="2:5">
      <c r="B2049" s="315" t="s">
        <v>9991</v>
      </c>
      <c r="C2049" s="315" t="s">
        <v>9992</v>
      </c>
      <c r="D2049" s="315" t="s">
        <v>1678</v>
      </c>
      <c r="E2049" s="315" t="s">
        <v>510</v>
      </c>
    </row>
    <row r="2050" spans="2:5">
      <c r="B2050" s="315" t="s">
        <v>7302</v>
      </c>
      <c r="C2050" s="315" t="s">
        <v>7303</v>
      </c>
      <c r="D2050" s="315" t="s">
        <v>5048</v>
      </c>
      <c r="E2050" s="315" t="s">
        <v>510</v>
      </c>
    </row>
    <row r="2051" spans="2:5">
      <c r="B2051" s="315" t="s">
        <v>3689</v>
      </c>
      <c r="C2051" s="315" t="s">
        <v>3690</v>
      </c>
      <c r="D2051" s="315" t="s">
        <v>3691</v>
      </c>
      <c r="E2051" s="315" t="s">
        <v>680</v>
      </c>
    </row>
    <row r="2052" spans="2:5">
      <c r="B2052" s="315" t="s">
        <v>12675</v>
      </c>
      <c r="C2052" s="315" t="s">
        <v>12676</v>
      </c>
      <c r="D2052" s="315" t="s">
        <v>12677</v>
      </c>
      <c r="E2052" s="315" t="s">
        <v>510</v>
      </c>
    </row>
    <row r="2053" spans="2:5">
      <c r="B2053" s="315" t="s">
        <v>7550</v>
      </c>
      <c r="C2053" s="315" t="s">
        <v>7551</v>
      </c>
      <c r="D2053" s="315" t="s">
        <v>7552</v>
      </c>
      <c r="E2053" s="315" t="s">
        <v>510</v>
      </c>
    </row>
    <row r="2054" spans="2:5">
      <c r="B2054" s="315" t="s">
        <v>12672</v>
      </c>
      <c r="C2054" s="315" t="s">
        <v>12673</v>
      </c>
      <c r="D2054" s="315" t="s">
        <v>12674</v>
      </c>
      <c r="E2054" s="315" t="s">
        <v>510</v>
      </c>
    </row>
    <row r="2055" spans="2:5">
      <c r="B2055" s="315" t="s">
        <v>2245</v>
      </c>
      <c r="C2055" s="315" t="s">
        <v>2246</v>
      </c>
      <c r="D2055" s="315" t="s">
        <v>509</v>
      </c>
      <c r="E2055" s="315" t="s">
        <v>510</v>
      </c>
    </row>
    <row r="2056" spans="2:5">
      <c r="B2056" s="315" t="s">
        <v>4805</v>
      </c>
      <c r="C2056" s="315" t="s">
        <v>4806</v>
      </c>
      <c r="D2056" s="315" t="s">
        <v>4807</v>
      </c>
      <c r="E2056" s="315" t="s">
        <v>510</v>
      </c>
    </row>
    <row r="2057" spans="2:5">
      <c r="B2057" s="315" t="s">
        <v>6273</v>
      </c>
      <c r="C2057" s="315" t="s">
        <v>6274</v>
      </c>
      <c r="D2057" s="315" t="s">
        <v>6275</v>
      </c>
      <c r="E2057" s="315" t="s">
        <v>510</v>
      </c>
    </row>
    <row r="2058" spans="2:5">
      <c r="B2058" s="315" t="s">
        <v>4788</v>
      </c>
      <c r="C2058" s="315" t="s">
        <v>4789</v>
      </c>
      <c r="D2058" s="315" t="s">
        <v>4790</v>
      </c>
      <c r="E2058" s="315" t="s">
        <v>510</v>
      </c>
    </row>
    <row r="2059" spans="2:5">
      <c r="B2059" s="315" t="s">
        <v>12347</v>
      </c>
      <c r="C2059" s="315" t="s">
        <v>12348</v>
      </c>
      <c r="D2059" s="315" t="s">
        <v>12349</v>
      </c>
      <c r="E2059" s="315" t="s">
        <v>510</v>
      </c>
    </row>
    <row r="2060" spans="2:5">
      <c r="B2060" s="315" t="s">
        <v>6575</v>
      </c>
      <c r="C2060" s="315" t="s">
        <v>6576</v>
      </c>
      <c r="D2060" s="315" t="s">
        <v>6577</v>
      </c>
      <c r="E2060" s="315" t="s">
        <v>680</v>
      </c>
    </row>
    <row r="2061" spans="2:5">
      <c r="B2061" s="315" t="s">
        <v>8781</v>
      </c>
      <c r="C2061" s="315" t="s">
        <v>8782</v>
      </c>
      <c r="D2061" s="315" t="s">
        <v>8783</v>
      </c>
      <c r="E2061" s="315" t="s">
        <v>510</v>
      </c>
    </row>
    <row r="2062" spans="2:5">
      <c r="B2062" s="315" t="s">
        <v>5975</v>
      </c>
      <c r="C2062" s="315" t="s">
        <v>5976</v>
      </c>
      <c r="D2062" s="315" t="s">
        <v>5977</v>
      </c>
      <c r="E2062" s="315" t="s">
        <v>510</v>
      </c>
    </row>
    <row r="2063" spans="2:5">
      <c r="B2063" s="315" t="s">
        <v>9282</v>
      </c>
      <c r="C2063" s="315" t="s">
        <v>9283</v>
      </c>
      <c r="D2063" s="315" t="s">
        <v>9284</v>
      </c>
      <c r="E2063" s="315" t="s">
        <v>510</v>
      </c>
    </row>
    <row r="2064" spans="2:5">
      <c r="B2064" s="315" t="s">
        <v>10123</v>
      </c>
      <c r="C2064" s="315" t="s">
        <v>10124</v>
      </c>
      <c r="D2064" s="315" t="s">
        <v>509</v>
      </c>
      <c r="E2064" s="315" t="s">
        <v>510</v>
      </c>
    </row>
    <row r="2065" spans="2:5">
      <c r="B2065" s="315" t="s">
        <v>10285</v>
      </c>
      <c r="C2065" s="315" t="s">
        <v>10286</v>
      </c>
      <c r="D2065" s="315" t="s">
        <v>2560</v>
      </c>
      <c r="E2065" s="315" t="s">
        <v>510</v>
      </c>
    </row>
    <row r="2066" spans="2:5">
      <c r="B2066" s="315" t="s">
        <v>10142</v>
      </c>
      <c r="C2066" s="315" t="s">
        <v>10143</v>
      </c>
      <c r="D2066" s="315" t="s">
        <v>1678</v>
      </c>
      <c r="E2066" s="315" t="s">
        <v>510</v>
      </c>
    </row>
    <row r="2067" spans="2:5">
      <c r="B2067" s="315" t="s">
        <v>557</v>
      </c>
      <c r="C2067" s="315" t="s">
        <v>558</v>
      </c>
      <c r="D2067" s="315" t="s">
        <v>509</v>
      </c>
      <c r="E2067" s="315" t="s">
        <v>510</v>
      </c>
    </row>
    <row r="2068" spans="2:5">
      <c r="B2068" s="315" t="s">
        <v>3550</v>
      </c>
      <c r="C2068" s="315" t="s">
        <v>3551</v>
      </c>
      <c r="D2068" s="315" t="s">
        <v>3552</v>
      </c>
      <c r="E2068" s="315" t="s">
        <v>510</v>
      </c>
    </row>
    <row r="2069" spans="2:5">
      <c r="B2069" s="315" t="s">
        <v>7143</v>
      </c>
      <c r="C2069" s="315" t="s">
        <v>7144</v>
      </c>
      <c r="D2069" s="315" t="s">
        <v>7145</v>
      </c>
      <c r="E2069" s="315" t="s">
        <v>510</v>
      </c>
    </row>
    <row r="2070" spans="2:5">
      <c r="B2070" s="315" t="s">
        <v>985</v>
      </c>
      <c r="C2070" s="315" t="s">
        <v>986</v>
      </c>
      <c r="D2070" s="315" t="s">
        <v>667</v>
      </c>
      <c r="E2070" s="315" t="s">
        <v>510</v>
      </c>
    </row>
    <row r="2071" spans="2:5">
      <c r="B2071" s="315" t="s">
        <v>4640</v>
      </c>
      <c r="C2071" s="315" t="s">
        <v>4641</v>
      </c>
      <c r="D2071" s="315" t="s">
        <v>4558</v>
      </c>
      <c r="E2071" s="315" t="s">
        <v>680</v>
      </c>
    </row>
    <row r="2072" spans="2:5">
      <c r="B2072" s="315" t="s">
        <v>11715</v>
      </c>
      <c r="C2072" s="315" t="s">
        <v>11716</v>
      </c>
      <c r="D2072" s="315" t="s">
        <v>509</v>
      </c>
      <c r="E2072" s="315" t="s">
        <v>510</v>
      </c>
    </row>
    <row r="2073" spans="2:5">
      <c r="B2073" s="315" t="s">
        <v>11005</v>
      </c>
      <c r="C2073" s="315" t="s">
        <v>11006</v>
      </c>
      <c r="D2073" s="315" t="s">
        <v>11007</v>
      </c>
      <c r="E2073" s="315" t="s">
        <v>680</v>
      </c>
    </row>
    <row r="2074" spans="2:5">
      <c r="B2074" s="315" t="s">
        <v>5200</v>
      </c>
      <c r="C2074" s="315" t="s">
        <v>5201</v>
      </c>
      <c r="D2074" s="315" t="s">
        <v>851</v>
      </c>
      <c r="E2074" s="315" t="s">
        <v>510</v>
      </c>
    </row>
    <row r="2075" spans="2:5">
      <c r="B2075" s="315" t="s">
        <v>11631</v>
      </c>
      <c r="C2075" s="315" t="s">
        <v>11632</v>
      </c>
      <c r="D2075" s="315" t="s">
        <v>11633</v>
      </c>
      <c r="E2075" s="315" t="s">
        <v>510</v>
      </c>
    </row>
    <row r="2076" spans="2:5">
      <c r="B2076" s="315" t="s">
        <v>7992</v>
      </c>
      <c r="C2076" s="315" t="s">
        <v>7993</v>
      </c>
      <c r="D2076" s="315" t="s">
        <v>7994</v>
      </c>
      <c r="E2076" s="315" t="s">
        <v>510</v>
      </c>
    </row>
    <row r="2077" spans="2:5">
      <c r="B2077" s="315" t="s">
        <v>12599</v>
      </c>
      <c r="C2077" s="315" t="s">
        <v>12600</v>
      </c>
      <c r="D2077" s="315" t="s">
        <v>12601</v>
      </c>
      <c r="E2077" s="315" t="s">
        <v>510</v>
      </c>
    </row>
    <row r="2078" spans="2:5">
      <c r="B2078" s="315" t="s">
        <v>12039</v>
      </c>
      <c r="C2078" s="315" t="s">
        <v>12040</v>
      </c>
      <c r="D2078" s="315" t="s">
        <v>12041</v>
      </c>
      <c r="E2078" s="315" t="s">
        <v>510</v>
      </c>
    </row>
    <row r="2079" spans="2:5">
      <c r="B2079" s="315" t="s">
        <v>11999</v>
      </c>
      <c r="C2079" s="315" t="s">
        <v>12000</v>
      </c>
      <c r="D2079" s="315" t="s">
        <v>12001</v>
      </c>
      <c r="E2079" s="315" t="s">
        <v>510</v>
      </c>
    </row>
    <row r="2080" spans="2:5">
      <c r="B2080" s="315" t="s">
        <v>11669</v>
      </c>
      <c r="C2080" s="315" t="s">
        <v>11670</v>
      </c>
      <c r="D2080" s="315" t="s">
        <v>11671</v>
      </c>
      <c r="E2080" s="315" t="s">
        <v>510</v>
      </c>
    </row>
    <row r="2081" spans="2:5">
      <c r="B2081" s="315" t="s">
        <v>4319</v>
      </c>
      <c r="C2081" s="315" t="s">
        <v>4320</v>
      </c>
      <c r="D2081" s="315" t="s">
        <v>1501</v>
      </c>
      <c r="E2081" s="315" t="s">
        <v>510</v>
      </c>
    </row>
    <row r="2082" spans="2:5">
      <c r="B2082" s="315" t="s">
        <v>906</v>
      </c>
      <c r="C2082" s="315" t="s">
        <v>907</v>
      </c>
      <c r="D2082" s="315" t="s">
        <v>908</v>
      </c>
      <c r="E2082" s="315" t="s">
        <v>510</v>
      </c>
    </row>
    <row r="2083" spans="2:5">
      <c r="B2083" s="315" t="s">
        <v>8010</v>
      </c>
      <c r="C2083" s="315" t="s">
        <v>8011</v>
      </c>
      <c r="D2083" s="315" t="s">
        <v>8012</v>
      </c>
      <c r="E2083" s="315" t="s">
        <v>680</v>
      </c>
    </row>
    <row r="2084" spans="2:5">
      <c r="B2084" s="315" t="s">
        <v>3067</v>
      </c>
      <c r="C2084" s="315" t="s">
        <v>3068</v>
      </c>
      <c r="D2084" s="315" t="s">
        <v>3069</v>
      </c>
      <c r="E2084" s="315" t="s">
        <v>510</v>
      </c>
    </row>
    <row r="2085" spans="2:5">
      <c r="B2085" s="315" t="s">
        <v>12737</v>
      </c>
      <c r="C2085" s="315" t="s">
        <v>12738</v>
      </c>
      <c r="D2085" s="315" t="s">
        <v>12739</v>
      </c>
      <c r="E2085" s="315" t="s">
        <v>510</v>
      </c>
    </row>
    <row r="2086" spans="2:5">
      <c r="B2086" s="315" t="s">
        <v>11461</v>
      </c>
      <c r="C2086" s="315" t="s">
        <v>11462</v>
      </c>
      <c r="D2086" s="315" t="s">
        <v>11463</v>
      </c>
      <c r="E2086" s="315" t="s">
        <v>680</v>
      </c>
    </row>
    <row r="2087" spans="2:5">
      <c r="B2087" s="315" t="s">
        <v>12220</v>
      </c>
      <c r="C2087" s="315" t="s">
        <v>12221</v>
      </c>
      <c r="D2087" s="315" t="s">
        <v>12222</v>
      </c>
      <c r="E2087" s="315" t="s">
        <v>510</v>
      </c>
    </row>
    <row r="2088" spans="2:5">
      <c r="B2088" s="315" t="s">
        <v>12868</v>
      </c>
      <c r="C2088" s="315" t="s">
        <v>12869</v>
      </c>
      <c r="D2088" s="315" t="s">
        <v>12870</v>
      </c>
      <c r="E2088" s="315" t="s">
        <v>510</v>
      </c>
    </row>
    <row r="2089" spans="2:5">
      <c r="B2089" s="315" t="s">
        <v>11464</v>
      </c>
      <c r="C2089" s="315" t="s">
        <v>11465</v>
      </c>
      <c r="D2089" s="315" t="s">
        <v>11466</v>
      </c>
      <c r="E2089" s="315" t="s">
        <v>510</v>
      </c>
    </row>
    <row r="2090" spans="2:5">
      <c r="B2090" s="315" t="s">
        <v>11525</v>
      </c>
      <c r="C2090" s="315" t="s">
        <v>11526</v>
      </c>
      <c r="D2090" s="315" t="s">
        <v>11527</v>
      </c>
      <c r="E2090" s="315" t="s">
        <v>510</v>
      </c>
    </row>
    <row r="2091" spans="2:5">
      <c r="B2091" s="315" t="s">
        <v>10584</v>
      </c>
      <c r="C2091" s="315" t="s">
        <v>10585</v>
      </c>
      <c r="D2091" s="315" t="s">
        <v>10586</v>
      </c>
      <c r="E2091" s="315" t="s">
        <v>510</v>
      </c>
    </row>
    <row r="2092" spans="2:5">
      <c r="B2092" s="315" t="s">
        <v>8979</v>
      </c>
      <c r="C2092" s="315" t="s">
        <v>8980</v>
      </c>
      <c r="D2092" s="315" t="s">
        <v>509</v>
      </c>
      <c r="E2092" s="315" t="s">
        <v>510</v>
      </c>
    </row>
    <row r="2093" spans="2:5">
      <c r="B2093" s="315" t="s">
        <v>9078</v>
      </c>
      <c r="C2093" s="315" t="s">
        <v>9079</v>
      </c>
      <c r="D2093" s="315" t="s">
        <v>9080</v>
      </c>
      <c r="E2093" s="315" t="s">
        <v>510</v>
      </c>
    </row>
    <row r="2094" spans="2:5">
      <c r="B2094" s="315" t="s">
        <v>7561</v>
      </c>
      <c r="C2094" s="315" t="s">
        <v>7562</v>
      </c>
      <c r="D2094" s="315" t="s">
        <v>7563</v>
      </c>
      <c r="E2094" s="315" t="s">
        <v>680</v>
      </c>
    </row>
    <row r="2095" spans="2:5">
      <c r="B2095" s="315" t="s">
        <v>11568</v>
      </c>
      <c r="C2095" s="315" t="s">
        <v>11569</v>
      </c>
      <c r="D2095" s="315" t="s">
        <v>2359</v>
      </c>
      <c r="E2095" s="315" t="s">
        <v>680</v>
      </c>
    </row>
    <row r="2096" spans="2:5">
      <c r="B2096" s="315" t="s">
        <v>2406</v>
      </c>
      <c r="C2096" s="315" t="s">
        <v>2407</v>
      </c>
      <c r="D2096" s="315" t="s">
        <v>2408</v>
      </c>
      <c r="E2096" s="315" t="s">
        <v>510</v>
      </c>
    </row>
    <row r="2097" spans="2:5">
      <c r="B2097" s="315" t="s">
        <v>6115</v>
      </c>
      <c r="C2097" s="315" t="s">
        <v>6116</v>
      </c>
      <c r="D2097" s="315" t="s">
        <v>6117</v>
      </c>
      <c r="E2097" s="315" t="s">
        <v>510</v>
      </c>
    </row>
    <row r="2098" spans="2:5">
      <c r="B2098" s="315" t="s">
        <v>5602</v>
      </c>
      <c r="C2098" s="315" t="s">
        <v>5603</v>
      </c>
      <c r="D2098" s="315" t="s">
        <v>5604</v>
      </c>
      <c r="E2098" s="315" t="s">
        <v>510</v>
      </c>
    </row>
    <row r="2099" spans="2:5">
      <c r="B2099" s="315" t="s">
        <v>8840</v>
      </c>
      <c r="C2099" s="315" t="s">
        <v>8841</v>
      </c>
      <c r="D2099" s="315" t="s">
        <v>8842</v>
      </c>
      <c r="E2099" s="315" t="s">
        <v>510</v>
      </c>
    </row>
    <row r="2100" spans="2:5">
      <c r="B2100" s="315" t="s">
        <v>8491</v>
      </c>
      <c r="C2100" s="315" t="s">
        <v>8492</v>
      </c>
      <c r="D2100" s="315" t="s">
        <v>4655</v>
      </c>
      <c r="E2100" s="315" t="s">
        <v>510</v>
      </c>
    </row>
    <row r="2101" spans="2:5">
      <c r="B2101" s="315" t="s">
        <v>9627</v>
      </c>
      <c r="C2101" s="315" t="s">
        <v>9628</v>
      </c>
      <c r="D2101" s="315" t="s">
        <v>9629</v>
      </c>
      <c r="E2101" s="315" t="s">
        <v>510</v>
      </c>
    </row>
    <row r="2102" spans="2:5">
      <c r="B2102" s="315" t="s">
        <v>11723</v>
      </c>
      <c r="C2102" s="315" t="s">
        <v>11724</v>
      </c>
      <c r="D2102" s="315" t="s">
        <v>11725</v>
      </c>
      <c r="E2102" s="315" t="s">
        <v>510</v>
      </c>
    </row>
    <row r="2103" spans="2:5">
      <c r="B2103" s="315" t="s">
        <v>10987</v>
      </c>
      <c r="C2103" s="315" t="s">
        <v>10988</v>
      </c>
      <c r="D2103" s="315" t="s">
        <v>10989</v>
      </c>
      <c r="E2103" s="315" t="s">
        <v>510</v>
      </c>
    </row>
    <row r="2104" spans="2:5">
      <c r="B2104" s="315" t="s">
        <v>7126</v>
      </c>
      <c r="C2104" s="315" t="s">
        <v>7127</v>
      </c>
      <c r="D2104" s="315" t="s">
        <v>7128</v>
      </c>
      <c r="E2104" s="315" t="s">
        <v>510</v>
      </c>
    </row>
    <row r="2105" spans="2:5">
      <c r="B2105" s="315" t="s">
        <v>11749</v>
      </c>
      <c r="C2105" s="315" t="s">
        <v>11750</v>
      </c>
      <c r="D2105" s="315" t="s">
        <v>3631</v>
      </c>
      <c r="E2105" s="315" t="s">
        <v>510</v>
      </c>
    </row>
    <row r="2106" spans="2:5">
      <c r="B2106" s="315" t="s">
        <v>12472</v>
      </c>
      <c r="C2106" s="315" t="s">
        <v>12473</v>
      </c>
      <c r="D2106" s="315" t="s">
        <v>12474</v>
      </c>
      <c r="E2106" s="315" t="s">
        <v>510</v>
      </c>
    </row>
    <row r="2107" spans="2:5">
      <c r="B2107" s="315" t="s">
        <v>6875</v>
      </c>
      <c r="C2107" s="315" t="s">
        <v>6876</v>
      </c>
      <c r="D2107" s="315" t="s">
        <v>6877</v>
      </c>
      <c r="E2107" s="315" t="s">
        <v>510</v>
      </c>
    </row>
    <row r="2108" spans="2:5">
      <c r="B2108" s="315" t="s">
        <v>12596</v>
      </c>
      <c r="C2108" s="315" t="s">
        <v>12597</v>
      </c>
      <c r="D2108" s="315" t="s">
        <v>12598</v>
      </c>
      <c r="E2108" s="315" t="s">
        <v>510</v>
      </c>
    </row>
    <row r="2109" spans="2:5">
      <c r="B2109" s="315" t="s">
        <v>10440</v>
      </c>
      <c r="C2109" s="315" t="s">
        <v>10441</v>
      </c>
      <c r="D2109" s="315" t="s">
        <v>10442</v>
      </c>
      <c r="E2109" s="315" t="s">
        <v>510</v>
      </c>
    </row>
    <row r="2110" spans="2:5">
      <c r="B2110" s="315" t="s">
        <v>4088</v>
      </c>
      <c r="C2110" s="315" t="s">
        <v>4089</v>
      </c>
      <c r="D2110" s="315" t="s">
        <v>4090</v>
      </c>
      <c r="E2110" s="315" t="s">
        <v>510</v>
      </c>
    </row>
    <row r="2111" spans="2:5">
      <c r="B2111" s="315" t="s">
        <v>5493</v>
      </c>
      <c r="C2111" s="315" t="s">
        <v>5494</v>
      </c>
      <c r="D2111" s="315" t="s">
        <v>509</v>
      </c>
      <c r="E2111" s="315" t="s">
        <v>510</v>
      </c>
    </row>
    <row r="2112" spans="2:5">
      <c r="B2112" s="315" t="s">
        <v>3262</v>
      </c>
      <c r="C2112" s="315" t="s">
        <v>3263</v>
      </c>
      <c r="D2112" s="315" t="s">
        <v>509</v>
      </c>
      <c r="E2112" s="315" t="s">
        <v>510</v>
      </c>
    </row>
    <row r="2113" spans="2:5">
      <c r="B2113" s="315" t="s">
        <v>11939</v>
      </c>
      <c r="C2113" s="315" t="s">
        <v>11940</v>
      </c>
      <c r="D2113" s="315" t="s">
        <v>2955</v>
      </c>
      <c r="E2113" s="315" t="s">
        <v>680</v>
      </c>
    </row>
    <row r="2114" spans="2:5">
      <c r="B2114" s="315" t="s">
        <v>4683</v>
      </c>
      <c r="C2114" s="315" t="s">
        <v>4684</v>
      </c>
      <c r="D2114" s="315" t="s">
        <v>4685</v>
      </c>
      <c r="E2114" s="315" t="s">
        <v>510</v>
      </c>
    </row>
    <row r="2115" spans="2:5">
      <c r="B2115" s="315" t="s">
        <v>5311</v>
      </c>
      <c r="C2115" s="315" t="s">
        <v>5312</v>
      </c>
      <c r="D2115" s="315" t="s">
        <v>5313</v>
      </c>
      <c r="E2115" s="315" t="s">
        <v>510</v>
      </c>
    </row>
    <row r="2116" spans="2:5">
      <c r="B2116" s="315" t="s">
        <v>7001</v>
      </c>
      <c r="C2116" s="315" t="s">
        <v>7002</v>
      </c>
      <c r="D2116" s="315" t="s">
        <v>509</v>
      </c>
      <c r="E2116" s="315" t="s">
        <v>510</v>
      </c>
    </row>
    <row r="2117" spans="2:5">
      <c r="B2117" s="315" t="s">
        <v>7275</v>
      </c>
      <c r="C2117" s="315" t="s">
        <v>7276</v>
      </c>
      <c r="D2117" s="315" t="s">
        <v>7277</v>
      </c>
      <c r="E2117" s="315" t="s">
        <v>510</v>
      </c>
    </row>
    <row r="2118" spans="2:5">
      <c r="B2118" s="315" t="s">
        <v>5365</v>
      </c>
      <c r="C2118" s="315" t="s">
        <v>5366</v>
      </c>
      <c r="D2118" s="315" t="s">
        <v>5367</v>
      </c>
      <c r="E2118" s="315" t="s">
        <v>510</v>
      </c>
    </row>
    <row r="2119" spans="2:5">
      <c r="B2119" s="315" t="s">
        <v>5750</v>
      </c>
      <c r="C2119" s="315" t="s">
        <v>5751</v>
      </c>
      <c r="D2119" s="315" t="s">
        <v>5752</v>
      </c>
      <c r="E2119" s="315" t="s">
        <v>510</v>
      </c>
    </row>
    <row r="2120" spans="2:5">
      <c r="B2120" s="315" t="s">
        <v>2272</v>
      </c>
      <c r="C2120" s="315" t="s">
        <v>2273</v>
      </c>
      <c r="D2120" s="315" t="s">
        <v>2274</v>
      </c>
      <c r="E2120" s="315" t="s">
        <v>510</v>
      </c>
    </row>
    <row r="2121" spans="2:5">
      <c r="B2121" s="315" t="s">
        <v>6960</v>
      </c>
      <c r="C2121" s="315" t="s">
        <v>6961</v>
      </c>
      <c r="D2121" s="315" t="s">
        <v>6962</v>
      </c>
      <c r="E2121" s="315" t="s">
        <v>510</v>
      </c>
    </row>
    <row r="2122" spans="2:5">
      <c r="B2122" s="315" t="s">
        <v>7307</v>
      </c>
      <c r="C2122" s="315" t="s">
        <v>7308</v>
      </c>
      <c r="D2122" s="315" t="s">
        <v>7309</v>
      </c>
      <c r="E2122" s="315" t="s">
        <v>510</v>
      </c>
    </row>
    <row r="2123" spans="2:5">
      <c r="B2123" s="315" t="s">
        <v>8383</v>
      </c>
      <c r="C2123" s="315" t="s">
        <v>8384</v>
      </c>
      <c r="D2123" s="315" t="s">
        <v>8385</v>
      </c>
      <c r="E2123" s="315" t="s">
        <v>510</v>
      </c>
    </row>
    <row r="2124" spans="2:5">
      <c r="B2124" s="315" t="s">
        <v>8981</v>
      </c>
      <c r="C2124" s="315" t="s">
        <v>8982</v>
      </c>
      <c r="D2124" s="315" t="s">
        <v>8983</v>
      </c>
      <c r="E2124" s="315" t="s">
        <v>680</v>
      </c>
    </row>
    <row r="2125" spans="2:5">
      <c r="B2125" s="315" t="s">
        <v>1260</v>
      </c>
      <c r="C2125" s="315" t="s">
        <v>1261</v>
      </c>
      <c r="D2125" s="315" t="s">
        <v>1262</v>
      </c>
      <c r="E2125" s="315" t="s">
        <v>510</v>
      </c>
    </row>
    <row r="2126" spans="2:5">
      <c r="B2126" s="315" t="s">
        <v>7615</v>
      </c>
      <c r="C2126" s="315" t="s">
        <v>7616</v>
      </c>
      <c r="D2126" s="315" t="s">
        <v>7617</v>
      </c>
      <c r="E2126" s="315" t="s">
        <v>510</v>
      </c>
    </row>
    <row r="2127" spans="2:5">
      <c r="B2127" s="315" t="s">
        <v>9862</v>
      </c>
      <c r="C2127" s="315" t="s">
        <v>9863</v>
      </c>
      <c r="D2127" s="315" t="s">
        <v>9864</v>
      </c>
      <c r="E2127" s="315" t="s">
        <v>510</v>
      </c>
    </row>
    <row r="2128" spans="2:5">
      <c r="B2128" s="315" t="s">
        <v>4361</v>
      </c>
      <c r="C2128" s="315" t="s">
        <v>4362</v>
      </c>
      <c r="D2128" s="315" t="s">
        <v>4363</v>
      </c>
      <c r="E2128" s="315" t="s">
        <v>680</v>
      </c>
    </row>
    <row r="2129" spans="2:5">
      <c r="B2129" s="315" t="s">
        <v>5205</v>
      </c>
      <c r="C2129" s="315" t="s">
        <v>5206</v>
      </c>
      <c r="D2129" s="315" t="s">
        <v>5207</v>
      </c>
      <c r="E2129" s="315" t="s">
        <v>680</v>
      </c>
    </row>
    <row r="2130" spans="2:5">
      <c r="B2130" s="315" t="s">
        <v>7507</v>
      </c>
      <c r="C2130" s="315" t="s">
        <v>7508</v>
      </c>
      <c r="D2130" s="315" t="s">
        <v>7509</v>
      </c>
      <c r="E2130" s="315" t="s">
        <v>510</v>
      </c>
    </row>
    <row r="2131" spans="2:5">
      <c r="B2131" s="315" t="s">
        <v>6050</v>
      </c>
      <c r="C2131" s="315" t="s">
        <v>6051</v>
      </c>
      <c r="D2131" s="315" t="s">
        <v>6052</v>
      </c>
      <c r="E2131" s="315" t="s">
        <v>510</v>
      </c>
    </row>
    <row r="2132" spans="2:5">
      <c r="B2132" s="315" t="s">
        <v>999</v>
      </c>
      <c r="C2132" s="315" t="s">
        <v>1000</v>
      </c>
      <c r="D2132" s="315" t="s">
        <v>1001</v>
      </c>
      <c r="E2132" s="315" t="s">
        <v>510</v>
      </c>
    </row>
    <row r="2133" spans="2:5">
      <c r="B2133" s="315" t="s">
        <v>1954</v>
      </c>
      <c r="C2133" s="315" t="s">
        <v>1000</v>
      </c>
      <c r="D2133" s="315" t="s">
        <v>1001</v>
      </c>
      <c r="E2133" s="315" t="s">
        <v>510</v>
      </c>
    </row>
    <row r="2134" spans="2:5">
      <c r="B2134" s="315" t="s">
        <v>7371</v>
      </c>
      <c r="C2134" s="315" t="s">
        <v>7372</v>
      </c>
      <c r="D2134" s="315" t="s">
        <v>7373</v>
      </c>
      <c r="E2134" s="315" t="s">
        <v>680</v>
      </c>
    </row>
    <row r="2135" spans="2:5">
      <c r="B2135" s="315" t="s">
        <v>797</v>
      </c>
      <c r="C2135" s="315" t="s">
        <v>798</v>
      </c>
      <c r="D2135" s="315" t="s">
        <v>799</v>
      </c>
      <c r="E2135" s="315" t="s">
        <v>680</v>
      </c>
    </row>
    <row r="2136" spans="2:5">
      <c r="B2136" s="315" t="s">
        <v>6333</v>
      </c>
      <c r="C2136" s="315" t="s">
        <v>6334</v>
      </c>
      <c r="D2136" s="315" t="s">
        <v>509</v>
      </c>
      <c r="E2136" s="315" t="s">
        <v>510</v>
      </c>
    </row>
    <row r="2137" spans="2:5">
      <c r="B2137" s="315" t="s">
        <v>11973</v>
      </c>
      <c r="C2137" s="315" t="s">
        <v>11974</v>
      </c>
      <c r="D2137" s="315" t="s">
        <v>11975</v>
      </c>
      <c r="E2137" s="315" t="s">
        <v>510</v>
      </c>
    </row>
    <row r="2138" spans="2:5">
      <c r="B2138" s="315" t="s">
        <v>11931</v>
      </c>
      <c r="C2138" s="315" t="s">
        <v>11932</v>
      </c>
      <c r="D2138" s="315" t="s">
        <v>11933</v>
      </c>
      <c r="E2138" s="315" t="s">
        <v>510</v>
      </c>
    </row>
    <row r="2139" spans="2:5">
      <c r="B2139" s="315" t="s">
        <v>5545</v>
      </c>
      <c r="C2139" s="315" t="s">
        <v>5546</v>
      </c>
      <c r="D2139" s="315" t="s">
        <v>509</v>
      </c>
      <c r="E2139" s="315" t="s">
        <v>510</v>
      </c>
    </row>
    <row r="2140" spans="2:5">
      <c r="B2140" s="315" t="s">
        <v>10313</v>
      </c>
      <c r="C2140" s="315" t="s">
        <v>10314</v>
      </c>
      <c r="D2140" s="315" t="s">
        <v>10315</v>
      </c>
      <c r="E2140" s="315" t="s">
        <v>510</v>
      </c>
    </row>
    <row r="2141" spans="2:5">
      <c r="B2141" s="315" t="s">
        <v>671</v>
      </c>
      <c r="C2141" s="315" t="s">
        <v>672</v>
      </c>
      <c r="D2141" s="315" t="s">
        <v>673</v>
      </c>
      <c r="E2141" s="315" t="s">
        <v>510</v>
      </c>
    </row>
    <row r="2142" spans="2:5">
      <c r="B2142" s="315" t="s">
        <v>2437</v>
      </c>
      <c r="C2142" s="315" t="s">
        <v>2438</v>
      </c>
      <c r="D2142" s="315" t="s">
        <v>2439</v>
      </c>
      <c r="E2142" s="315" t="s">
        <v>510</v>
      </c>
    </row>
    <row r="2143" spans="2:5">
      <c r="B2143" s="315" t="s">
        <v>2449</v>
      </c>
      <c r="C2143" s="315" t="s">
        <v>2450</v>
      </c>
      <c r="D2143" s="315" t="s">
        <v>1521</v>
      </c>
      <c r="E2143" s="315" t="s">
        <v>510</v>
      </c>
    </row>
    <row r="2144" spans="2:5">
      <c r="B2144" s="315" t="s">
        <v>12036</v>
      </c>
      <c r="C2144" s="315" t="s">
        <v>12037</v>
      </c>
      <c r="D2144" s="315" t="s">
        <v>12038</v>
      </c>
      <c r="E2144" s="315" t="s">
        <v>510</v>
      </c>
    </row>
    <row r="2145" spans="2:5">
      <c r="B2145" s="315" t="s">
        <v>9411</v>
      </c>
      <c r="C2145" s="315" t="s">
        <v>9412</v>
      </c>
      <c r="D2145" s="315" t="s">
        <v>9413</v>
      </c>
      <c r="E2145" s="315" t="s">
        <v>510</v>
      </c>
    </row>
    <row r="2146" spans="2:5">
      <c r="B2146" s="315" t="s">
        <v>7362</v>
      </c>
      <c r="C2146" s="315" t="s">
        <v>7363</v>
      </c>
      <c r="D2146" s="315" t="s">
        <v>7364</v>
      </c>
      <c r="E2146" s="315" t="s">
        <v>680</v>
      </c>
    </row>
    <row r="2147" spans="2:5">
      <c r="B2147" s="315" t="s">
        <v>10245</v>
      </c>
      <c r="C2147" s="315" t="s">
        <v>10246</v>
      </c>
      <c r="D2147" s="315" t="s">
        <v>509</v>
      </c>
      <c r="E2147" s="315" t="s">
        <v>680</v>
      </c>
    </row>
    <row r="2148" spans="2:5">
      <c r="B2148" s="315" t="s">
        <v>5139</v>
      </c>
      <c r="C2148" s="315" t="s">
        <v>5140</v>
      </c>
      <c r="D2148" s="315" t="s">
        <v>5141</v>
      </c>
      <c r="E2148" s="315" t="s">
        <v>510</v>
      </c>
    </row>
    <row r="2149" spans="2:5">
      <c r="B2149" s="315" t="s">
        <v>1815</v>
      </c>
      <c r="C2149" s="315" t="s">
        <v>1816</v>
      </c>
      <c r="D2149" s="315" t="s">
        <v>1817</v>
      </c>
      <c r="E2149" s="315" t="s">
        <v>510</v>
      </c>
    </row>
    <row r="2150" spans="2:5">
      <c r="B2150" s="315" t="s">
        <v>5100</v>
      </c>
      <c r="C2150" s="315" t="s">
        <v>5101</v>
      </c>
      <c r="D2150" s="315" t="s">
        <v>4147</v>
      </c>
      <c r="E2150" s="315" t="s">
        <v>510</v>
      </c>
    </row>
    <row r="2151" spans="2:5">
      <c r="B2151" s="315" t="s">
        <v>12795</v>
      </c>
      <c r="C2151" s="315" t="s">
        <v>12796</v>
      </c>
      <c r="D2151" s="315" t="s">
        <v>12797</v>
      </c>
      <c r="E2151" s="315" t="s">
        <v>510</v>
      </c>
    </row>
    <row r="2152" spans="2:5">
      <c r="B2152" s="315" t="s">
        <v>11481</v>
      </c>
      <c r="C2152" s="315" t="s">
        <v>11482</v>
      </c>
      <c r="D2152" s="315" t="s">
        <v>11483</v>
      </c>
      <c r="E2152" s="315" t="s">
        <v>680</v>
      </c>
    </row>
    <row r="2153" spans="2:5">
      <c r="B2153" s="315" t="s">
        <v>7350</v>
      </c>
      <c r="C2153" s="315" t="s">
        <v>7351</v>
      </c>
      <c r="D2153" s="315" t="s">
        <v>7352</v>
      </c>
      <c r="E2153" s="315" t="s">
        <v>510</v>
      </c>
    </row>
    <row r="2154" spans="2:5">
      <c r="B2154" s="315" t="s">
        <v>8868</v>
      </c>
      <c r="C2154" s="315" t="s">
        <v>8869</v>
      </c>
      <c r="D2154" s="315" t="s">
        <v>8870</v>
      </c>
      <c r="E2154" s="315" t="s">
        <v>510</v>
      </c>
    </row>
    <row r="2155" spans="2:5">
      <c r="B2155" s="315" t="s">
        <v>12622</v>
      </c>
      <c r="C2155" s="315" t="s">
        <v>12623</v>
      </c>
      <c r="D2155" s="315" t="s">
        <v>4935</v>
      </c>
      <c r="E2155" s="315" t="s">
        <v>510</v>
      </c>
    </row>
    <row r="2156" spans="2:5">
      <c r="B2156" s="315" t="s">
        <v>8511</v>
      </c>
      <c r="C2156" s="315" t="s">
        <v>8512</v>
      </c>
      <c r="D2156" s="315" t="s">
        <v>8513</v>
      </c>
      <c r="E2156" s="315" t="s">
        <v>680</v>
      </c>
    </row>
    <row r="2157" spans="2:5">
      <c r="B2157" s="315" t="s">
        <v>12289</v>
      </c>
      <c r="C2157" s="315" t="s">
        <v>12290</v>
      </c>
      <c r="D2157" s="315" t="s">
        <v>12291</v>
      </c>
      <c r="E2157" s="315" t="s">
        <v>510</v>
      </c>
    </row>
    <row r="2158" spans="2:5">
      <c r="B2158" s="315" t="s">
        <v>840</v>
      </c>
      <c r="C2158" s="315" t="s">
        <v>841</v>
      </c>
      <c r="D2158" s="315" t="s">
        <v>842</v>
      </c>
      <c r="E2158" s="315" t="s">
        <v>510</v>
      </c>
    </row>
    <row r="2159" spans="2:5">
      <c r="B2159" s="315" t="s">
        <v>5889</v>
      </c>
      <c r="C2159" s="315" t="s">
        <v>5890</v>
      </c>
      <c r="D2159" s="315" t="s">
        <v>5891</v>
      </c>
      <c r="E2159" s="315" t="s">
        <v>510</v>
      </c>
    </row>
    <row r="2160" spans="2:5">
      <c r="B2160" s="315" t="s">
        <v>11098</v>
      </c>
      <c r="C2160" s="315" t="s">
        <v>11099</v>
      </c>
      <c r="D2160" s="315" t="s">
        <v>11100</v>
      </c>
      <c r="E2160" s="315" t="s">
        <v>510</v>
      </c>
    </row>
    <row r="2161" spans="2:5">
      <c r="B2161" s="315" t="s">
        <v>825</v>
      </c>
      <c r="C2161" s="315" t="s">
        <v>826</v>
      </c>
      <c r="D2161" s="315" t="s">
        <v>827</v>
      </c>
      <c r="E2161" s="315" t="s">
        <v>510</v>
      </c>
    </row>
    <row r="2162" spans="2:5">
      <c r="B2162" s="315" t="s">
        <v>5431</v>
      </c>
      <c r="C2162" s="315" t="s">
        <v>5432</v>
      </c>
      <c r="D2162" s="315" t="s">
        <v>5433</v>
      </c>
      <c r="E2162" s="315" t="s">
        <v>680</v>
      </c>
    </row>
    <row r="2163" spans="2:5">
      <c r="B2163" s="315" t="s">
        <v>1979</v>
      </c>
      <c r="C2163" s="315" t="s">
        <v>1980</v>
      </c>
      <c r="D2163" s="315" t="s">
        <v>1981</v>
      </c>
      <c r="E2163" s="315" t="s">
        <v>680</v>
      </c>
    </row>
    <row r="2164" spans="2:5">
      <c r="B2164" s="315" t="s">
        <v>12407</v>
      </c>
      <c r="C2164" s="315" t="s">
        <v>12408</v>
      </c>
      <c r="D2164" s="315" t="s">
        <v>10315</v>
      </c>
      <c r="E2164" s="315" t="s">
        <v>510</v>
      </c>
    </row>
    <row r="2165" spans="2:5">
      <c r="B2165" s="315" t="s">
        <v>10077</v>
      </c>
      <c r="C2165" s="315" t="s">
        <v>10078</v>
      </c>
      <c r="D2165" s="315" t="s">
        <v>509</v>
      </c>
      <c r="E2165" s="315" t="s">
        <v>510</v>
      </c>
    </row>
    <row r="2166" spans="2:5">
      <c r="B2166" s="315" t="s">
        <v>10149</v>
      </c>
      <c r="C2166" s="315" t="s">
        <v>10150</v>
      </c>
      <c r="D2166" s="315" t="s">
        <v>10151</v>
      </c>
      <c r="E2166" s="315" t="s">
        <v>510</v>
      </c>
    </row>
    <row r="2167" spans="2:5">
      <c r="B2167" s="315" t="s">
        <v>9188</v>
      </c>
      <c r="C2167" s="315" t="s">
        <v>9189</v>
      </c>
      <c r="D2167" s="315" t="s">
        <v>9190</v>
      </c>
      <c r="E2167" s="315" t="s">
        <v>510</v>
      </c>
    </row>
    <row r="2168" spans="2:5">
      <c r="B2168" s="315" t="s">
        <v>8874</v>
      </c>
      <c r="C2168" s="315" t="s">
        <v>8875</v>
      </c>
      <c r="D2168" s="315" t="s">
        <v>8876</v>
      </c>
      <c r="E2168" s="315" t="s">
        <v>510</v>
      </c>
    </row>
    <row r="2169" spans="2:5">
      <c r="B2169" s="315" t="s">
        <v>1114</v>
      </c>
      <c r="C2169" s="315" t="s">
        <v>1115</v>
      </c>
      <c r="D2169" s="315" t="s">
        <v>1116</v>
      </c>
      <c r="E2169" s="315" t="s">
        <v>510</v>
      </c>
    </row>
    <row r="2170" spans="2:5">
      <c r="B2170" s="315" t="s">
        <v>3484</v>
      </c>
      <c r="C2170" s="315" t="s">
        <v>3485</v>
      </c>
      <c r="D2170" s="315" t="s">
        <v>3486</v>
      </c>
      <c r="E2170" s="315" t="s">
        <v>510</v>
      </c>
    </row>
    <row r="2171" spans="2:5">
      <c r="B2171" s="315" t="s">
        <v>7268</v>
      </c>
      <c r="C2171" s="315" t="s">
        <v>7269</v>
      </c>
      <c r="D2171" s="315" t="s">
        <v>509</v>
      </c>
      <c r="E2171" s="315" t="s">
        <v>510</v>
      </c>
    </row>
    <row r="2172" spans="2:5">
      <c r="B2172" s="315" t="s">
        <v>970</v>
      </c>
      <c r="C2172" s="315" t="s">
        <v>971</v>
      </c>
      <c r="D2172" s="315" t="s">
        <v>972</v>
      </c>
      <c r="E2172" s="315" t="s">
        <v>510</v>
      </c>
    </row>
    <row r="2173" spans="2:5">
      <c r="B2173" s="315" t="s">
        <v>9805</v>
      </c>
      <c r="C2173" s="315" t="s">
        <v>9806</v>
      </c>
      <c r="D2173" s="315" t="s">
        <v>1981</v>
      </c>
      <c r="E2173" s="315" t="s">
        <v>510</v>
      </c>
    </row>
    <row r="2174" spans="2:5">
      <c r="B2174" s="315" t="s">
        <v>5006</v>
      </c>
      <c r="C2174" s="315" t="s">
        <v>5007</v>
      </c>
      <c r="D2174" s="315" t="s">
        <v>5008</v>
      </c>
      <c r="E2174" s="315" t="s">
        <v>510</v>
      </c>
    </row>
    <row r="2175" spans="2:5">
      <c r="B2175" s="315" t="s">
        <v>5344</v>
      </c>
      <c r="C2175" s="315" t="s">
        <v>5345</v>
      </c>
      <c r="D2175" s="315" t="s">
        <v>5346</v>
      </c>
      <c r="E2175" s="315" t="s">
        <v>510</v>
      </c>
    </row>
    <row r="2176" spans="2:5">
      <c r="B2176" s="315" t="s">
        <v>5144</v>
      </c>
      <c r="C2176" s="315" t="s">
        <v>5145</v>
      </c>
      <c r="D2176" s="315" t="s">
        <v>5146</v>
      </c>
      <c r="E2176" s="315" t="s">
        <v>510</v>
      </c>
    </row>
    <row r="2177" spans="2:5">
      <c r="B2177" s="315" t="s">
        <v>11072</v>
      </c>
      <c r="C2177" s="315" t="s">
        <v>11073</v>
      </c>
      <c r="D2177" s="315" t="s">
        <v>11074</v>
      </c>
      <c r="E2177" s="315" t="s">
        <v>510</v>
      </c>
    </row>
    <row r="2178" spans="2:5">
      <c r="B2178" s="315" t="s">
        <v>4418</v>
      </c>
      <c r="C2178" s="315" t="s">
        <v>4419</v>
      </c>
      <c r="D2178" s="315" t="s">
        <v>4420</v>
      </c>
      <c r="E2178" s="315" t="s">
        <v>510</v>
      </c>
    </row>
    <row r="2179" spans="2:5">
      <c r="B2179" s="315" t="s">
        <v>4421</v>
      </c>
      <c r="C2179" s="315" t="s">
        <v>4419</v>
      </c>
      <c r="D2179" s="315" t="s">
        <v>4422</v>
      </c>
      <c r="E2179" s="315" t="s">
        <v>510</v>
      </c>
    </row>
    <row r="2180" spans="2:5">
      <c r="B2180" s="315" t="s">
        <v>1656</v>
      </c>
      <c r="C2180" s="315" t="s">
        <v>1657</v>
      </c>
      <c r="D2180" s="315" t="s">
        <v>1658</v>
      </c>
      <c r="E2180" s="315" t="s">
        <v>510</v>
      </c>
    </row>
    <row r="2181" spans="2:5">
      <c r="B2181" s="315" t="s">
        <v>1211</v>
      </c>
      <c r="C2181" s="315" t="s">
        <v>1212</v>
      </c>
      <c r="D2181" s="315" t="s">
        <v>509</v>
      </c>
      <c r="E2181" s="315" t="s">
        <v>510</v>
      </c>
    </row>
    <row r="2182" spans="2:5">
      <c r="B2182" s="315" t="s">
        <v>11023</v>
      </c>
      <c r="C2182" s="315" t="s">
        <v>11024</v>
      </c>
      <c r="D2182" s="315" t="s">
        <v>509</v>
      </c>
      <c r="E2182" s="315" t="s">
        <v>510</v>
      </c>
    </row>
    <row r="2183" spans="2:5">
      <c r="B2183" s="315" t="s">
        <v>12807</v>
      </c>
      <c r="C2183" s="315" t="s">
        <v>12808</v>
      </c>
      <c r="D2183" s="315" t="s">
        <v>3623</v>
      </c>
      <c r="E2183" s="315" t="s">
        <v>510</v>
      </c>
    </row>
    <row r="2184" spans="2:5">
      <c r="B2184" s="315" t="s">
        <v>1603</v>
      </c>
      <c r="C2184" s="315" t="s">
        <v>1604</v>
      </c>
      <c r="D2184" s="315" t="s">
        <v>1605</v>
      </c>
      <c r="E2184" s="315" t="s">
        <v>510</v>
      </c>
    </row>
    <row r="2185" spans="2:5">
      <c r="B2185" s="315" t="s">
        <v>1606</v>
      </c>
      <c r="C2185" s="315" t="s">
        <v>1607</v>
      </c>
      <c r="D2185" s="315" t="s">
        <v>1605</v>
      </c>
      <c r="E2185" s="315" t="s">
        <v>510</v>
      </c>
    </row>
    <row r="2186" spans="2:5">
      <c r="B2186" s="315" t="s">
        <v>1600</v>
      </c>
      <c r="C2186" s="315" t="s">
        <v>1601</v>
      </c>
      <c r="D2186" s="315" t="s">
        <v>1602</v>
      </c>
      <c r="E2186" s="315" t="s">
        <v>510</v>
      </c>
    </row>
    <row r="2187" spans="2:5">
      <c r="B2187" s="315" t="s">
        <v>6325</v>
      </c>
      <c r="C2187" s="315" t="s">
        <v>6326</v>
      </c>
      <c r="D2187" s="315" t="s">
        <v>6322</v>
      </c>
      <c r="E2187" s="315" t="s">
        <v>510</v>
      </c>
    </row>
    <row r="2188" spans="2:5">
      <c r="B2188" s="315" t="s">
        <v>6320</v>
      </c>
      <c r="C2188" s="315" t="s">
        <v>6321</v>
      </c>
      <c r="D2188" s="315" t="s">
        <v>6322</v>
      </c>
      <c r="E2188" s="315" t="s">
        <v>510</v>
      </c>
    </row>
    <row r="2189" spans="2:5">
      <c r="B2189" s="315" t="s">
        <v>6323</v>
      </c>
      <c r="C2189" s="315" t="s">
        <v>6324</v>
      </c>
      <c r="D2189" s="315" t="s">
        <v>6322</v>
      </c>
      <c r="E2189" s="315" t="s">
        <v>510</v>
      </c>
    </row>
    <row r="2190" spans="2:5">
      <c r="B2190" s="315" t="s">
        <v>12355</v>
      </c>
      <c r="C2190" s="315" t="s">
        <v>12356</v>
      </c>
      <c r="D2190" s="315" t="s">
        <v>12357</v>
      </c>
      <c r="E2190" s="315" t="s">
        <v>510</v>
      </c>
    </row>
    <row r="2191" spans="2:5">
      <c r="B2191" s="315" t="s">
        <v>9978</v>
      </c>
      <c r="C2191" s="315" t="s">
        <v>9979</v>
      </c>
      <c r="D2191" s="315" t="s">
        <v>4914</v>
      </c>
      <c r="E2191" s="315" t="s">
        <v>510</v>
      </c>
    </row>
    <row r="2192" spans="2:5">
      <c r="B2192" s="315" t="s">
        <v>9980</v>
      </c>
      <c r="C2192" s="315" t="s">
        <v>9981</v>
      </c>
      <c r="D2192" s="315" t="s">
        <v>9982</v>
      </c>
      <c r="E2192" s="315" t="s">
        <v>510</v>
      </c>
    </row>
    <row r="2193" spans="2:5">
      <c r="B2193" s="315" t="s">
        <v>11838</v>
      </c>
      <c r="C2193" s="315" t="s">
        <v>11839</v>
      </c>
      <c r="D2193" s="315" t="s">
        <v>8000</v>
      </c>
      <c r="E2193" s="315" t="s">
        <v>510</v>
      </c>
    </row>
    <row r="2194" spans="2:5">
      <c r="B2194" s="315" t="s">
        <v>511</v>
      </c>
      <c r="C2194" s="315" t="s">
        <v>512</v>
      </c>
      <c r="D2194" s="315" t="s">
        <v>513</v>
      </c>
      <c r="E2194" s="315" t="s">
        <v>510</v>
      </c>
    </row>
    <row r="2195" spans="2:5">
      <c r="B2195" s="315" t="s">
        <v>8109</v>
      </c>
      <c r="C2195" s="315" t="s">
        <v>8110</v>
      </c>
      <c r="D2195" s="315" t="s">
        <v>8111</v>
      </c>
      <c r="E2195" s="315" t="s">
        <v>510</v>
      </c>
    </row>
    <row r="2196" spans="2:5">
      <c r="B2196" s="315" t="s">
        <v>8408</v>
      </c>
      <c r="C2196" s="315" t="s">
        <v>8409</v>
      </c>
      <c r="D2196" s="315" t="s">
        <v>6047</v>
      </c>
      <c r="E2196" s="315" t="s">
        <v>510</v>
      </c>
    </row>
    <row r="2197" spans="2:5">
      <c r="B2197" s="315" t="s">
        <v>10995</v>
      </c>
      <c r="C2197" s="315" t="s">
        <v>10996</v>
      </c>
      <c r="D2197" s="315" t="s">
        <v>4244</v>
      </c>
      <c r="E2197" s="315" t="s">
        <v>510</v>
      </c>
    </row>
    <row r="2198" spans="2:5">
      <c r="B2198" s="315" t="s">
        <v>6607</v>
      </c>
      <c r="C2198" s="315" t="s">
        <v>6608</v>
      </c>
      <c r="D2198" s="315" t="s">
        <v>509</v>
      </c>
      <c r="E2198" s="315" t="s">
        <v>510</v>
      </c>
    </row>
    <row r="2199" spans="2:5">
      <c r="B2199" s="315" t="s">
        <v>604</v>
      </c>
      <c r="C2199" s="315" t="s">
        <v>605</v>
      </c>
      <c r="D2199" s="315" t="s">
        <v>509</v>
      </c>
      <c r="E2199" s="315" t="s">
        <v>510</v>
      </c>
    </row>
    <row r="2200" spans="2:5">
      <c r="B2200" s="315" t="s">
        <v>6954</v>
      </c>
      <c r="C2200" s="315" t="s">
        <v>6955</v>
      </c>
      <c r="D2200" s="315" t="s">
        <v>6956</v>
      </c>
      <c r="E2200" s="315" t="s">
        <v>510</v>
      </c>
    </row>
    <row r="2201" spans="2:5">
      <c r="B2201" s="315" t="s">
        <v>10188</v>
      </c>
      <c r="C2201" s="315" t="s">
        <v>10189</v>
      </c>
      <c r="D2201" s="315" t="s">
        <v>10190</v>
      </c>
      <c r="E2201" s="315" t="s">
        <v>510</v>
      </c>
    </row>
    <row r="2202" spans="2:5">
      <c r="B2202" s="315" t="s">
        <v>2836</v>
      </c>
      <c r="C2202" s="315" t="s">
        <v>2837</v>
      </c>
      <c r="D2202" s="315" t="s">
        <v>2838</v>
      </c>
      <c r="E2202" s="315" t="s">
        <v>510</v>
      </c>
    </row>
    <row r="2203" spans="2:5">
      <c r="B2203" s="315" t="s">
        <v>2865</v>
      </c>
      <c r="C2203" s="315" t="s">
        <v>2866</v>
      </c>
      <c r="D2203" s="315" t="s">
        <v>509</v>
      </c>
      <c r="E2203" s="315" t="s">
        <v>510</v>
      </c>
    </row>
    <row r="2204" spans="2:5">
      <c r="B2204" s="315" t="s">
        <v>4735</v>
      </c>
      <c r="C2204" s="315" t="s">
        <v>4736</v>
      </c>
      <c r="D2204" s="315" t="s">
        <v>509</v>
      </c>
      <c r="E2204" s="315" t="s">
        <v>510</v>
      </c>
    </row>
    <row r="2205" spans="2:5">
      <c r="B2205" s="315" t="s">
        <v>8989</v>
      </c>
      <c r="C2205" s="315" t="s">
        <v>8990</v>
      </c>
      <c r="D2205" s="315" t="s">
        <v>509</v>
      </c>
      <c r="E2205" s="315" t="s">
        <v>510</v>
      </c>
    </row>
    <row r="2206" spans="2:5">
      <c r="B2206" s="315" t="s">
        <v>11751</v>
      </c>
      <c r="C2206" s="315" t="s">
        <v>11752</v>
      </c>
      <c r="D2206" s="315" t="s">
        <v>11753</v>
      </c>
      <c r="E2206" s="315" t="s">
        <v>680</v>
      </c>
    </row>
    <row r="2207" spans="2:5">
      <c r="B2207" s="315" t="s">
        <v>12590</v>
      </c>
      <c r="C2207" s="315" t="s">
        <v>12591</v>
      </c>
      <c r="D2207" s="315" t="s">
        <v>12592</v>
      </c>
      <c r="E2207" s="315" t="s">
        <v>510</v>
      </c>
    </row>
    <row r="2208" spans="2:5">
      <c r="B2208" s="315" t="s">
        <v>2561</v>
      </c>
      <c r="C2208" s="315" t="s">
        <v>2562</v>
      </c>
      <c r="D2208" s="315" t="s">
        <v>528</v>
      </c>
      <c r="E2208" s="315" t="s">
        <v>510</v>
      </c>
    </row>
    <row r="2209" spans="2:5">
      <c r="B2209" s="315" t="s">
        <v>5043</v>
      </c>
      <c r="C2209" s="315" t="s">
        <v>5044</v>
      </c>
      <c r="D2209" s="315" t="s">
        <v>5045</v>
      </c>
      <c r="E2209" s="315" t="s">
        <v>510</v>
      </c>
    </row>
    <row r="2210" spans="2:5">
      <c r="B2210" s="315" t="s">
        <v>4217</v>
      </c>
      <c r="C2210" s="315" t="s">
        <v>4218</v>
      </c>
      <c r="D2210" s="315" t="s">
        <v>509</v>
      </c>
      <c r="E2210" s="315" t="s">
        <v>510</v>
      </c>
    </row>
    <row r="2211" spans="2:5">
      <c r="B2211" s="315" t="s">
        <v>10137</v>
      </c>
      <c r="C2211" s="315" t="s">
        <v>10138</v>
      </c>
      <c r="D2211" s="315" t="s">
        <v>509</v>
      </c>
      <c r="E2211" s="315" t="s">
        <v>510</v>
      </c>
    </row>
    <row r="2212" spans="2:5">
      <c r="B2212" s="315" t="s">
        <v>10135</v>
      </c>
      <c r="C2212" s="315" t="s">
        <v>10136</v>
      </c>
      <c r="D2212" s="315" t="s">
        <v>509</v>
      </c>
      <c r="E2212" s="315" t="s">
        <v>510</v>
      </c>
    </row>
    <row r="2213" spans="2:5">
      <c r="B2213" s="315" t="s">
        <v>12312</v>
      </c>
      <c r="C2213" s="315" t="s">
        <v>12313</v>
      </c>
      <c r="D2213" s="315" t="s">
        <v>12314</v>
      </c>
      <c r="E2213" s="315" t="s">
        <v>510</v>
      </c>
    </row>
    <row r="2214" spans="2:5">
      <c r="B2214" s="315" t="s">
        <v>11209</v>
      </c>
      <c r="C2214" s="315" t="s">
        <v>11210</v>
      </c>
      <c r="D2214" s="315" t="s">
        <v>11211</v>
      </c>
      <c r="E2214" s="315" t="s">
        <v>510</v>
      </c>
    </row>
    <row r="2215" spans="2:5">
      <c r="B2215" s="315" t="s">
        <v>2922</v>
      </c>
      <c r="C2215" s="315" t="s">
        <v>2923</v>
      </c>
      <c r="D2215" s="315" t="s">
        <v>2924</v>
      </c>
      <c r="E2215" s="315" t="s">
        <v>510</v>
      </c>
    </row>
    <row r="2216" spans="2:5">
      <c r="B2216" s="315" t="s">
        <v>10563</v>
      </c>
      <c r="C2216" s="315" t="s">
        <v>10564</v>
      </c>
      <c r="D2216" s="315" t="s">
        <v>509</v>
      </c>
      <c r="E2216" s="315" t="s">
        <v>510</v>
      </c>
    </row>
    <row r="2217" spans="2:5">
      <c r="B2217" s="315" t="s">
        <v>5733</v>
      </c>
      <c r="C2217" s="315" t="s">
        <v>5734</v>
      </c>
      <c r="D2217" s="315" t="s">
        <v>5735</v>
      </c>
      <c r="E2217" s="315" t="s">
        <v>510</v>
      </c>
    </row>
    <row r="2218" spans="2:5">
      <c r="B2218" s="315" t="s">
        <v>8064</v>
      </c>
      <c r="C2218" s="315" t="s">
        <v>8065</v>
      </c>
      <c r="D2218" s="315" t="s">
        <v>8066</v>
      </c>
      <c r="E2218" s="315" t="s">
        <v>510</v>
      </c>
    </row>
    <row r="2219" spans="2:5">
      <c r="B2219" s="315" t="s">
        <v>11987</v>
      </c>
      <c r="C2219" s="315" t="s">
        <v>11988</v>
      </c>
      <c r="D2219" s="315" t="s">
        <v>11989</v>
      </c>
      <c r="E2219" s="315" t="s">
        <v>510</v>
      </c>
    </row>
    <row r="2220" spans="2:5">
      <c r="B2220" s="315" t="s">
        <v>4511</v>
      </c>
      <c r="C2220" s="315" t="s">
        <v>4512</v>
      </c>
      <c r="D2220" s="315" t="s">
        <v>4513</v>
      </c>
      <c r="E2220" s="315" t="s">
        <v>510</v>
      </c>
    </row>
    <row r="2221" spans="2:5">
      <c r="B2221" s="315" t="s">
        <v>7440</v>
      </c>
      <c r="C2221" s="315" t="s">
        <v>7441</v>
      </c>
      <c r="D2221" s="315" t="s">
        <v>7442</v>
      </c>
      <c r="E2221" s="315" t="s">
        <v>510</v>
      </c>
    </row>
    <row r="2222" spans="2:5">
      <c r="B2222" s="315" t="s">
        <v>7107</v>
      </c>
      <c r="C2222" s="315" t="s">
        <v>7108</v>
      </c>
      <c r="D2222" s="315" t="s">
        <v>7109</v>
      </c>
      <c r="E2222" s="315" t="s">
        <v>510</v>
      </c>
    </row>
    <row r="2223" spans="2:5">
      <c r="B2223" s="315" t="s">
        <v>6360</v>
      </c>
      <c r="C2223" s="315" t="s">
        <v>6361</v>
      </c>
      <c r="D2223" s="315" t="s">
        <v>6362</v>
      </c>
      <c r="E2223" s="315" t="s">
        <v>510</v>
      </c>
    </row>
    <row r="2224" spans="2:5">
      <c r="B2224" s="315" t="s">
        <v>5070</v>
      </c>
      <c r="C2224" s="315" t="s">
        <v>5071</v>
      </c>
      <c r="D2224" s="315" t="s">
        <v>2359</v>
      </c>
      <c r="E2224" s="315" t="s">
        <v>510</v>
      </c>
    </row>
    <row r="2225" spans="2:5">
      <c r="B2225" s="315" t="s">
        <v>11204</v>
      </c>
      <c r="C2225" s="315" t="s">
        <v>11205</v>
      </c>
      <c r="D2225" s="315" t="s">
        <v>509</v>
      </c>
      <c r="E2225" s="315" t="s">
        <v>510</v>
      </c>
    </row>
    <row r="2226" spans="2:5">
      <c r="B2226" s="315" t="s">
        <v>1345</v>
      </c>
      <c r="C2226" s="315" t="s">
        <v>1346</v>
      </c>
      <c r="D2226" s="315" t="s">
        <v>1347</v>
      </c>
      <c r="E2226" s="315" t="s">
        <v>510</v>
      </c>
    </row>
    <row r="2227" spans="2:5">
      <c r="B2227" s="315" t="s">
        <v>3779</v>
      </c>
      <c r="C2227" s="315" t="s">
        <v>3780</v>
      </c>
      <c r="D2227" s="315" t="s">
        <v>3781</v>
      </c>
      <c r="E2227" s="315" t="s">
        <v>510</v>
      </c>
    </row>
    <row r="2228" spans="2:5">
      <c r="B2228" s="315" t="s">
        <v>3507</v>
      </c>
      <c r="C2228" s="315" t="s">
        <v>3508</v>
      </c>
      <c r="D2228" s="315" t="s">
        <v>3509</v>
      </c>
      <c r="E2228" s="315" t="s">
        <v>680</v>
      </c>
    </row>
    <row r="2229" spans="2:5">
      <c r="B2229" s="315" t="s">
        <v>779</v>
      </c>
      <c r="C2229" s="315" t="s">
        <v>780</v>
      </c>
      <c r="D2229" s="315" t="s">
        <v>781</v>
      </c>
      <c r="E2229" s="315" t="s">
        <v>510</v>
      </c>
    </row>
    <row r="2230" spans="2:5">
      <c r="B2230" s="315" t="s">
        <v>1630</v>
      </c>
      <c r="C2230" s="315" t="s">
        <v>1631</v>
      </c>
      <c r="D2230" s="315" t="s">
        <v>1632</v>
      </c>
      <c r="E2230" s="315" t="s">
        <v>510</v>
      </c>
    </row>
    <row r="2231" spans="2:5">
      <c r="B2231" s="315" t="s">
        <v>8274</v>
      </c>
      <c r="C2231" s="315" t="s">
        <v>8275</v>
      </c>
      <c r="D2231" s="315" t="s">
        <v>8276</v>
      </c>
      <c r="E2231" s="315" t="s">
        <v>510</v>
      </c>
    </row>
    <row r="2232" spans="2:5">
      <c r="B2232" s="315" t="s">
        <v>8277</v>
      </c>
      <c r="C2232" s="315" t="s">
        <v>8275</v>
      </c>
      <c r="D2232" s="315" t="s">
        <v>509</v>
      </c>
      <c r="E2232" s="315" t="s">
        <v>510</v>
      </c>
    </row>
    <row r="2233" spans="2:5">
      <c r="B2233" s="315" t="s">
        <v>8278</v>
      </c>
      <c r="C2233" s="315" t="s">
        <v>8275</v>
      </c>
      <c r="D2233" s="315" t="s">
        <v>8279</v>
      </c>
      <c r="E2233" s="315" t="s">
        <v>510</v>
      </c>
    </row>
    <row r="2234" spans="2:5">
      <c r="B2234" s="315" t="s">
        <v>8280</v>
      </c>
      <c r="C2234" s="315" t="s">
        <v>8275</v>
      </c>
      <c r="D2234" s="315" t="s">
        <v>8281</v>
      </c>
      <c r="E2234" s="315" t="s">
        <v>510</v>
      </c>
    </row>
    <row r="2235" spans="2:5">
      <c r="B2235" s="315" t="s">
        <v>8282</v>
      </c>
      <c r="C2235" s="315" t="s">
        <v>8275</v>
      </c>
      <c r="D2235" s="315" t="s">
        <v>8276</v>
      </c>
      <c r="E2235" s="315" t="s">
        <v>510</v>
      </c>
    </row>
    <row r="2236" spans="2:5">
      <c r="B2236" s="315" t="s">
        <v>8283</v>
      </c>
      <c r="C2236" s="315" t="s">
        <v>8275</v>
      </c>
      <c r="D2236" s="315" t="s">
        <v>8276</v>
      </c>
      <c r="E2236" s="315" t="s">
        <v>510</v>
      </c>
    </row>
    <row r="2237" spans="2:5">
      <c r="B2237" s="315" t="s">
        <v>12033</v>
      </c>
      <c r="C2237" s="315" t="s">
        <v>12034</v>
      </c>
      <c r="D2237" s="315" t="s">
        <v>12035</v>
      </c>
      <c r="E2237" s="315" t="s">
        <v>510</v>
      </c>
    </row>
    <row r="2238" spans="2:5">
      <c r="B2238" s="315" t="s">
        <v>3570</v>
      </c>
      <c r="C2238" s="315" t="s">
        <v>3571</v>
      </c>
      <c r="D2238" s="315" t="s">
        <v>3572</v>
      </c>
      <c r="E2238" s="315" t="s">
        <v>510</v>
      </c>
    </row>
    <row r="2239" spans="2:5">
      <c r="B2239" s="315" t="s">
        <v>2487</v>
      </c>
      <c r="C2239" s="315" t="s">
        <v>2488</v>
      </c>
      <c r="D2239" s="315" t="s">
        <v>2489</v>
      </c>
      <c r="E2239" s="315" t="s">
        <v>510</v>
      </c>
    </row>
    <row r="2240" spans="2:5">
      <c r="B2240" s="315" t="s">
        <v>12801</v>
      </c>
      <c r="C2240" s="315" t="s">
        <v>12802</v>
      </c>
      <c r="D2240" s="315" t="s">
        <v>12803</v>
      </c>
      <c r="E2240" s="315" t="s">
        <v>510</v>
      </c>
    </row>
    <row r="2241" spans="2:5">
      <c r="B2241" s="315" t="s">
        <v>9548</v>
      </c>
      <c r="C2241" s="315" t="s">
        <v>9549</v>
      </c>
      <c r="D2241" s="315" t="s">
        <v>9550</v>
      </c>
      <c r="E2241" s="315" t="s">
        <v>510</v>
      </c>
    </row>
    <row r="2242" spans="2:5">
      <c r="B2242" s="315" t="s">
        <v>10030</v>
      </c>
      <c r="C2242" s="315" t="s">
        <v>10031</v>
      </c>
      <c r="D2242" s="315" t="s">
        <v>10032</v>
      </c>
      <c r="E2242" s="315" t="s">
        <v>510</v>
      </c>
    </row>
    <row r="2243" spans="2:5">
      <c r="B2243" s="315" t="s">
        <v>4248</v>
      </c>
      <c r="C2243" s="315" t="s">
        <v>4249</v>
      </c>
      <c r="D2243" s="315" t="s">
        <v>833</v>
      </c>
      <c r="E2243" s="315" t="s">
        <v>510</v>
      </c>
    </row>
    <row r="2244" spans="2:5">
      <c r="B2244" s="315" t="s">
        <v>7794</v>
      </c>
      <c r="C2244" s="315" t="s">
        <v>7795</v>
      </c>
      <c r="D2244" s="315" t="s">
        <v>7796</v>
      </c>
      <c r="E2244" s="315" t="s">
        <v>510</v>
      </c>
    </row>
    <row r="2245" spans="2:5">
      <c r="B2245" s="315" t="s">
        <v>8195</v>
      </c>
      <c r="C2245" s="315" t="s">
        <v>8196</v>
      </c>
      <c r="D2245" s="315" t="s">
        <v>8197</v>
      </c>
      <c r="E2245" s="315" t="s">
        <v>510</v>
      </c>
    </row>
    <row r="2246" spans="2:5">
      <c r="B2246" s="315" t="s">
        <v>12718</v>
      </c>
      <c r="C2246" s="315" t="s">
        <v>12719</v>
      </c>
      <c r="D2246" s="315" t="s">
        <v>12720</v>
      </c>
      <c r="E2246" s="315" t="s">
        <v>510</v>
      </c>
    </row>
    <row r="2247" spans="2:5">
      <c r="B2247" s="315" t="s">
        <v>6567</v>
      </c>
      <c r="C2247" s="315" t="s">
        <v>6568</v>
      </c>
      <c r="D2247" s="315" t="s">
        <v>6569</v>
      </c>
      <c r="E2247" s="315" t="s">
        <v>510</v>
      </c>
    </row>
    <row r="2248" spans="2:5">
      <c r="B2248" s="315" t="s">
        <v>6944</v>
      </c>
      <c r="C2248" s="315" t="s">
        <v>6945</v>
      </c>
      <c r="D2248" s="315" t="s">
        <v>6946</v>
      </c>
      <c r="E2248" s="315" t="s">
        <v>510</v>
      </c>
    </row>
    <row r="2249" spans="2:5">
      <c r="B2249" s="315" t="s">
        <v>8206</v>
      </c>
      <c r="C2249" s="315" t="s">
        <v>8207</v>
      </c>
      <c r="D2249" s="315" t="s">
        <v>8208</v>
      </c>
      <c r="E2249" s="315" t="s">
        <v>510</v>
      </c>
    </row>
    <row r="2250" spans="2:5">
      <c r="B2250" s="315" t="s">
        <v>11331</v>
      </c>
      <c r="C2250" s="315" t="s">
        <v>11332</v>
      </c>
      <c r="D2250" s="315" t="s">
        <v>7463</v>
      </c>
      <c r="E2250" s="315" t="s">
        <v>510</v>
      </c>
    </row>
    <row r="2251" spans="2:5">
      <c r="B2251" s="315" t="s">
        <v>5779</v>
      </c>
      <c r="C2251" s="315" t="s">
        <v>5780</v>
      </c>
      <c r="D2251" s="315" t="s">
        <v>5781</v>
      </c>
      <c r="E2251" s="315" t="s">
        <v>510</v>
      </c>
    </row>
    <row r="2252" spans="2:5">
      <c r="B2252" s="315" t="s">
        <v>2711</v>
      </c>
      <c r="C2252" s="315" t="s">
        <v>2712</v>
      </c>
      <c r="D2252" s="315" t="s">
        <v>2713</v>
      </c>
      <c r="E2252" s="315" t="s">
        <v>510</v>
      </c>
    </row>
    <row r="2253" spans="2:5">
      <c r="B2253" s="315" t="s">
        <v>699</v>
      </c>
      <c r="C2253" s="315" t="s">
        <v>700</v>
      </c>
      <c r="D2253" s="315" t="s">
        <v>701</v>
      </c>
      <c r="E2253" s="315" t="s">
        <v>510</v>
      </c>
    </row>
    <row r="2254" spans="2:5">
      <c r="B2254" s="315" t="s">
        <v>5087</v>
      </c>
      <c r="C2254" s="315" t="s">
        <v>5088</v>
      </c>
      <c r="D2254" s="315" t="s">
        <v>509</v>
      </c>
      <c r="E2254" s="315" t="s">
        <v>510</v>
      </c>
    </row>
    <row r="2255" spans="2:5">
      <c r="B2255" s="315" t="s">
        <v>4538</v>
      </c>
      <c r="C2255" s="315" t="s">
        <v>4539</v>
      </c>
      <c r="D2255" s="315" t="s">
        <v>4540</v>
      </c>
      <c r="E2255" s="315" t="s">
        <v>510</v>
      </c>
    </row>
    <row r="2256" spans="2:5">
      <c r="B2256" s="315" t="s">
        <v>1152</v>
      </c>
      <c r="C2256" s="315" t="s">
        <v>1153</v>
      </c>
      <c r="D2256" s="315" t="s">
        <v>1154</v>
      </c>
      <c r="E2256" s="315" t="s">
        <v>510</v>
      </c>
    </row>
    <row r="2257" spans="2:5">
      <c r="B2257" s="315" t="s">
        <v>4584</v>
      </c>
      <c r="C2257" s="315" t="s">
        <v>4585</v>
      </c>
      <c r="D2257" s="315" t="s">
        <v>4586</v>
      </c>
      <c r="E2257" s="315" t="s">
        <v>510</v>
      </c>
    </row>
    <row r="2258" spans="2:5">
      <c r="B2258" s="315" t="s">
        <v>3777</v>
      </c>
      <c r="C2258" s="315" t="s">
        <v>3778</v>
      </c>
      <c r="D2258" s="315" t="s">
        <v>509</v>
      </c>
      <c r="E2258" s="315" t="s">
        <v>510</v>
      </c>
    </row>
    <row r="2259" spans="2:5">
      <c r="B2259" s="315" t="s">
        <v>11101</v>
      </c>
      <c r="C2259" s="315" t="s">
        <v>11102</v>
      </c>
      <c r="D2259" s="315" t="s">
        <v>11103</v>
      </c>
      <c r="E2259" s="315" t="s">
        <v>510</v>
      </c>
    </row>
    <row r="2260" spans="2:5">
      <c r="B2260" s="315" t="s">
        <v>6088</v>
      </c>
      <c r="C2260" s="315" t="s">
        <v>6089</v>
      </c>
      <c r="D2260" s="315" t="s">
        <v>6090</v>
      </c>
      <c r="E2260" s="315" t="s">
        <v>510</v>
      </c>
    </row>
    <row r="2261" spans="2:5">
      <c r="B2261" s="315" t="s">
        <v>7417</v>
      </c>
      <c r="C2261" s="315" t="s">
        <v>7418</v>
      </c>
      <c r="D2261" s="315" t="s">
        <v>7419</v>
      </c>
      <c r="E2261" s="315" t="s">
        <v>510</v>
      </c>
    </row>
    <row r="2262" spans="2:5">
      <c r="B2262" s="315" t="s">
        <v>7446</v>
      </c>
      <c r="C2262" s="315" t="s">
        <v>7447</v>
      </c>
      <c r="D2262" s="315" t="s">
        <v>7448</v>
      </c>
      <c r="E2262" s="315" t="s">
        <v>510</v>
      </c>
    </row>
    <row r="2263" spans="2:5">
      <c r="B2263" s="315" t="s">
        <v>10263</v>
      </c>
      <c r="C2263" s="315" t="s">
        <v>10264</v>
      </c>
      <c r="D2263" s="315" t="s">
        <v>10265</v>
      </c>
      <c r="E2263" s="315" t="s">
        <v>510</v>
      </c>
    </row>
    <row r="2264" spans="2:5">
      <c r="B2264" s="315" t="s">
        <v>11028</v>
      </c>
      <c r="C2264" s="315" t="s">
        <v>11029</v>
      </c>
      <c r="D2264" s="315" t="s">
        <v>11030</v>
      </c>
      <c r="E2264" s="315" t="s">
        <v>510</v>
      </c>
    </row>
    <row r="2265" spans="2:5">
      <c r="B2265" s="315" t="s">
        <v>1697</v>
      </c>
      <c r="C2265" s="315" t="s">
        <v>1698</v>
      </c>
      <c r="D2265" s="315" t="s">
        <v>1699</v>
      </c>
      <c r="E2265" s="315" t="s">
        <v>510</v>
      </c>
    </row>
    <row r="2266" spans="2:5">
      <c r="B2266" s="315" t="s">
        <v>2398</v>
      </c>
      <c r="C2266" s="315" t="s">
        <v>2399</v>
      </c>
      <c r="D2266" s="315" t="s">
        <v>2400</v>
      </c>
      <c r="E2266" s="315" t="s">
        <v>510</v>
      </c>
    </row>
    <row r="2267" spans="2:5">
      <c r="B2267" s="315" t="s">
        <v>8747</v>
      </c>
      <c r="C2267" s="315" t="s">
        <v>8748</v>
      </c>
      <c r="D2267" s="315" t="s">
        <v>509</v>
      </c>
      <c r="E2267" s="315" t="s">
        <v>510</v>
      </c>
    </row>
    <row r="2268" spans="2:5">
      <c r="B2268" s="315" t="s">
        <v>552</v>
      </c>
      <c r="C2268" s="315" t="s">
        <v>553</v>
      </c>
      <c r="D2268" s="315" t="s">
        <v>554</v>
      </c>
      <c r="E2268" s="315" t="s">
        <v>510</v>
      </c>
    </row>
    <row r="2269" spans="2:5">
      <c r="B2269" s="315" t="s">
        <v>7982</v>
      </c>
      <c r="C2269" s="315" t="s">
        <v>7983</v>
      </c>
      <c r="D2269" s="315" t="s">
        <v>4905</v>
      </c>
      <c r="E2269" s="315" t="s">
        <v>510</v>
      </c>
    </row>
    <row r="2270" spans="2:5">
      <c r="B2270" s="315" t="s">
        <v>2252</v>
      </c>
      <c r="C2270" s="315" t="s">
        <v>2253</v>
      </c>
      <c r="D2270" s="315" t="s">
        <v>509</v>
      </c>
      <c r="E2270" s="315" t="s">
        <v>510</v>
      </c>
    </row>
    <row r="2271" spans="2:5">
      <c r="B2271" s="315" t="s">
        <v>5510</v>
      </c>
      <c r="C2271" s="315" t="s">
        <v>5511</v>
      </c>
      <c r="D2271" s="315" t="s">
        <v>509</v>
      </c>
      <c r="E2271" s="315" t="s">
        <v>510</v>
      </c>
    </row>
    <row r="2272" spans="2:5">
      <c r="B2272" s="315" t="s">
        <v>11206</v>
      </c>
      <c r="C2272" s="315" t="s">
        <v>11207</v>
      </c>
      <c r="D2272" s="315" t="s">
        <v>11208</v>
      </c>
      <c r="E2272" s="315" t="s">
        <v>510</v>
      </c>
    </row>
    <row r="2273" spans="2:5">
      <c r="B2273" s="315" t="s">
        <v>3222</v>
      </c>
      <c r="C2273" s="315" t="s">
        <v>3223</v>
      </c>
      <c r="D2273" s="315" t="s">
        <v>3224</v>
      </c>
      <c r="E2273" s="315" t="s">
        <v>680</v>
      </c>
    </row>
    <row r="2274" spans="2:5">
      <c r="B2274" s="315" t="s">
        <v>6473</v>
      </c>
      <c r="C2274" s="315" t="s">
        <v>6474</v>
      </c>
      <c r="D2274" s="315" t="s">
        <v>6475</v>
      </c>
      <c r="E2274" s="315" t="s">
        <v>680</v>
      </c>
    </row>
    <row r="2275" spans="2:5">
      <c r="B2275" s="315" t="s">
        <v>3357</v>
      </c>
      <c r="C2275" s="315" t="s">
        <v>3358</v>
      </c>
      <c r="D2275" s="315" t="s">
        <v>3359</v>
      </c>
      <c r="E2275" s="315" t="s">
        <v>680</v>
      </c>
    </row>
    <row r="2276" spans="2:5">
      <c r="B2276" s="315" t="s">
        <v>9414</v>
      </c>
      <c r="C2276" s="315" t="s">
        <v>9415</v>
      </c>
      <c r="D2276" s="315" t="s">
        <v>509</v>
      </c>
      <c r="E2276" s="315" t="s">
        <v>510</v>
      </c>
    </row>
    <row r="2277" spans="2:5">
      <c r="B2277" s="315" t="s">
        <v>1163</v>
      </c>
      <c r="C2277" s="315" t="s">
        <v>1164</v>
      </c>
      <c r="D2277" s="315" t="s">
        <v>1165</v>
      </c>
      <c r="E2277" s="315" t="s">
        <v>510</v>
      </c>
    </row>
    <row r="2278" spans="2:5">
      <c r="B2278" s="315" t="s">
        <v>6433</v>
      </c>
      <c r="C2278" s="315" t="s">
        <v>6434</v>
      </c>
      <c r="D2278" s="315" t="s">
        <v>836</v>
      </c>
      <c r="E2278" s="315" t="s">
        <v>510</v>
      </c>
    </row>
    <row r="2279" spans="2:5">
      <c r="B2279" s="315" t="s">
        <v>4757</v>
      </c>
      <c r="C2279" s="315" t="s">
        <v>4758</v>
      </c>
      <c r="D2279" s="315" t="s">
        <v>4759</v>
      </c>
      <c r="E2279" s="315" t="s">
        <v>510</v>
      </c>
    </row>
    <row r="2280" spans="2:5">
      <c r="B2280" s="315" t="s">
        <v>6368</v>
      </c>
      <c r="C2280" s="315" t="s">
        <v>6369</v>
      </c>
      <c r="D2280" s="315" t="s">
        <v>6370</v>
      </c>
      <c r="E2280" s="315" t="s">
        <v>510</v>
      </c>
    </row>
    <row r="2281" spans="2:5">
      <c r="B2281" s="315" t="s">
        <v>2703</v>
      </c>
      <c r="C2281" s="315" t="s">
        <v>2704</v>
      </c>
      <c r="D2281" s="315" t="s">
        <v>2705</v>
      </c>
      <c r="E2281" s="315" t="s">
        <v>510</v>
      </c>
    </row>
    <row r="2282" spans="2:5">
      <c r="B2282" s="315" t="s">
        <v>7709</v>
      </c>
      <c r="C2282" s="315" t="s">
        <v>7710</v>
      </c>
      <c r="D2282" s="315" t="s">
        <v>7711</v>
      </c>
      <c r="E2282" s="315" t="s">
        <v>510</v>
      </c>
    </row>
    <row r="2283" spans="2:5">
      <c r="B2283" s="315" t="s">
        <v>4194</v>
      </c>
      <c r="C2283" s="315" t="s">
        <v>4195</v>
      </c>
      <c r="D2283" s="315" t="s">
        <v>4196</v>
      </c>
      <c r="E2283" s="315" t="s">
        <v>510</v>
      </c>
    </row>
    <row r="2284" spans="2:5">
      <c r="B2284" s="315" t="s">
        <v>6293</v>
      </c>
      <c r="C2284" s="315" t="s">
        <v>6294</v>
      </c>
      <c r="D2284" s="315" t="s">
        <v>6295</v>
      </c>
      <c r="E2284" s="315" t="s">
        <v>510</v>
      </c>
    </row>
    <row r="2285" spans="2:5">
      <c r="B2285" s="315" t="s">
        <v>600</v>
      </c>
      <c r="C2285" s="315" t="s">
        <v>601</v>
      </c>
      <c r="D2285" s="315" t="s">
        <v>509</v>
      </c>
      <c r="E2285" s="315" t="s">
        <v>510</v>
      </c>
    </row>
    <row r="2286" spans="2:5">
      <c r="B2286" s="315" t="s">
        <v>2886</v>
      </c>
      <c r="C2286" s="315" t="s">
        <v>2887</v>
      </c>
      <c r="D2286" s="315" t="s">
        <v>509</v>
      </c>
      <c r="E2286" s="315" t="s">
        <v>510</v>
      </c>
    </row>
    <row r="2287" spans="2:5">
      <c r="B2287" s="315" t="s">
        <v>7578</v>
      </c>
      <c r="C2287" s="315" t="s">
        <v>7579</v>
      </c>
      <c r="D2287" s="315" t="s">
        <v>509</v>
      </c>
      <c r="E2287" s="315" t="s">
        <v>510</v>
      </c>
    </row>
    <row r="2288" spans="2:5">
      <c r="B2288" s="315" t="s">
        <v>10023</v>
      </c>
      <c r="C2288" s="315" t="s">
        <v>10024</v>
      </c>
      <c r="D2288" s="315" t="s">
        <v>10025</v>
      </c>
      <c r="E2288" s="315" t="s">
        <v>510</v>
      </c>
    </row>
    <row r="2289" spans="2:5">
      <c r="B2289" s="315" t="s">
        <v>11304</v>
      </c>
      <c r="C2289" s="315" t="s">
        <v>11305</v>
      </c>
      <c r="D2289" s="315" t="s">
        <v>10673</v>
      </c>
      <c r="E2289" s="315" t="s">
        <v>510</v>
      </c>
    </row>
    <row r="2290" spans="2:5">
      <c r="B2290" s="315" t="s">
        <v>4749</v>
      </c>
      <c r="C2290" s="315" t="s">
        <v>4750</v>
      </c>
      <c r="D2290" s="315" t="s">
        <v>4751</v>
      </c>
      <c r="E2290" s="315" t="s">
        <v>510</v>
      </c>
    </row>
    <row r="2291" spans="2:5">
      <c r="B2291" s="315" t="s">
        <v>6947</v>
      </c>
      <c r="C2291" s="315" t="s">
        <v>6948</v>
      </c>
      <c r="D2291" s="315" t="s">
        <v>509</v>
      </c>
      <c r="E2291" s="315" t="s">
        <v>510</v>
      </c>
    </row>
    <row r="2292" spans="2:5">
      <c r="B2292" s="315" t="s">
        <v>2609</v>
      </c>
      <c r="C2292" s="315" t="s">
        <v>2610</v>
      </c>
      <c r="D2292" s="315" t="s">
        <v>2611</v>
      </c>
      <c r="E2292" s="315" t="s">
        <v>510</v>
      </c>
    </row>
    <row r="2293" spans="2:5">
      <c r="B2293" s="315" t="s">
        <v>4849</v>
      </c>
      <c r="C2293" s="315" t="s">
        <v>4850</v>
      </c>
      <c r="D2293" s="315" t="s">
        <v>4851</v>
      </c>
      <c r="E2293" s="315" t="s">
        <v>510</v>
      </c>
    </row>
    <row r="2294" spans="2:5">
      <c r="B2294" s="315" t="s">
        <v>7721</v>
      </c>
      <c r="C2294" s="315" t="s">
        <v>7722</v>
      </c>
      <c r="D2294" s="315" t="s">
        <v>3364</v>
      </c>
      <c r="E2294" s="315" t="s">
        <v>510</v>
      </c>
    </row>
    <row r="2295" spans="2:5">
      <c r="B2295" s="315" t="s">
        <v>6716</v>
      </c>
      <c r="C2295" s="315" t="s">
        <v>6717</v>
      </c>
      <c r="D2295" s="315" t="s">
        <v>6718</v>
      </c>
      <c r="E2295" s="315" t="s">
        <v>510</v>
      </c>
    </row>
    <row r="2296" spans="2:5">
      <c r="B2296" s="315" t="s">
        <v>8700</v>
      </c>
      <c r="C2296" s="315" t="s">
        <v>8701</v>
      </c>
      <c r="D2296" s="315" t="s">
        <v>509</v>
      </c>
      <c r="E2296" s="315" t="s">
        <v>510</v>
      </c>
    </row>
    <row r="2297" spans="2:5">
      <c r="B2297" s="315" t="s">
        <v>3085</v>
      </c>
      <c r="C2297" s="315" t="s">
        <v>3086</v>
      </c>
      <c r="D2297" s="315" t="s">
        <v>676</v>
      </c>
      <c r="E2297" s="315" t="s">
        <v>510</v>
      </c>
    </row>
    <row r="2298" spans="2:5">
      <c r="B2298" s="315" t="s">
        <v>12640</v>
      </c>
      <c r="C2298" s="315" t="s">
        <v>12641</v>
      </c>
      <c r="D2298" s="315" t="s">
        <v>12642</v>
      </c>
      <c r="E2298" s="315" t="s">
        <v>510</v>
      </c>
    </row>
    <row r="2299" spans="2:5">
      <c r="B2299" s="315" t="s">
        <v>12260</v>
      </c>
      <c r="C2299" s="315" t="s">
        <v>12261</v>
      </c>
      <c r="D2299" s="315" t="s">
        <v>12262</v>
      </c>
      <c r="E2299" s="315" t="s">
        <v>510</v>
      </c>
    </row>
    <row r="2300" spans="2:5">
      <c r="B2300" s="315" t="s">
        <v>5643</v>
      </c>
      <c r="C2300" s="315" t="s">
        <v>5644</v>
      </c>
      <c r="D2300" s="315" t="s">
        <v>5645</v>
      </c>
      <c r="E2300" s="315" t="s">
        <v>510</v>
      </c>
    </row>
    <row r="2301" spans="2:5">
      <c r="B2301" s="315" t="s">
        <v>8556</v>
      </c>
      <c r="C2301" s="315" t="s">
        <v>8557</v>
      </c>
      <c r="D2301" s="315" t="s">
        <v>509</v>
      </c>
      <c r="E2301" s="315" t="s">
        <v>510</v>
      </c>
    </row>
    <row r="2302" spans="2:5">
      <c r="B2302" s="315" t="s">
        <v>8568</v>
      </c>
      <c r="C2302" s="315" t="s">
        <v>8569</v>
      </c>
      <c r="D2302" s="315" t="s">
        <v>8570</v>
      </c>
      <c r="E2302" s="315" t="s">
        <v>510</v>
      </c>
    </row>
    <row r="2303" spans="2:5">
      <c r="B2303" s="315" t="s">
        <v>782</v>
      </c>
      <c r="C2303" s="315" t="s">
        <v>783</v>
      </c>
      <c r="D2303" s="315" t="s">
        <v>784</v>
      </c>
      <c r="E2303" s="315" t="s">
        <v>510</v>
      </c>
    </row>
    <row r="2304" spans="2:5">
      <c r="B2304" s="315" t="s">
        <v>2845</v>
      </c>
      <c r="C2304" s="315" t="s">
        <v>2846</v>
      </c>
      <c r="D2304" s="315" t="s">
        <v>2847</v>
      </c>
      <c r="E2304" s="315" t="s">
        <v>680</v>
      </c>
    </row>
    <row r="2305" spans="2:5">
      <c r="B2305" s="315" t="s">
        <v>2481</v>
      </c>
      <c r="C2305" s="315" t="s">
        <v>2482</v>
      </c>
      <c r="D2305" s="315" t="s">
        <v>2483</v>
      </c>
      <c r="E2305" s="315" t="s">
        <v>510</v>
      </c>
    </row>
    <row r="2306" spans="2:5">
      <c r="B2306" s="315" t="s">
        <v>12686</v>
      </c>
      <c r="C2306" s="315" t="s">
        <v>12687</v>
      </c>
      <c r="D2306" s="315" t="s">
        <v>12688</v>
      </c>
      <c r="E2306" s="315" t="s">
        <v>510</v>
      </c>
    </row>
    <row r="2307" spans="2:5">
      <c r="B2307" s="315" t="s">
        <v>2700</v>
      </c>
      <c r="C2307" s="315" t="s">
        <v>2701</v>
      </c>
      <c r="D2307" s="315" t="s">
        <v>2702</v>
      </c>
      <c r="E2307" s="315" t="s">
        <v>510</v>
      </c>
    </row>
    <row r="2308" spans="2:5">
      <c r="B2308" s="315" t="s">
        <v>10640</v>
      </c>
      <c r="C2308" s="315" t="s">
        <v>10641</v>
      </c>
      <c r="D2308" s="315" t="s">
        <v>10642</v>
      </c>
      <c r="E2308" s="315" t="s">
        <v>510</v>
      </c>
    </row>
    <row r="2309" spans="2:5">
      <c r="B2309" s="315" t="s">
        <v>7064</v>
      </c>
      <c r="C2309" s="315" t="s">
        <v>7065</v>
      </c>
      <c r="D2309" s="315" t="s">
        <v>7066</v>
      </c>
      <c r="E2309" s="315" t="s">
        <v>510</v>
      </c>
    </row>
    <row r="2310" spans="2:5">
      <c r="B2310" s="315" t="s">
        <v>12241</v>
      </c>
      <c r="C2310" s="315" t="s">
        <v>12242</v>
      </c>
      <c r="D2310" s="315" t="s">
        <v>509</v>
      </c>
      <c r="E2310" s="315" t="s">
        <v>510</v>
      </c>
    </row>
    <row r="2311" spans="2:5">
      <c r="B2311" s="315" t="s">
        <v>4387</v>
      </c>
      <c r="C2311" s="315" t="s">
        <v>4388</v>
      </c>
      <c r="D2311" s="315" t="s">
        <v>4389</v>
      </c>
      <c r="E2311" s="315" t="s">
        <v>510</v>
      </c>
    </row>
    <row r="2312" spans="2:5">
      <c r="B2312" s="315" t="s">
        <v>3090</v>
      </c>
      <c r="C2312" s="315" t="s">
        <v>3091</v>
      </c>
      <c r="D2312" s="315" t="s">
        <v>3092</v>
      </c>
      <c r="E2312" s="315" t="s">
        <v>680</v>
      </c>
    </row>
    <row r="2313" spans="2:5">
      <c r="B2313" s="315" t="s">
        <v>909</v>
      </c>
      <c r="C2313" s="315" t="s">
        <v>910</v>
      </c>
      <c r="D2313" s="315" t="s">
        <v>911</v>
      </c>
      <c r="E2313" s="315" t="s">
        <v>510</v>
      </c>
    </row>
    <row r="2314" spans="2:5">
      <c r="B2314" s="315" t="s">
        <v>10950</v>
      </c>
      <c r="C2314" s="315" t="s">
        <v>10951</v>
      </c>
      <c r="D2314" s="315" t="s">
        <v>509</v>
      </c>
      <c r="E2314" s="315" t="s">
        <v>510</v>
      </c>
    </row>
    <row r="2315" spans="2:5">
      <c r="B2315" s="315" t="s">
        <v>5386</v>
      </c>
      <c r="C2315" s="315" t="s">
        <v>5387</v>
      </c>
      <c r="D2315" s="315" t="s">
        <v>509</v>
      </c>
      <c r="E2315" s="315" t="s">
        <v>510</v>
      </c>
    </row>
    <row r="2316" spans="2:5">
      <c r="B2316" s="315" t="s">
        <v>7593</v>
      </c>
      <c r="C2316" s="315" t="s">
        <v>7594</v>
      </c>
      <c r="D2316" s="315" t="s">
        <v>7595</v>
      </c>
      <c r="E2316" s="315" t="s">
        <v>510</v>
      </c>
    </row>
    <row r="2317" spans="2:5">
      <c r="B2317" s="315" t="s">
        <v>9160</v>
      </c>
      <c r="C2317" s="315" t="s">
        <v>9161</v>
      </c>
      <c r="D2317" s="315" t="s">
        <v>9162</v>
      </c>
      <c r="E2317" s="315" t="s">
        <v>510</v>
      </c>
    </row>
    <row r="2318" spans="2:5">
      <c r="B2318" s="315" t="s">
        <v>10791</v>
      </c>
      <c r="C2318" s="315" t="s">
        <v>10792</v>
      </c>
      <c r="D2318" s="315" t="s">
        <v>10793</v>
      </c>
      <c r="E2318" s="315" t="s">
        <v>510</v>
      </c>
    </row>
    <row r="2319" spans="2:5">
      <c r="B2319" s="315" t="s">
        <v>12856</v>
      </c>
      <c r="C2319" s="315" t="s">
        <v>12857</v>
      </c>
      <c r="D2319" s="315" t="s">
        <v>12858</v>
      </c>
      <c r="E2319" s="315" t="s">
        <v>510</v>
      </c>
    </row>
    <row r="2320" spans="2:5">
      <c r="B2320" s="315" t="s">
        <v>11265</v>
      </c>
      <c r="C2320" s="315" t="s">
        <v>11266</v>
      </c>
      <c r="D2320" s="315" t="s">
        <v>509</v>
      </c>
      <c r="E2320" s="315" t="s">
        <v>510</v>
      </c>
    </row>
    <row r="2321" spans="2:5">
      <c r="B2321" s="315" t="s">
        <v>9964</v>
      </c>
      <c r="C2321" s="315" t="s">
        <v>9965</v>
      </c>
      <c r="D2321" s="315" t="s">
        <v>9966</v>
      </c>
      <c r="E2321" s="315" t="s">
        <v>510</v>
      </c>
    </row>
    <row r="2322" spans="2:5">
      <c r="B2322" s="315" t="s">
        <v>12007</v>
      </c>
      <c r="C2322" s="315" t="s">
        <v>12008</v>
      </c>
      <c r="D2322" s="315" t="s">
        <v>12009</v>
      </c>
      <c r="E2322" s="315" t="s">
        <v>680</v>
      </c>
    </row>
    <row r="2323" spans="2:5">
      <c r="B2323" s="315" t="s">
        <v>2234</v>
      </c>
      <c r="C2323" s="315" t="s">
        <v>2235</v>
      </c>
      <c r="D2323" s="315" t="s">
        <v>1151</v>
      </c>
      <c r="E2323" s="315" t="s">
        <v>510</v>
      </c>
    </row>
    <row r="2324" spans="2:5">
      <c r="B2324" s="315" t="s">
        <v>10422</v>
      </c>
      <c r="C2324" s="315" t="s">
        <v>10423</v>
      </c>
      <c r="D2324" s="315" t="s">
        <v>10424</v>
      </c>
      <c r="E2324" s="315" t="s">
        <v>510</v>
      </c>
    </row>
    <row r="2325" spans="2:5">
      <c r="B2325" s="315" t="s">
        <v>8803</v>
      </c>
      <c r="C2325" s="315" t="s">
        <v>8804</v>
      </c>
      <c r="D2325" s="315" t="s">
        <v>509</v>
      </c>
      <c r="E2325" s="315" t="s">
        <v>510</v>
      </c>
    </row>
    <row r="2326" spans="2:5">
      <c r="B2326" s="315" t="s">
        <v>3673</v>
      </c>
      <c r="C2326" s="315" t="s">
        <v>3674</v>
      </c>
      <c r="D2326" s="315" t="s">
        <v>3675</v>
      </c>
      <c r="E2326" s="315" t="s">
        <v>510</v>
      </c>
    </row>
    <row r="2327" spans="2:5">
      <c r="B2327" s="315" t="s">
        <v>11063</v>
      </c>
      <c r="C2327" s="315" t="s">
        <v>11064</v>
      </c>
      <c r="D2327" s="315" t="s">
        <v>11065</v>
      </c>
      <c r="E2327" s="315" t="s">
        <v>510</v>
      </c>
    </row>
    <row r="2328" spans="2:5">
      <c r="B2328" s="315" t="s">
        <v>11066</v>
      </c>
      <c r="C2328" s="315" t="s">
        <v>11067</v>
      </c>
      <c r="D2328" s="315" t="s">
        <v>11065</v>
      </c>
      <c r="E2328" s="315" t="s">
        <v>510</v>
      </c>
    </row>
    <row r="2329" spans="2:5">
      <c r="B2329" s="315" t="s">
        <v>5558</v>
      </c>
      <c r="C2329" s="315" t="s">
        <v>5559</v>
      </c>
      <c r="D2329" s="315" t="s">
        <v>5560</v>
      </c>
      <c r="E2329" s="315" t="s">
        <v>510</v>
      </c>
    </row>
    <row r="2330" spans="2:5">
      <c r="B2330" s="315" t="s">
        <v>6741</v>
      </c>
      <c r="C2330" s="315" t="s">
        <v>6742</v>
      </c>
      <c r="D2330" s="315" t="s">
        <v>6743</v>
      </c>
      <c r="E2330" s="315" t="s">
        <v>510</v>
      </c>
    </row>
    <row r="2331" spans="2:5">
      <c r="B2331" s="315" t="s">
        <v>3670</v>
      </c>
      <c r="C2331" s="315" t="s">
        <v>3671</v>
      </c>
      <c r="D2331" s="315" t="s">
        <v>3672</v>
      </c>
      <c r="E2331" s="315" t="s">
        <v>510</v>
      </c>
    </row>
    <row r="2332" spans="2:5">
      <c r="B2332" s="315" t="s">
        <v>9490</v>
      </c>
      <c r="C2332" s="315" t="s">
        <v>9491</v>
      </c>
      <c r="D2332" s="315" t="s">
        <v>9492</v>
      </c>
      <c r="E2332" s="315" t="s">
        <v>510</v>
      </c>
    </row>
    <row r="2333" spans="2:5">
      <c r="B2333" s="315" t="s">
        <v>9952</v>
      </c>
      <c r="C2333" s="315" t="s">
        <v>9953</v>
      </c>
      <c r="D2333" s="315" t="s">
        <v>9954</v>
      </c>
      <c r="E2333" s="315" t="s">
        <v>510</v>
      </c>
    </row>
    <row r="2334" spans="2:5">
      <c r="B2334" s="315" t="s">
        <v>3604</v>
      </c>
      <c r="C2334" s="315" t="s">
        <v>3605</v>
      </c>
      <c r="D2334" s="315" t="s">
        <v>3606</v>
      </c>
      <c r="E2334" s="315" t="s">
        <v>680</v>
      </c>
    </row>
    <row r="2335" spans="2:5">
      <c r="B2335" s="315" t="s">
        <v>3822</v>
      </c>
      <c r="C2335" s="315" t="s">
        <v>3823</v>
      </c>
      <c r="D2335" s="315" t="s">
        <v>3824</v>
      </c>
      <c r="E2335" s="315" t="s">
        <v>510</v>
      </c>
    </row>
    <row r="2336" spans="2:5">
      <c r="B2336" s="315" t="s">
        <v>1850</v>
      </c>
      <c r="C2336" s="315" t="s">
        <v>1851</v>
      </c>
      <c r="D2336" s="315" t="s">
        <v>1852</v>
      </c>
      <c r="E2336" s="315" t="s">
        <v>510</v>
      </c>
    </row>
    <row r="2337" spans="2:5">
      <c r="B2337" s="315" t="s">
        <v>9148</v>
      </c>
      <c r="C2337" s="315" t="s">
        <v>9149</v>
      </c>
      <c r="D2337" s="315" t="s">
        <v>9150</v>
      </c>
      <c r="E2337" s="315" t="s">
        <v>510</v>
      </c>
    </row>
    <row r="2338" spans="2:5">
      <c r="B2338" s="315" t="s">
        <v>7163</v>
      </c>
      <c r="C2338" s="315" t="s">
        <v>7164</v>
      </c>
      <c r="D2338" s="315" t="s">
        <v>7165</v>
      </c>
      <c r="E2338" s="315" t="s">
        <v>510</v>
      </c>
    </row>
    <row r="2339" spans="2:5">
      <c r="B2339" s="315" t="s">
        <v>6255</v>
      </c>
      <c r="C2339" s="315" t="s">
        <v>6256</v>
      </c>
      <c r="D2339" s="315" t="s">
        <v>667</v>
      </c>
      <c r="E2339" s="315" t="s">
        <v>510</v>
      </c>
    </row>
    <row r="2340" spans="2:5">
      <c r="B2340" s="315" t="s">
        <v>12905</v>
      </c>
      <c r="C2340" s="315" t="s">
        <v>12906</v>
      </c>
      <c r="D2340" s="315" t="s">
        <v>12907</v>
      </c>
      <c r="E2340" s="315" t="s">
        <v>680</v>
      </c>
    </row>
    <row r="2341" spans="2:5">
      <c r="B2341" s="315" t="s">
        <v>7045</v>
      </c>
      <c r="C2341" s="315" t="s">
        <v>7046</v>
      </c>
      <c r="D2341" s="315" t="s">
        <v>7047</v>
      </c>
      <c r="E2341" s="315" t="s">
        <v>680</v>
      </c>
    </row>
    <row r="2342" spans="2:5">
      <c r="B2342" s="315" t="s">
        <v>7137</v>
      </c>
      <c r="C2342" s="315" t="s">
        <v>7138</v>
      </c>
      <c r="D2342" s="315" t="s">
        <v>7139</v>
      </c>
      <c r="E2342" s="315" t="s">
        <v>510</v>
      </c>
    </row>
    <row r="2343" spans="2:5">
      <c r="B2343" s="315" t="s">
        <v>7214</v>
      </c>
      <c r="C2343" s="315" t="s">
        <v>7215</v>
      </c>
      <c r="D2343" s="315" t="s">
        <v>509</v>
      </c>
      <c r="E2343" s="315" t="s">
        <v>510</v>
      </c>
    </row>
    <row r="2344" spans="2:5">
      <c r="B2344" s="315" t="s">
        <v>8437</v>
      </c>
      <c r="C2344" s="315" t="s">
        <v>8438</v>
      </c>
      <c r="D2344" s="315" t="s">
        <v>1338</v>
      </c>
      <c r="E2344" s="315" t="s">
        <v>510</v>
      </c>
    </row>
    <row r="2345" spans="2:5">
      <c r="B2345" s="315" t="s">
        <v>10785</v>
      </c>
      <c r="C2345" s="315" t="s">
        <v>10786</v>
      </c>
      <c r="D2345" s="315" t="s">
        <v>10787</v>
      </c>
      <c r="E2345" s="315" t="s">
        <v>510</v>
      </c>
    </row>
    <row r="2346" spans="2:5">
      <c r="B2346" s="315" t="s">
        <v>7295</v>
      </c>
      <c r="C2346" s="315" t="s">
        <v>7296</v>
      </c>
      <c r="D2346" s="315" t="s">
        <v>304</v>
      </c>
      <c r="E2346" s="315" t="s">
        <v>510</v>
      </c>
    </row>
    <row r="2347" spans="2:5">
      <c r="B2347" s="315" t="s">
        <v>8528</v>
      </c>
      <c r="C2347" s="315" t="s">
        <v>8529</v>
      </c>
      <c r="D2347" s="315" t="s">
        <v>8530</v>
      </c>
      <c r="E2347" s="315" t="s">
        <v>510</v>
      </c>
    </row>
    <row r="2348" spans="2:5">
      <c r="B2348" s="315" t="s">
        <v>9746</v>
      </c>
      <c r="C2348" s="315" t="s">
        <v>9747</v>
      </c>
      <c r="D2348" s="315" t="s">
        <v>9748</v>
      </c>
      <c r="E2348" s="315" t="s">
        <v>510</v>
      </c>
    </row>
    <row r="2349" spans="2:5">
      <c r="B2349" s="315" t="s">
        <v>5911</v>
      </c>
      <c r="C2349" s="315" t="s">
        <v>5912</v>
      </c>
      <c r="D2349" s="315" t="s">
        <v>509</v>
      </c>
      <c r="E2349" s="315" t="s">
        <v>510</v>
      </c>
    </row>
    <row r="2350" spans="2:5">
      <c r="B2350" s="315" t="s">
        <v>674</v>
      </c>
      <c r="C2350" s="315" t="s">
        <v>675</v>
      </c>
      <c r="D2350" s="315" t="s">
        <v>676</v>
      </c>
      <c r="E2350" s="315" t="s">
        <v>510</v>
      </c>
    </row>
    <row r="2351" spans="2:5">
      <c r="B2351" s="315" t="s">
        <v>11199</v>
      </c>
      <c r="C2351" s="315" t="s">
        <v>11200</v>
      </c>
      <c r="D2351" s="315" t="s">
        <v>509</v>
      </c>
      <c r="E2351" s="315" t="s">
        <v>510</v>
      </c>
    </row>
    <row r="2352" spans="2:5">
      <c r="B2352" s="315" t="s">
        <v>7428</v>
      </c>
      <c r="C2352" s="315" t="s">
        <v>7429</v>
      </c>
      <c r="D2352" s="315" t="s">
        <v>6176</v>
      </c>
      <c r="E2352" s="315" t="s">
        <v>510</v>
      </c>
    </row>
    <row r="2353" spans="2:5">
      <c r="B2353" s="315" t="s">
        <v>10580</v>
      </c>
      <c r="C2353" s="315" t="s">
        <v>10581</v>
      </c>
      <c r="D2353" s="315" t="s">
        <v>509</v>
      </c>
      <c r="E2353" s="315" t="s">
        <v>510</v>
      </c>
    </row>
    <row r="2354" spans="2:5">
      <c r="B2354" s="315" t="s">
        <v>10259</v>
      </c>
      <c r="C2354" s="315" t="s">
        <v>10260</v>
      </c>
      <c r="D2354" s="315" t="s">
        <v>509</v>
      </c>
      <c r="E2354" s="315" t="s">
        <v>510</v>
      </c>
    </row>
    <row r="2355" spans="2:5">
      <c r="B2355" s="315" t="s">
        <v>645</v>
      </c>
      <c r="C2355" s="315" t="s">
        <v>646</v>
      </c>
      <c r="D2355" s="315" t="s">
        <v>647</v>
      </c>
      <c r="E2355" s="315" t="s">
        <v>510</v>
      </c>
    </row>
    <row r="2356" spans="2:5">
      <c r="B2356" s="315" t="s">
        <v>3306</v>
      </c>
      <c r="C2356" s="315" t="s">
        <v>3307</v>
      </c>
      <c r="D2356" s="315" t="s">
        <v>509</v>
      </c>
      <c r="E2356" s="315" t="s">
        <v>510</v>
      </c>
    </row>
    <row r="2357" spans="2:5">
      <c r="B2357" s="315" t="s">
        <v>4707</v>
      </c>
      <c r="C2357" s="315" t="s">
        <v>4708</v>
      </c>
      <c r="D2357" s="315" t="s">
        <v>4709</v>
      </c>
      <c r="E2357" s="315" t="s">
        <v>510</v>
      </c>
    </row>
    <row r="2358" spans="2:5">
      <c r="B2358" s="315" t="s">
        <v>12367</v>
      </c>
      <c r="C2358" s="315" t="s">
        <v>12368</v>
      </c>
      <c r="D2358" s="315" t="s">
        <v>12369</v>
      </c>
      <c r="E2358" s="315" t="s">
        <v>510</v>
      </c>
    </row>
    <row r="2359" spans="2:5">
      <c r="B2359" s="315" t="s">
        <v>657</v>
      </c>
      <c r="C2359" s="315" t="s">
        <v>658</v>
      </c>
      <c r="D2359" s="315" t="s">
        <v>659</v>
      </c>
      <c r="E2359" s="315" t="s">
        <v>510</v>
      </c>
    </row>
    <row r="2360" spans="2:5">
      <c r="B2360" s="315" t="s">
        <v>7942</v>
      </c>
      <c r="C2360" s="315" t="s">
        <v>7943</v>
      </c>
      <c r="D2360" s="315" t="s">
        <v>650</v>
      </c>
      <c r="E2360" s="315" t="s">
        <v>510</v>
      </c>
    </row>
    <row r="2361" spans="2:5">
      <c r="B2361" s="315" t="s">
        <v>11267</v>
      </c>
      <c r="C2361" s="315" t="s">
        <v>11268</v>
      </c>
      <c r="D2361" s="315" t="s">
        <v>11269</v>
      </c>
      <c r="E2361" s="315" t="s">
        <v>680</v>
      </c>
    </row>
    <row r="2362" spans="2:5">
      <c r="B2362" s="315" t="s">
        <v>10437</v>
      </c>
      <c r="C2362" s="315" t="s">
        <v>10438</v>
      </c>
      <c r="D2362" s="315" t="s">
        <v>10439</v>
      </c>
      <c r="E2362" s="315" t="s">
        <v>510</v>
      </c>
    </row>
    <row r="2363" spans="2:5">
      <c r="B2363" s="315" t="s">
        <v>11148</v>
      </c>
      <c r="C2363" s="315" t="s">
        <v>11149</v>
      </c>
      <c r="D2363" s="315" t="s">
        <v>11150</v>
      </c>
      <c r="E2363" s="315" t="s">
        <v>510</v>
      </c>
    </row>
    <row r="2364" spans="2:5">
      <c r="B2364" s="315" t="s">
        <v>3541</v>
      </c>
      <c r="C2364" s="315" t="s">
        <v>3542</v>
      </c>
      <c r="D2364" s="315" t="s">
        <v>3543</v>
      </c>
      <c r="E2364" s="315" t="s">
        <v>510</v>
      </c>
    </row>
    <row r="2365" spans="2:5">
      <c r="B2365" s="315" t="s">
        <v>6828</v>
      </c>
      <c r="C2365" s="315" t="s">
        <v>6829</v>
      </c>
      <c r="D2365" s="315" t="s">
        <v>6830</v>
      </c>
      <c r="E2365" s="315" t="s">
        <v>510</v>
      </c>
    </row>
    <row r="2366" spans="2:5">
      <c r="B2366" s="315" t="s">
        <v>9589</v>
      </c>
      <c r="C2366" s="315" t="s">
        <v>9590</v>
      </c>
      <c r="D2366" s="315" t="s">
        <v>9591</v>
      </c>
      <c r="E2366" s="315" t="s">
        <v>510</v>
      </c>
    </row>
    <row r="2367" spans="2:5">
      <c r="B2367" s="315" t="s">
        <v>923</v>
      </c>
      <c r="C2367" s="315" t="s">
        <v>924</v>
      </c>
      <c r="D2367" s="315" t="s">
        <v>925</v>
      </c>
      <c r="E2367" s="315" t="s">
        <v>510</v>
      </c>
    </row>
    <row r="2368" spans="2:5">
      <c r="B2368" s="315" t="s">
        <v>683</v>
      </c>
      <c r="C2368" s="315" t="s">
        <v>684</v>
      </c>
      <c r="D2368" s="315" t="s">
        <v>509</v>
      </c>
      <c r="E2368" s="315" t="s">
        <v>510</v>
      </c>
    </row>
    <row r="2369" spans="2:5">
      <c r="B2369" s="315" t="s">
        <v>11179</v>
      </c>
      <c r="C2369" s="315" t="s">
        <v>11180</v>
      </c>
      <c r="D2369" s="315" t="s">
        <v>2915</v>
      </c>
      <c r="E2369" s="315" t="s">
        <v>510</v>
      </c>
    </row>
    <row r="2370" spans="2:5">
      <c r="B2370" s="315" t="s">
        <v>7701</v>
      </c>
      <c r="C2370" s="315" t="s">
        <v>7702</v>
      </c>
      <c r="D2370" s="315" t="s">
        <v>7267</v>
      </c>
      <c r="E2370" s="315" t="s">
        <v>510</v>
      </c>
    </row>
    <row r="2371" spans="2:5">
      <c r="B2371" s="315" t="s">
        <v>7365</v>
      </c>
      <c r="C2371" s="315" t="s">
        <v>7366</v>
      </c>
      <c r="D2371" s="315" t="s">
        <v>7367</v>
      </c>
      <c r="E2371" s="315" t="s">
        <v>510</v>
      </c>
    </row>
    <row r="2372" spans="2:5">
      <c r="B2372" s="315" t="s">
        <v>800</v>
      </c>
      <c r="C2372" s="315" t="s">
        <v>801</v>
      </c>
      <c r="D2372" s="315" t="s">
        <v>802</v>
      </c>
      <c r="E2372" s="315" t="s">
        <v>510</v>
      </c>
    </row>
    <row r="2373" spans="2:5">
      <c r="B2373" s="315" t="s">
        <v>9126</v>
      </c>
      <c r="C2373" s="315" t="s">
        <v>9127</v>
      </c>
      <c r="D2373" s="315" t="s">
        <v>1613</v>
      </c>
      <c r="E2373" s="315" t="s">
        <v>510</v>
      </c>
    </row>
    <row r="2374" spans="2:5">
      <c r="B2374" s="315" t="s">
        <v>9139</v>
      </c>
      <c r="C2374" s="315" t="s">
        <v>9140</v>
      </c>
      <c r="D2374" s="315" t="s">
        <v>9141</v>
      </c>
      <c r="E2374" s="315" t="s">
        <v>510</v>
      </c>
    </row>
    <row r="2375" spans="2:5">
      <c r="B2375" s="315" t="s">
        <v>6015</v>
      </c>
      <c r="C2375" s="315" t="s">
        <v>6016</v>
      </c>
      <c r="D2375" s="315" t="s">
        <v>905</v>
      </c>
      <c r="E2375" s="315" t="s">
        <v>510</v>
      </c>
    </row>
    <row r="2376" spans="2:5">
      <c r="B2376" s="315" t="s">
        <v>11770</v>
      </c>
      <c r="C2376" s="315" t="s">
        <v>11771</v>
      </c>
      <c r="D2376" s="315" t="s">
        <v>11772</v>
      </c>
      <c r="E2376" s="315" t="s">
        <v>510</v>
      </c>
    </row>
    <row r="2377" spans="2:5">
      <c r="B2377" s="315" t="s">
        <v>3142</v>
      </c>
      <c r="C2377" s="315" t="s">
        <v>3143</v>
      </c>
      <c r="D2377" s="315" t="s">
        <v>3144</v>
      </c>
      <c r="E2377" s="315" t="s">
        <v>510</v>
      </c>
    </row>
    <row r="2378" spans="2:5">
      <c r="B2378" s="315" t="s">
        <v>10322</v>
      </c>
      <c r="C2378" s="315" t="s">
        <v>10323</v>
      </c>
      <c r="D2378" s="315" t="s">
        <v>509</v>
      </c>
      <c r="E2378" s="315" t="s">
        <v>510</v>
      </c>
    </row>
    <row r="2379" spans="2:5">
      <c r="B2379" s="315" t="s">
        <v>5872</v>
      </c>
      <c r="C2379" s="315" t="s">
        <v>5873</v>
      </c>
      <c r="D2379" s="315" t="s">
        <v>5874</v>
      </c>
      <c r="E2379" s="315" t="s">
        <v>680</v>
      </c>
    </row>
    <row r="2380" spans="2:5">
      <c r="B2380" s="315" t="s">
        <v>11235</v>
      </c>
      <c r="C2380" s="315" t="s">
        <v>11236</v>
      </c>
      <c r="D2380" s="315" t="s">
        <v>11237</v>
      </c>
      <c r="E2380" s="315" t="s">
        <v>510</v>
      </c>
    </row>
    <row r="2381" spans="2:5">
      <c r="B2381" s="315" t="s">
        <v>9648</v>
      </c>
      <c r="C2381" s="315" t="s">
        <v>9649</v>
      </c>
      <c r="D2381" s="315" t="s">
        <v>9650</v>
      </c>
      <c r="E2381" s="315" t="s">
        <v>510</v>
      </c>
    </row>
    <row r="2382" spans="2:5">
      <c r="B2382" s="315" t="s">
        <v>2019</v>
      </c>
      <c r="C2382" s="315" t="s">
        <v>2020</v>
      </c>
      <c r="D2382" s="315" t="s">
        <v>2021</v>
      </c>
      <c r="E2382" s="315" t="s">
        <v>510</v>
      </c>
    </row>
    <row r="2383" spans="2:5">
      <c r="B2383" s="315" t="s">
        <v>803</v>
      </c>
      <c r="C2383" s="315" t="s">
        <v>804</v>
      </c>
      <c r="D2383" s="315" t="s">
        <v>805</v>
      </c>
      <c r="E2383" s="315" t="s">
        <v>510</v>
      </c>
    </row>
    <row r="2384" spans="2:5">
      <c r="B2384" s="315" t="s">
        <v>10680</v>
      </c>
      <c r="C2384" s="315" t="s">
        <v>10681</v>
      </c>
      <c r="D2384" s="315" t="s">
        <v>10682</v>
      </c>
      <c r="E2384" s="315" t="s">
        <v>510</v>
      </c>
    </row>
    <row r="2385" spans="2:5">
      <c r="B2385" s="315" t="s">
        <v>7953</v>
      </c>
      <c r="C2385" s="315" t="s">
        <v>7954</v>
      </c>
      <c r="D2385" s="315" t="s">
        <v>7955</v>
      </c>
      <c r="E2385" s="315" t="s">
        <v>510</v>
      </c>
    </row>
    <row r="2386" spans="2:5">
      <c r="B2386" s="315" t="s">
        <v>1312</v>
      </c>
      <c r="C2386" s="315" t="s">
        <v>1313</v>
      </c>
      <c r="D2386" s="315" t="s">
        <v>509</v>
      </c>
      <c r="E2386" s="315" t="s">
        <v>510</v>
      </c>
    </row>
    <row r="2387" spans="2:5">
      <c r="B2387" s="315" t="s">
        <v>746</v>
      </c>
      <c r="C2387" s="315" t="s">
        <v>747</v>
      </c>
      <c r="D2387" s="315" t="s">
        <v>748</v>
      </c>
      <c r="E2387" s="315" t="s">
        <v>510</v>
      </c>
    </row>
    <row r="2388" spans="2:5">
      <c r="B2388" s="315" t="s">
        <v>4607</v>
      </c>
      <c r="C2388" s="315" t="s">
        <v>4608</v>
      </c>
      <c r="D2388" s="315" t="s">
        <v>4609</v>
      </c>
      <c r="E2388" s="315" t="s">
        <v>510</v>
      </c>
    </row>
    <row r="2389" spans="2:5">
      <c r="B2389" s="315" t="s">
        <v>10911</v>
      </c>
      <c r="C2389" s="315" t="s">
        <v>10912</v>
      </c>
      <c r="D2389" s="315" t="s">
        <v>10913</v>
      </c>
      <c r="E2389" s="315" t="s">
        <v>510</v>
      </c>
    </row>
    <row r="2390" spans="2:5">
      <c r="B2390" s="315" t="s">
        <v>2139</v>
      </c>
      <c r="C2390" s="315" t="s">
        <v>2140</v>
      </c>
      <c r="D2390" s="315" t="s">
        <v>2141</v>
      </c>
      <c r="E2390" s="315" t="s">
        <v>510</v>
      </c>
    </row>
    <row r="2391" spans="2:5">
      <c r="B2391" s="315" t="s">
        <v>3510</v>
      </c>
      <c r="C2391" s="315" t="s">
        <v>3511</v>
      </c>
      <c r="D2391" s="315" t="s">
        <v>3512</v>
      </c>
      <c r="E2391" s="315" t="s">
        <v>680</v>
      </c>
    </row>
    <row r="2392" spans="2:5">
      <c r="B2392" s="315" t="s">
        <v>9238</v>
      </c>
      <c r="C2392" s="315" t="s">
        <v>9239</v>
      </c>
      <c r="D2392" s="315" t="s">
        <v>9240</v>
      </c>
      <c r="E2392" s="315" t="s">
        <v>510</v>
      </c>
    </row>
    <row r="2393" spans="2:5">
      <c r="B2393" s="315" t="s">
        <v>1269</v>
      </c>
      <c r="C2393" s="315" t="s">
        <v>1270</v>
      </c>
      <c r="D2393" s="315" t="s">
        <v>1271</v>
      </c>
      <c r="E2393" s="315" t="s">
        <v>510</v>
      </c>
    </row>
    <row r="2394" spans="2:5">
      <c r="B2394" s="315" t="s">
        <v>947</v>
      </c>
      <c r="C2394" s="315" t="s">
        <v>948</v>
      </c>
      <c r="D2394" s="315" t="s">
        <v>949</v>
      </c>
      <c r="E2394" s="315" t="s">
        <v>680</v>
      </c>
    </row>
    <row r="2395" spans="2:5">
      <c r="B2395" s="315" t="s">
        <v>1565</v>
      </c>
      <c r="C2395" s="315" t="s">
        <v>1566</v>
      </c>
      <c r="D2395" s="315" t="s">
        <v>1567</v>
      </c>
      <c r="E2395" s="315" t="s">
        <v>510</v>
      </c>
    </row>
    <row r="2396" spans="2:5">
      <c r="B2396" s="315" t="s">
        <v>11984</v>
      </c>
      <c r="C2396" s="315" t="s">
        <v>11985</v>
      </c>
      <c r="D2396" s="315" t="s">
        <v>11986</v>
      </c>
      <c r="E2396" s="315" t="s">
        <v>510</v>
      </c>
    </row>
    <row r="2397" spans="2:5">
      <c r="B2397" s="315" t="s">
        <v>7026</v>
      </c>
      <c r="C2397" s="315" t="s">
        <v>7027</v>
      </c>
      <c r="D2397" s="315" t="s">
        <v>7028</v>
      </c>
      <c r="E2397" s="315" t="s">
        <v>510</v>
      </c>
    </row>
    <row r="2398" spans="2:5">
      <c r="B2398" s="315" t="s">
        <v>12404</v>
      </c>
      <c r="C2398" s="315" t="s">
        <v>12405</v>
      </c>
      <c r="D2398" s="315" t="s">
        <v>12406</v>
      </c>
      <c r="E2398" s="315" t="s">
        <v>510</v>
      </c>
    </row>
    <row r="2399" spans="2:5">
      <c r="B2399" s="315" t="s">
        <v>6170</v>
      </c>
      <c r="C2399" s="315" t="s">
        <v>6171</v>
      </c>
      <c r="D2399" s="315" t="s">
        <v>6172</v>
      </c>
      <c r="E2399" s="315" t="s">
        <v>510</v>
      </c>
    </row>
    <row r="2400" spans="2:5">
      <c r="B2400" s="315" t="s">
        <v>6173</v>
      </c>
      <c r="C2400" s="315" t="s">
        <v>6171</v>
      </c>
      <c r="D2400" s="315" t="s">
        <v>6174</v>
      </c>
      <c r="E2400" s="315" t="s">
        <v>510</v>
      </c>
    </row>
    <row r="2401" spans="2:5">
      <c r="B2401" s="315" t="s">
        <v>6175</v>
      </c>
      <c r="C2401" s="315" t="s">
        <v>6171</v>
      </c>
      <c r="D2401" s="315" t="s">
        <v>6176</v>
      </c>
      <c r="E2401" s="315" t="s">
        <v>510</v>
      </c>
    </row>
    <row r="2402" spans="2:5">
      <c r="B2402" s="315" t="s">
        <v>6177</v>
      </c>
      <c r="C2402" s="315" t="s">
        <v>6171</v>
      </c>
      <c r="D2402" s="315" t="s">
        <v>509</v>
      </c>
      <c r="E2402" s="315" t="s">
        <v>510</v>
      </c>
    </row>
    <row r="2403" spans="2:5">
      <c r="B2403" s="315" t="s">
        <v>6178</v>
      </c>
      <c r="C2403" s="315" t="s">
        <v>6171</v>
      </c>
      <c r="D2403" s="315" t="s">
        <v>6168</v>
      </c>
      <c r="E2403" s="315" t="s">
        <v>510</v>
      </c>
    </row>
    <row r="2404" spans="2:5">
      <c r="B2404" s="315" t="s">
        <v>6166</v>
      </c>
      <c r="C2404" s="315" t="s">
        <v>6167</v>
      </c>
      <c r="D2404" s="315" t="s">
        <v>6168</v>
      </c>
      <c r="E2404" s="315" t="s">
        <v>510</v>
      </c>
    </row>
    <row r="2405" spans="2:5">
      <c r="B2405" s="315" t="s">
        <v>6169</v>
      </c>
      <c r="C2405" s="315" t="s">
        <v>6167</v>
      </c>
      <c r="D2405" s="315" t="s">
        <v>6168</v>
      </c>
      <c r="E2405" s="315" t="s">
        <v>510</v>
      </c>
    </row>
    <row r="2406" spans="2:5">
      <c r="B2406" s="315" t="s">
        <v>6978</v>
      </c>
      <c r="C2406" s="315" t="s">
        <v>6979</v>
      </c>
      <c r="D2406" s="315" t="s">
        <v>6980</v>
      </c>
      <c r="E2406" s="315" t="s">
        <v>510</v>
      </c>
    </row>
    <row r="2407" spans="2:5">
      <c r="B2407" s="315" t="s">
        <v>1727</v>
      </c>
      <c r="C2407" s="315" t="s">
        <v>1728</v>
      </c>
      <c r="D2407" s="315" t="s">
        <v>1729</v>
      </c>
      <c r="E2407" s="315" t="s">
        <v>510</v>
      </c>
    </row>
    <row r="2408" spans="2:5">
      <c r="B2408" s="315" t="s">
        <v>9729</v>
      </c>
      <c r="C2408" s="315" t="s">
        <v>9730</v>
      </c>
      <c r="D2408" s="315" t="s">
        <v>9731</v>
      </c>
      <c r="E2408" s="315" t="s">
        <v>510</v>
      </c>
    </row>
    <row r="2409" spans="2:5">
      <c r="B2409" s="315" t="s">
        <v>6145</v>
      </c>
      <c r="C2409" s="315" t="s">
        <v>6146</v>
      </c>
      <c r="D2409" s="315" t="s">
        <v>6147</v>
      </c>
      <c r="E2409" s="315" t="s">
        <v>510</v>
      </c>
    </row>
    <row r="2410" spans="2:5">
      <c r="B2410" s="315" t="s">
        <v>2833</v>
      </c>
      <c r="C2410" s="315" t="s">
        <v>2834</v>
      </c>
      <c r="D2410" s="315" t="s">
        <v>2835</v>
      </c>
      <c r="E2410" s="315" t="s">
        <v>510</v>
      </c>
    </row>
    <row r="2411" spans="2:5">
      <c r="B2411" s="315" t="s">
        <v>3210</v>
      </c>
      <c r="C2411" s="315" t="s">
        <v>3211</v>
      </c>
      <c r="D2411" s="315" t="s">
        <v>3212</v>
      </c>
      <c r="E2411" s="315" t="s">
        <v>510</v>
      </c>
    </row>
    <row r="2412" spans="2:5">
      <c r="B2412" s="315" t="s">
        <v>2936</v>
      </c>
      <c r="C2412" s="315" t="s">
        <v>2937</v>
      </c>
      <c r="D2412" s="315" t="s">
        <v>836</v>
      </c>
      <c r="E2412" s="315" t="s">
        <v>510</v>
      </c>
    </row>
    <row r="2413" spans="2:5">
      <c r="B2413" s="315" t="s">
        <v>12503</v>
      </c>
      <c r="C2413" s="315" t="s">
        <v>12504</v>
      </c>
      <c r="D2413" s="315" t="s">
        <v>12505</v>
      </c>
      <c r="E2413" s="315" t="s">
        <v>510</v>
      </c>
    </row>
    <row r="2414" spans="2:5">
      <c r="B2414" s="315" t="s">
        <v>6422</v>
      </c>
      <c r="C2414" s="315" t="s">
        <v>6423</v>
      </c>
      <c r="D2414" s="315" t="s">
        <v>1805</v>
      </c>
      <c r="E2414" s="315" t="s">
        <v>680</v>
      </c>
    </row>
    <row r="2415" spans="2:5">
      <c r="B2415" s="315" t="s">
        <v>7117</v>
      </c>
      <c r="C2415" s="315" t="s">
        <v>7118</v>
      </c>
      <c r="D2415" s="315" t="s">
        <v>7119</v>
      </c>
      <c r="E2415" s="315" t="s">
        <v>510</v>
      </c>
    </row>
    <row r="2416" spans="2:5">
      <c r="B2416" s="315" t="s">
        <v>1916</v>
      </c>
      <c r="C2416" s="315" t="s">
        <v>1917</v>
      </c>
      <c r="D2416" s="315" t="s">
        <v>1918</v>
      </c>
      <c r="E2416" s="315" t="s">
        <v>510</v>
      </c>
    </row>
    <row r="2417" spans="2:5">
      <c r="B2417" s="315" t="s">
        <v>2044</v>
      </c>
      <c r="C2417" s="315" t="s">
        <v>2045</v>
      </c>
      <c r="D2417" s="315" t="s">
        <v>2046</v>
      </c>
      <c r="E2417" s="315" t="s">
        <v>510</v>
      </c>
    </row>
    <row r="2418" spans="2:5">
      <c r="B2418" s="315" t="s">
        <v>9051</v>
      </c>
      <c r="C2418" s="315" t="s">
        <v>9052</v>
      </c>
      <c r="D2418" s="315" t="s">
        <v>9053</v>
      </c>
      <c r="E2418" s="315" t="s">
        <v>510</v>
      </c>
    </row>
    <row r="2419" spans="2:5">
      <c r="B2419" s="315" t="s">
        <v>9369</v>
      </c>
      <c r="C2419" s="315" t="s">
        <v>9370</v>
      </c>
      <c r="D2419" s="315" t="s">
        <v>8256</v>
      </c>
      <c r="E2419" s="315" t="s">
        <v>510</v>
      </c>
    </row>
    <row r="2420" spans="2:5">
      <c r="B2420" s="315" t="s">
        <v>8857</v>
      </c>
      <c r="C2420" s="315" t="s">
        <v>8858</v>
      </c>
      <c r="D2420" s="315" t="s">
        <v>8859</v>
      </c>
      <c r="E2420" s="315" t="s">
        <v>510</v>
      </c>
    </row>
    <row r="2421" spans="2:5">
      <c r="B2421" s="315" t="s">
        <v>1384</v>
      </c>
      <c r="C2421" s="315" t="s">
        <v>1385</v>
      </c>
      <c r="D2421" s="315" t="s">
        <v>1386</v>
      </c>
      <c r="E2421" s="315" t="s">
        <v>680</v>
      </c>
    </row>
    <row r="2422" spans="2:5">
      <c r="B2422" s="315" t="s">
        <v>11506</v>
      </c>
      <c r="C2422" s="315" t="s">
        <v>11507</v>
      </c>
      <c r="D2422" s="315" t="s">
        <v>11508</v>
      </c>
      <c r="E2422" s="315" t="s">
        <v>510</v>
      </c>
    </row>
    <row r="2423" spans="2:5">
      <c r="B2423" s="315" t="s">
        <v>2114</v>
      </c>
      <c r="C2423" s="315" t="s">
        <v>2115</v>
      </c>
      <c r="D2423" s="315" t="s">
        <v>2116</v>
      </c>
      <c r="E2423" s="315" t="s">
        <v>680</v>
      </c>
    </row>
    <row r="2424" spans="2:5">
      <c r="B2424" s="315" t="s">
        <v>5969</v>
      </c>
      <c r="C2424" s="315" t="s">
        <v>5970</v>
      </c>
      <c r="D2424" s="315" t="s">
        <v>5971</v>
      </c>
      <c r="E2424" s="315" t="s">
        <v>510</v>
      </c>
    </row>
    <row r="2425" spans="2:5">
      <c r="B2425" s="315" t="s">
        <v>12335</v>
      </c>
      <c r="C2425" s="315" t="s">
        <v>12336</v>
      </c>
      <c r="D2425" s="315" t="s">
        <v>12337</v>
      </c>
      <c r="E2425" s="315" t="s">
        <v>510</v>
      </c>
    </row>
    <row r="2426" spans="2:5">
      <c r="B2426" s="315" t="s">
        <v>4046</v>
      </c>
      <c r="C2426" s="315" t="s">
        <v>4047</v>
      </c>
      <c r="D2426" s="315" t="s">
        <v>4048</v>
      </c>
      <c r="E2426" s="315" t="s">
        <v>510</v>
      </c>
    </row>
    <row r="2427" spans="2:5">
      <c r="B2427" s="315" t="s">
        <v>7936</v>
      </c>
      <c r="C2427" s="315" t="s">
        <v>7937</v>
      </c>
      <c r="D2427" s="315" t="s">
        <v>7938</v>
      </c>
      <c r="E2427" s="315" t="s">
        <v>510</v>
      </c>
    </row>
    <row r="2428" spans="2:5">
      <c r="B2428" s="315" t="s">
        <v>9397</v>
      </c>
      <c r="C2428" s="315" t="s">
        <v>9398</v>
      </c>
      <c r="D2428" s="315" t="s">
        <v>9399</v>
      </c>
      <c r="E2428" s="315" t="s">
        <v>510</v>
      </c>
    </row>
    <row r="2429" spans="2:5">
      <c r="B2429" s="315" t="s">
        <v>10058</v>
      </c>
      <c r="C2429" s="315" t="s">
        <v>10059</v>
      </c>
      <c r="D2429" s="315" t="s">
        <v>509</v>
      </c>
      <c r="E2429" s="315" t="s">
        <v>510</v>
      </c>
    </row>
    <row r="2430" spans="2:5">
      <c r="B2430" s="315" t="s">
        <v>3599</v>
      </c>
      <c r="C2430" s="315" t="s">
        <v>3600</v>
      </c>
      <c r="D2430" s="315" t="s">
        <v>3601</v>
      </c>
      <c r="E2430" s="315" t="s">
        <v>510</v>
      </c>
    </row>
    <row r="2431" spans="2:5">
      <c r="B2431" s="315" t="s">
        <v>12771</v>
      </c>
      <c r="C2431" s="315" t="s">
        <v>12772</v>
      </c>
      <c r="D2431" s="315" t="s">
        <v>12773</v>
      </c>
      <c r="E2431" s="315" t="s">
        <v>510</v>
      </c>
    </row>
    <row r="2432" spans="2:5">
      <c r="B2432" s="315" t="s">
        <v>6026</v>
      </c>
      <c r="C2432" s="315" t="s">
        <v>6027</v>
      </c>
      <c r="D2432" s="315" t="s">
        <v>509</v>
      </c>
      <c r="E2432" s="315" t="s">
        <v>510</v>
      </c>
    </row>
    <row r="2433" spans="2:5">
      <c r="B2433" s="315" t="s">
        <v>3529</v>
      </c>
      <c r="C2433" s="315" t="s">
        <v>3530</v>
      </c>
      <c r="D2433" s="315" t="s">
        <v>3531</v>
      </c>
      <c r="E2433" s="315" t="s">
        <v>510</v>
      </c>
    </row>
    <row r="2434" spans="2:5">
      <c r="B2434" s="315" t="s">
        <v>9383</v>
      </c>
      <c r="C2434" s="315" t="s">
        <v>9384</v>
      </c>
      <c r="D2434" s="315" t="s">
        <v>9385</v>
      </c>
      <c r="E2434" s="315" t="s">
        <v>510</v>
      </c>
    </row>
    <row r="2435" spans="2:5">
      <c r="B2435" s="315" t="s">
        <v>11684</v>
      </c>
      <c r="C2435" s="315" t="s">
        <v>11685</v>
      </c>
      <c r="D2435" s="315" t="s">
        <v>11686</v>
      </c>
      <c r="E2435" s="315" t="s">
        <v>510</v>
      </c>
    </row>
    <row r="2436" spans="2:5">
      <c r="B2436" s="315" t="s">
        <v>770</v>
      </c>
      <c r="C2436" s="315" t="s">
        <v>771</v>
      </c>
      <c r="D2436" s="315" t="s">
        <v>772</v>
      </c>
      <c r="E2436" s="315" t="s">
        <v>510</v>
      </c>
    </row>
    <row r="2437" spans="2:5">
      <c r="B2437" s="315" t="s">
        <v>5246</v>
      </c>
      <c r="C2437" s="315" t="s">
        <v>5247</v>
      </c>
      <c r="D2437" s="315" t="s">
        <v>5248</v>
      </c>
      <c r="E2437" s="315" t="s">
        <v>680</v>
      </c>
    </row>
    <row r="2438" spans="2:5">
      <c r="B2438" s="315" t="s">
        <v>10693</v>
      </c>
      <c r="C2438" s="315" t="s">
        <v>10694</v>
      </c>
      <c r="D2438" s="315" t="s">
        <v>10695</v>
      </c>
      <c r="E2438" s="315" t="s">
        <v>510</v>
      </c>
    </row>
    <row r="2439" spans="2:5">
      <c r="B2439" s="315" t="s">
        <v>8837</v>
      </c>
      <c r="C2439" s="315" t="s">
        <v>8838</v>
      </c>
      <c r="D2439" s="315" t="s">
        <v>8839</v>
      </c>
      <c r="E2439" s="315" t="s">
        <v>510</v>
      </c>
    </row>
    <row r="2440" spans="2:5">
      <c r="B2440" s="315" t="s">
        <v>6695</v>
      </c>
      <c r="C2440" s="315" t="s">
        <v>6696</v>
      </c>
      <c r="D2440" s="315" t="s">
        <v>5171</v>
      </c>
      <c r="E2440" s="315" t="s">
        <v>510</v>
      </c>
    </row>
    <row r="2441" spans="2:5">
      <c r="B2441" s="315" t="s">
        <v>7495</v>
      </c>
      <c r="C2441" s="315" t="s">
        <v>7496</v>
      </c>
      <c r="D2441" s="315" t="s">
        <v>7497</v>
      </c>
      <c r="E2441" s="315" t="s">
        <v>510</v>
      </c>
    </row>
    <row r="2442" spans="2:5">
      <c r="B2442" s="315" t="s">
        <v>1806</v>
      </c>
      <c r="C2442" s="315" t="s">
        <v>1807</v>
      </c>
      <c r="D2442" s="315" t="s">
        <v>1808</v>
      </c>
      <c r="E2442" s="315" t="s">
        <v>680</v>
      </c>
    </row>
    <row r="2443" spans="2:5">
      <c r="B2443" s="315" t="s">
        <v>11754</v>
      </c>
      <c r="C2443" s="315" t="s">
        <v>11755</v>
      </c>
      <c r="D2443" s="315" t="s">
        <v>11756</v>
      </c>
      <c r="E2443" s="315" t="s">
        <v>510</v>
      </c>
    </row>
    <row r="2444" spans="2:5">
      <c r="B2444" s="315" t="s">
        <v>10805</v>
      </c>
      <c r="C2444" s="315" t="s">
        <v>10806</v>
      </c>
      <c r="D2444" s="315" t="s">
        <v>10807</v>
      </c>
      <c r="E2444" s="315" t="s">
        <v>510</v>
      </c>
    </row>
    <row r="2445" spans="2:5">
      <c r="B2445" s="315" t="s">
        <v>7676</v>
      </c>
      <c r="C2445" s="315" t="s">
        <v>7677</v>
      </c>
      <c r="D2445" s="315" t="s">
        <v>7678</v>
      </c>
      <c r="E2445" s="315" t="s">
        <v>510</v>
      </c>
    </row>
    <row r="2446" spans="2:5">
      <c r="B2446" s="315" t="s">
        <v>7869</v>
      </c>
      <c r="C2446" s="315" t="s">
        <v>7870</v>
      </c>
      <c r="D2446" s="315" t="s">
        <v>7871</v>
      </c>
      <c r="E2446" s="315" t="s">
        <v>510</v>
      </c>
    </row>
    <row r="2447" spans="2:5">
      <c r="B2447" s="315" t="s">
        <v>10659</v>
      </c>
      <c r="C2447" s="315" t="s">
        <v>10660</v>
      </c>
      <c r="D2447" s="315" t="s">
        <v>10661</v>
      </c>
      <c r="E2447" s="315" t="s">
        <v>510</v>
      </c>
    </row>
    <row r="2448" spans="2:5">
      <c r="B2448" s="315" t="s">
        <v>1933</v>
      </c>
      <c r="C2448" s="315" t="s">
        <v>1934</v>
      </c>
      <c r="D2448" s="315" t="s">
        <v>1935</v>
      </c>
      <c r="E2448" s="315" t="s">
        <v>510</v>
      </c>
    </row>
    <row r="2449" spans="2:5">
      <c r="B2449" s="315" t="s">
        <v>1080</v>
      </c>
      <c r="C2449" s="315" t="s">
        <v>1081</v>
      </c>
      <c r="D2449" s="315" t="s">
        <v>1082</v>
      </c>
      <c r="E2449" s="315" t="s">
        <v>510</v>
      </c>
    </row>
    <row r="2450" spans="2:5">
      <c r="B2450" s="315" t="s">
        <v>1847</v>
      </c>
      <c r="C2450" s="315" t="s">
        <v>1848</v>
      </c>
      <c r="D2450" s="315" t="s">
        <v>1849</v>
      </c>
      <c r="E2450" s="315" t="s">
        <v>510</v>
      </c>
    </row>
    <row r="2451" spans="2:5">
      <c r="B2451" s="315" t="s">
        <v>2440</v>
      </c>
      <c r="C2451" s="315" t="s">
        <v>2441</v>
      </c>
      <c r="D2451" s="315" t="s">
        <v>2442</v>
      </c>
      <c r="E2451" s="315" t="s">
        <v>510</v>
      </c>
    </row>
    <row r="2452" spans="2:5">
      <c r="B2452" s="315" t="s">
        <v>1446</v>
      </c>
      <c r="C2452" s="315" t="s">
        <v>1447</v>
      </c>
      <c r="D2452" s="315" t="s">
        <v>1448</v>
      </c>
      <c r="E2452" s="315" t="s">
        <v>510</v>
      </c>
    </row>
    <row r="2453" spans="2:5">
      <c r="B2453" s="315" t="s">
        <v>5249</v>
      </c>
      <c r="C2453" s="315" t="s">
        <v>5250</v>
      </c>
      <c r="D2453" s="315" t="s">
        <v>5251</v>
      </c>
      <c r="E2453" s="315" t="s">
        <v>680</v>
      </c>
    </row>
    <row r="2454" spans="2:5">
      <c r="B2454" s="315" t="s">
        <v>7050</v>
      </c>
      <c r="C2454" s="315" t="s">
        <v>7051</v>
      </c>
      <c r="D2454" s="315" t="s">
        <v>7052</v>
      </c>
      <c r="E2454" s="315" t="s">
        <v>510</v>
      </c>
    </row>
    <row r="2455" spans="2:5">
      <c r="B2455" s="315" t="s">
        <v>10033</v>
      </c>
      <c r="C2455" s="315" t="s">
        <v>10034</v>
      </c>
      <c r="D2455" s="315" t="s">
        <v>10035</v>
      </c>
      <c r="E2455" s="315" t="s">
        <v>510</v>
      </c>
    </row>
    <row r="2456" spans="2:5">
      <c r="B2456" s="315" t="s">
        <v>8863</v>
      </c>
      <c r="C2456" s="315" t="s">
        <v>8864</v>
      </c>
      <c r="D2456" s="315" t="s">
        <v>8865</v>
      </c>
      <c r="E2456" s="315" t="s">
        <v>510</v>
      </c>
    </row>
    <row r="2457" spans="2:5">
      <c r="B2457" s="315" t="s">
        <v>12880</v>
      </c>
      <c r="C2457" s="315" t="s">
        <v>12881</v>
      </c>
      <c r="D2457" s="315" t="s">
        <v>8865</v>
      </c>
      <c r="E2457" s="315" t="s">
        <v>510</v>
      </c>
    </row>
    <row r="2458" spans="2:5">
      <c r="B2458" s="315" t="s">
        <v>7512</v>
      </c>
      <c r="C2458" s="315" t="s">
        <v>7513</v>
      </c>
      <c r="D2458" s="315" t="s">
        <v>7514</v>
      </c>
      <c r="E2458" s="315" t="s">
        <v>510</v>
      </c>
    </row>
    <row r="2459" spans="2:5">
      <c r="B2459" s="315" t="s">
        <v>5824</v>
      </c>
      <c r="C2459" s="315" t="s">
        <v>5825</v>
      </c>
      <c r="D2459" s="315" t="s">
        <v>2144</v>
      </c>
      <c r="E2459" s="315" t="s">
        <v>510</v>
      </c>
    </row>
    <row r="2460" spans="2:5">
      <c r="B2460" s="315" t="s">
        <v>5457</v>
      </c>
      <c r="C2460" s="315" t="s">
        <v>5458</v>
      </c>
      <c r="D2460" s="315" t="s">
        <v>509</v>
      </c>
      <c r="E2460" s="315" t="s">
        <v>510</v>
      </c>
    </row>
    <row r="2461" spans="2:5">
      <c r="B2461" s="315" t="s">
        <v>788</v>
      </c>
      <c r="C2461" s="315" t="s">
        <v>789</v>
      </c>
      <c r="D2461" s="315" t="s">
        <v>790</v>
      </c>
      <c r="E2461" s="315" t="s">
        <v>510</v>
      </c>
    </row>
    <row r="2462" spans="2:5">
      <c r="B2462" s="315" t="s">
        <v>8610</v>
      </c>
      <c r="C2462" s="315" t="s">
        <v>8611</v>
      </c>
      <c r="D2462" s="315" t="s">
        <v>8612</v>
      </c>
      <c r="E2462" s="315" t="s">
        <v>680</v>
      </c>
    </row>
    <row r="2463" spans="2:5">
      <c r="B2463" s="315" t="s">
        <v>1451</v>
      </c>
      <c r="C2463" s="315" t="s">
        <v>1452</v>
      </c>
      <c r="D2463" s="315" t="s">
        <v>1453</v>
      </c>
      <c r="E2463" s="315" t="s">
        <v>510</v>
      </c>
    </row>
    <row r="2464" spans="2:5">
      <c r="B2464" s="315" t="s">
        <v>4936</v>
      </c>
      <c r="C2464" s="315" t="s">
        <v>4937</v>
      </c>
      <c r="D2464" s="315" t="s">
        <v>528</v>
      </c>
      <c r="E2464" s="315" t="s">
        <v>510</v>
      </c>
    </row>
    <row r="2465" spans="2:5">
      <c r="B2465" s="315" t="s">
        <v>806</v>
      </c>
      <c r="C2465" s="315" t="s">
        <v>807</v>
      </c>
      <c r="D2465" s="315" t="s">
        <v>808</v>
      </c>
      <c r="E2465" s="315" t="s">
        <v>510</v>
      </c>
    </row>
    <row r="2466" spans="2:5">
      <c r="B2466" s="315" t="s">
        <v>1333</v>
      </c>
      <c r="C2466" s="315" t="s">
        <v>1334</v>
      </c>
      <c r="D2466" s="315" t="s">
        <v>1335</v>
      </c>
      <c r="E2466" s="315" t="s">
        <v>510</v>
      </c>
    </row>
    <row r="2467" spans="2:5">
      <c r="B2467" s="315" t="s">
        <v>9838</v>
      </c>
      <c r="C2467" s="315" t="s">
        <v>9839</v>
      </c>
      <c r="D2467" s="315" t="s">
        <v>509</v>
      </c>
      <c r="E2467" s="315" t="s">
        <v>510</v>
      </c>
    </row>
    <row r="2468" spans="2:5">
      <c r="B2468" s="315" t="s">
        <v>11137</v>
      </c>
      <c r="C2468" s="315" t="s">
        <v>11138</v>
      </c>
      <c r="D2468" s="315" t="s">
        <v>11139</v>
      </c>
      <c r="E2468" s="315" t="s">
        <v>510</v>
      </c>
    </row>
    <row r="2469" spans="2:5">
      <c r="B2469" s="315" t="s">
        <v>4288</v>
      </c>
      <c r="C2469" s="315" t="s">
        <v>4289</v>
      </c>
      <c r="D2469" s="315" t="s">
        <v>509</v>
      </c>
      <c r="E2469" s="315" t="s">
        <v>510</v>
      </c>
    </row>
    <row r="2470" spans="2:5">
      <c r="B2470" s="315" t="s">
        <v>5485</v>
      </c>
      <c r="C2470" s="315" t="s">
        <v>5486</v>
      </c>
      <c r="D2470" s="315" t="s">
        <v>1189</v>
      </c>
      <c r="E2470" s="315" t="s">
        <v>510</v>
      </c>
    </row>
    <row r="2471" spans="2:5">
      <c r="B2471" s="315" t="s">
        <v>5605</v>
      </c>
      <c r="C2471" s="315" t="s">
        <v>5606</v>
      </c>
      <c r="D2471" s="315" t="s">
        <v>5607</v>
      </c>
      <c r="E2471" s="315" t="s">
        <v>510</v>
      </c>
    </row>
    <row r="2472" spans="2:5">
      <c r="B2472" s="315" t="s">
        <v>12205</v>
      </c>
      <c r="C2472" s="315" t="s">
        <v>12206</v>
      </c>
      <c r="D2472" s="315" t="s">
        <v>12207</v>
      </c>
      <c r="E2472" s="315" t="s">
        <v>510</v>
      </c>
    </row>
    <row r="2473" spans="2:5">
      <c r="B2473" s="315" t="s">
        <v>1348</v>
      </c>
      <c r="C2473" s="315" t="s">
        <v>1349</v>
      </c>
      <c r="D2473" s="315" t="s">
        <v>1350</v>
      </c>
      <c r="E2473" s="315" t="s">
        <v>510</v>
      </c>
    </row>
    <row r="2474" spans="2:5">
      <c r="B2474" s="315" t="s">
        <v>8442</v>
      </c>
      <c r="C2474" s="315" t="s">
        <v>8443</v>
      </c>
      <c r="D2474" s="315" t="s">
        <v>8444</v>
      </c>
      <c r="E2474" s="315" t="s">
        <v>510</v>
      </c>
    </row>
    <row r="2475" spans="2:5">
      <c r="B2475" s="315" t="s">
        <v>3104</v>
      </c>
      <c r="C2475" s="315" t="s">
        <v>3105</v>
      </c>
      <c r="D2475" s="315" t="s">
        <v>3106</v>
      </c>
      <c r="E2475" s="315" t="s">
        <v>510</v>
      </c>
    </row>
    <row r="2476" spans="2:5">
      <c r="B2476" s="315" t="s">
        <v>7329</v>
      </c>
      <c r="C2476" s="315" t="s">
        <v>7330</v>
      </c>
      <c r="D2476" s="315" t="s">
        <v>6658</v>
      </c>
      <c r="E2476" s="315" t="s">
        <v>510</v>
      </c>
    </row>
    <row r="2477" spans="2:5">
      <c r="B2477" s="315" t="s">
        <v>939</v>
      </c>
      <c r="C2477" s="315" t="s">
        <v>940</v>
      </c>
      <c r="D2477" s="315" t="s">
        <v>941</v>
      </c>
      <c r="E2477" s="315" t="s">
        <v>510</v>
      </c>
    </row>
    <row r="2478" spans="2:5">
      <c r="B2478" s="315" t="s">
        <v>11828</v>
      </c>
      <c r="C2478" s="315" t="s">
        <v>11829</v>
      </c>
      <c r="D2478" s="315" t="s">
        <v>11830</v>
      </c>
      <c r="E2478" s="315" t="s">
        <v>510</v>
      </c>
    </row>
    <row r="2479" spans="2:5">
      <c r="B2479" s="315" t="s">
        <v>8566</v>
      </c>
      <c r="C2479" s="315" t="s">
        <v>8567</v>
      </c>
      <c r="D2479" s="315" t="s">
        <v>851</v>
      </c>
      <c r="E2479" s="315" t="s">
        <v>510</v>
      </c>
    </row>
    <row r="2480" spans="2:5">
      <c r="B2480" s="315" t="s">
        <v>5622</v>
      </c>
      <c r="C2480" s="315" t="s">
        <v>5623</v>
      </c>
      <c r="D2480" s="315" t="s">
        <v>676</v>
      </c>
      <c r="E2480" s="315" t="s">
        <v>510</v>
      </c>
    </row>
    <row r="2481" spans="2:5">
      <c r="B2481" s="315" t="s">
        <v>3524</v>
      </c>
      <c r="C2481" s="315" t="s">
        <v>3525</v>
      </c>
      <c r="D2481" s="315" t="s">
        <v>3526</v>
      </c>
      <c r="E2481" s="315" t="s">
        <v>680</v>
      </c>
    </row>
    <row r="2482" spans="2:5">
      <c r="B2482" s="315" t="s">
        <v>7532</v>
      </c>
      <c r="C2482" s="315" t="s">
        <v>7533</v>
      </c>
      <c r="D2482" s="315" t="s">
        <v>7534</v>
      </c>
      <c r="E2482" s="315" t="s">
        <v>510</v>
      </c>
    </row>
    <row r="2483" spans="2:5">
      <c r="B2483" s="315" t="s">
        <v>12184</v>
      </c>
      <c r="C2483" s="315" t="s">
        <v>12185</v>
      </c>
      <c r="D2483" s="315" t="s">
        <v>12186</v>
      </c>
      <c r="E2483" s="315" t="s">
        <v>510</v>
      </c>
    </row>
    <row r="2484" spans="2:5">
      <c r="B2484" s="315" t="s">
        <v>10614</v>
      </c>
      <c r="C2484" s="315" t="s">
        <v>10615</v>
      </c>
      <c r="D2484" s="315" t="s">
        <v>509</v>
      </c>
      <c r="E2484" s="315" t="s">
        <v>510</v>
      </c>
    </row>
    <row r="2485" spans="2:5">
      <c r="B2485" s="315" t="s">
        <v>834</v>
      </c>
      <c r="C2485" s="315" t="s">
        <v>835</v>
      </c>
      <c r="D2485" s="315" t="s">
        <v>836</v>
      </c>
      <c r="E2485" s="315" t="s">
        <v>510</v>
      </c>
    </row>
    <row r="2486" spans="2:5">
      <c r="B2486" s="315" t="s">
        <v>6227</v>
      </c>
      <c r="C2486" s="315" t="s">
        <v>6228</v>
      </c>
      <c r="D2486" s="315" t="s">
        <v>6229</v>
      </c>
      <c r="E2486" s="315" t="s">
        <v>510</v>
      </c>
    </row>
    <row r="2487" spans="2:5">
      <c r="B2487" s="315" t="s">
        <v>8593</v>
      </c>
      <c r="C2487" s="315" t="s">
        <v>8594</v>
      </c>
      <c r="D2487" s="315" t="s">
        <v>8595</v>
      </c>
      <c r="E2487" s="315" t="s">
        <v>510</v>
      </c>
    </row>
    <row r="2488" spans="2:5">
      <c r="B2488" s="315" t="s">
        <v>7353</v>
      </c>
      <c r="C2488" s="315" t="s">
        <v>7354</v>
      </c>
      <c r="D2488" s="315" t="s">
        <v>7355</v>
      </c>
      <c r="E2488" s="315" t="s">
        <v>680</v>
      </c>
    </row>
    <row r="2489" spans="2:5">
      <c r="B2489" s="315" t="s">
        <v>702</v>
      </c>
      <c r="C2489" s="315" t="s">
        <v>703</v>
      </c>
      <c r="D2489" s="315" t="s">
        <v>704</v>
      </c>
      <c r="E2489" s="315" t="s">
        <v>510</v>
      </c>
    </row>
    <row r="2490" spans="2:5">
      <c r="B2490" s="315" t="s">
        <v>6559</v>
      </c>
      <c r="C2490" s="315" t="s">
        <v>6560</v>
      </c>
      <c r="D2490" s="315" t="s">
        <v>6561</v>
      </c>
      <c r="E2490" s="315" t="s">
        <v>510</v>
      </c>
    </row>
    <row r="2491" spans="2:5">
      <c r="B2491" s="315" t="s">
        <v>11656</v>
      </c>
      <c r="C2491" s="315" t="s">
        <v>11657</v>
      </c>
      <c r="D2491" s="315" t="s">
        <v>11658</v>
      </c>
      <c r="E2491" s="315" t="s">
        <v>510</v>
      </c>
    </row>
    <row r="2492" spans="2:5">
      <c r="B2492" s="315" t="s">
        <v>3932</v>
      </c>
      <c r="C2492" s="315" t="s">
        <v>3933</v>
      </c>
      <c r="D2492" s="315" t="s">
        <v>3934</v>
      </c>
      <c r="E2492" s="315" t="s">
        <v>510</v>
      </c>
    </row>
    <row r="2493" spans="2:5">
      <c r="B2493" s="315" t="s">
        <v>10552</v>
      </c>
      <c r="C2493" s="315" t="s">
        <v>10553</v>
      </c>
      <c r="D2493" s="315" t="s">
        <v>10554</v>
      </c>
      <c r="E2493" s="315" t="s">
        <v>510</v>
      </c>
    </row>
    <row r="2494" spans="2:5">
      <c r="B2494" s="315" t="s">
        <v>9249</v>
      </c>
      <c r="C2494" s="315" t="s">
        <v>9250</v>
      </c>
      <c r="D2494" s="315" t="s">
        <v>9251</v>
      </c>
      <c r="E2494" s="315" t="s">
        <v>510</v>
      </c>
    </row>
    <row r="2495" spans="2:5">
      <c r="B2495" s="315" t="s">
        <v>4256</v>
      </c>
      <c r="C2495" s="315" t="s">
        <v>4257</v>
      </c>
      <c r="D2495" s="315" t="s">
        <v>4258</v>
      </c>
      <c r="E2495" s="315" t="s">
        <v>510</v>
      </c>
    </row>
    <row r="2496" spans="2:5">
      <c r="B2496" s="315" t="s">
        <v>990</v>
      </c>
      <c r="C2496" s="315" t="s">
        <v>991</v>
      </c>
      <c r="D2496" s="315" t="s">
        <v>992</v>
      </c>
      <c r="E2496" s="315" t="s">
        <v>510</v>
      </c>
    </row>
    <row r="2497" spans="2:5">
      <c r="B2497" s="315" t="s">
        <v>7397</v>
      </c>
      <c r="C2497" s="315" t="s">
        <v>7398</v>
      </c>
      <c r="D2497" s="315" t="s">
        <v>7399</v>
      </c>
      <c r="E2497" s="315" t="s">
        <v>510</v>
      </c>
    </row>
    <row r="2498" spans="2:5">
      <c r="B2498" s="315" t="s">
        <v>1724</v>
      </c>
      <c r="C2498" s="315" t="s">
        <v>1725</v>
      </c>
      <c r="D2498" s="315" t="s">
        <v>1726</v>
      </c>
      <c r="E2498" s="315" t="s">
        <v>510</v>
      </c>
    </row>
    <row r="2499" spans="2:5">
      <c r="B2499" s="315" t="s">
        <v>926</v>
      </c>
      <c r="C2499" s="315" t="s">
        <v>927</v>
      </c>
      <c r="D2499" s="315" t="s">
        <v>509</v>
      </c>
      <c r="E2499" s="315" t="s">
        <v>680</v>
      </c>
    </row>
    <row r="2500" spans="2:5">
      <c r="B2500" s="315" t="s">
        <v>764</v>
      </c>
      <c r="C2500" s="315" t="s">
        <v>765</v>
      </c>
      <c r="D2500" s="315" t="s">
        <v>766</v>
      </c>
      <c r="E2500" s="315" t="s">
        <v>680</v>
      </c>
    </row>
    <row r="2501" spans="2:5">
      <c r="B2501" s="315" t="s">
        <v>10568</v>
      </c>
      <c r="C2501" s="315" t="s">
        <v>10569</v>
      </c>
      <c r="D2501" s="315" t="s">
        <v>10570</v>
      </c>
      <c r="E2501" s="315" t="s">
        <v>510</v>
      </c>
    </row>
    <row r="2502" spans="2:5">
      <c r="B2502" s="315" t="s">
        <v>6527</v>
      </c>
      <c r="C2502" s="315" t="s">
        <v>6528</v>
      </c>
      <c r="D2502" s="315" t="s">
        <v>6529</v>
      </c>
      <c r="E2502" s="315" t="s">
        <v>680</v>
      </c>
    </row>
    <row r="2503" spans="2:5">
      <c r="B2503" s="315" t="s">
        <v>9488</v>
      </c>
      <c r="C2503" s="315" t="s">
        <v>9489</v>
      </c>
      <c r="D2503" s="315" t="s">
        <v>8842</v>
      </c>
      <c r="E2503" s="315" t="s">
        <v>510</v>
      </c>
    </row>
    <row r="2504" spans="2:5">
      <c r="B2504" s="315" t="s">
        <v>12391</v>
      </c>
      <c r="C2504" s="315" t="s">
        <v>12392</v>
      </c>
      <c r="D2504" s="315" t="s">
        <v>9017</v>
      </c>
      <c r="E2504" s="315" t="s">
        <v>680</v>
      </c>
    </row>
    <row r="2505" spans="2:5">
      <c r="B2505" s="315" t="s">
        <v>10474</v>
      </c>
      <c r="C2505" s="315" t="s">
        <v>10475</v>
      </c>
      <c r="D2505" s="315" t="s">
        <v>10476</v>
      </c>
      <c r="E2505" s="315" t="s">
        <v>510</v>
      </c>
    </row>
    <row r="2506" spans="2:5">
      <c r="B2506" s="315" t="s">
        <v>2467</v>
      </c>
      <c r="C2506" s="315" t="s">
        <v>2468</v>
      </c>
      <c r="D2506" s="315" t="s">
        <v>2469</v>
      </c>
      <c r="E2506" s="315" t="s">
        <v>510</v>
      </c>
    </row>
    <row r="2507" spans="2:5">
      <c r="B2507" s="315" t="s">
        <v>716</v>
      </c>
      <c r="C2507" s="315" t="s">
        <v>717</v>
      </c>
      <c r="D2507" s="315" t="s">
        <v>718</v>
      </c>
      <c r="E2507" s="315" t="s">
        <v>510</v>
      </c>
    </row>
    <row r="2508" spans="2:5">
      <c r="B2508" s="315" t="s">
        <v>5397</v>
      </c>
      <c r="C2508" s="315" t="s">
        <v>5398</v>
      </c>
      <c r="D2508" s="315" t="s">
        <v>509</v>
      </c>
      <c r="E2508" s="315" t="s">
        <v>510</v>
      </c>
    </row>
    <row r="2509" spans="2:5">
      <c r="B2509" s="315" t="s">
        <v>2033</v>
      </c>
      <c r="C2509" s="315" t="s">
        <v>2034</v>
      </c>
      <c r="D2509" s="315" t="s">
        <v>2035</v>
      </c>
      <c r="E2509" s="315" t="s">
        <v>680</v>
      </c>
    </row>
    <row r="2510" spans="2:5">
      <c r="B2510" s="315" t="s">
        <v>3458</v>
      </c>
      <c r="C2510" s="315" t="s">
        <v>3459</v>
      </c>
      <c r="D2510" s="315" t="s">
        <v>3460</v>
      </c>
      <c r="E2510" s="315" t="s">
        <v>510</v>
      </c>
    </row>
    <row r="2511" spans="2:5">
      <c r="B2511" s="315" t="s">
        <v>12663</v>
      </c>
      <c r="C2511" s="315" t="s">
        <v>12664</v>
      </c>
      <c r="D2511" s="315" t="s">
        <v>12665</v>
      </c>
      <c r="E2511" s="315" t="s">
        <v>510</v>
      </c>
    </row>
    <row r="2512" spans="2:5">
      <c r="B2512" s="315" t="s">
        <v>4311</v>
      </c>
      <c r="C2512" s="315" t="s">
        <v>4312</v>
      </c>
      <c r="D2512" s="315" t="s">
        <v>4313</v>
      </c>
      <c r="E2512" s="315" t="s">
        <v>510</v>
      </c>
    </row>
    <row r="2513" spans="2:5">
      <c r="B2513" s="315" t="s">
        <v>886</v>
      </c>
      <c r="C2513" s="315" t="s">
        <v>887</v>
      </c>
      <c r="D2513" s="315" t="s">
        <v>888</v>
      </c>
      <c r="E2513" s="315" t="s">
        <v>510</v>
      </c>
    </row>
    <row r="2514" spans="2:5">
      <c r="B2514" s="315" t="s">
        <v>1257</v>
      </c>
      <c r="C2514" s="315" t="s">
        <v>1258</v>
      </c>
      <c r="D2514" s="315" t="s">
        <v>1259</v>
      </c>
      <c r="E2514" s="315" t="s">
        <v>680</v>
      </c>
    </row>
    <row r="2515" spans="2:5">
      <c r="B2515" s="315" t="s">
        <v>11554</v>
      </c>
      <c r="C2515" s="315" t="s">
        <v>11555</v>
      </c>
      <c r="D2515" s="315" t="s">
        <v>11556</v>
      </c>
      <c r="E2515" s="315" t="s">
        <v>510</v>
      </c>
    </row>
    <row r="2516" spans="2:5">
      <c r="B2516" s="315" t="s">
        <v>10065</v>
      </c>
      <c r="C2516" s="315" t="s">
        <v>10066</v>
      </c>
      <c r="D2516" s="315" t="s">
        <v>10067</v>
      </c>
      <c r="E2516" s="315" t="s">
        <v>510</v>
      </c>
    </row>
    <row r="2517" spans="2:5">
      <c r="B2517" s="315" t="s">
        <v>3481</v>
      </c>
      <c r="C2517" s="315" t="s">
        <v>3482</v>
      </c>
      <c r="D2517" s="315" t="s">
        <v>3483</v>
      </c>
      <c r="E2517" s="315" t="s">
        <v>510</v>
      </c>
    </row>
    <row r="2518" spans="2:5">
      <c r="B2518" s="315" t="s">
        <v>5837</v>
      </c>
      <c r="C2518" s="315" t="s">
        <v>5838</v>
      </c>
      <c r="D2518" s="315" t="s">
        <v>5839</v>
      </c>
      <c r="E2518" s="315" t="s">
        <v>510</v>
      </c>
    </row>
    <row r="2519" spans="2:5">
      <c r="B2519" s="315" t="s">
        <v>3915</v>
      </c>
      <c r="C2519" s="315" t="s">
        <v>3916</v>
      </c>
      <c r="D2519" s="315" t="s">
        <v>3917</v>
      </c>
      <c r="E2519" s="315" t="s">
        <v>680</v>
      </c>
    </row>
    <row r="2520" spans="2:5">
      <c r="B2520" s="315" t="s">
        <v>1369</v>
      </c>
      <c r="C2520" s="315" t="s">
        <v>1370</v>
      </c>
      <c r="D2520" s="315" t="s">
        <v>1371</v>
      </c>
      <c r="E2520" s="315" t="s">
        <v>510</v>
      </c>
    </row>
    <row r="2521" spans="2:5">
      <c r="B2521" s="315" t="s">
        <v>12725</v>
      </c>
      <c r="C2521" s="315" t="s">
        <v>12726</v>
      </c>
      <c r="D2521" s="315" t="s">
        <v>1678</v>
      </c>
      <c r="E2521" s="315" t="s">
        <v>680</v>
      </c>
    </row>
    <row r="2522" spans="2:5">
      <c r="B2522" s="315" t="s">
        <v>10038</v>
      </c>
      <c r="C2522" s="315" t="s">
        <v>10039</v>
      </c>
      <c r="D2522" s="315" t="s">
        <v>10040</v>
      </c>
      <c r="E2522" s="315" t="s">
        <v>680</v>
      </c>
    </row>
    <row r="2523" spans="2:5">
      <c r="B2523" s="315" t="s">
        <v>4379</v>
      </c>
      <c r="C2523" s="315" t="s">
        <v>4380</v>
      </c>
      <c r="D2523" s="315" t="s">
        <v>3709</v>
      </c>
      <c r="E2523" s="315" t="s">
        <v>680</v>
      </c>
    </row>
    <row r="2524" spans="2:5">
      <c r="B2524" s="315" t="s">
        <v>3707</v>
      </c>
      <c r="C2524" s="315" t="s">
        <v>3708</v>
      </c>
      <c r="D2524" s="315" t="s">
        <v>3709</v>
      </c>
      <c r="E2524" s="315" t="s">
        <v>510</v>
      </c>
    </row>
    <row r="2525" spans="2:5">
      <c r="B2525" s="315" t="s">
        <v>11396</v>
      </c>
      <c r="C2525" s="315" t="s">
        <v>11397</v>
      </c>
      <c r="D2525" s="315" t="s">
        <v>11398</v>
      </c>
      <c r="E2525" s="315" t="s">
        <v>510</v>
      </c>
    </row>
    <row r="2526" spans="2:5">
      <c r="B2526" s="315" t="s">
        <v>942</v>
      </c>
      <c r="C2526" s="315" t="s">
        <v>943</v>
      </c>
      <c r="D2526" s="315" t="s">
        <v>509</v>
      </c>
      <c r="E2526" s="315" t="s">
        <v>510</v>
      </c>
    </row>
    <row r="2527" spans="2:5">
      <c r="B2527" s="315" t="s">
        <v>4695</v>
      </c>
      <c r="C2527" s="315" t="s">
        <v>4696</v>
      </c>
      <c r="D2527" s="315" t="s">
        <v>4697</v>
      </c>
      <c r="E2527" s="315" t="s">
        <v>510</v>
      </c>
    </row>
    <row r="2528" spans="2:5">
      <c r="B2528" s="315" t="s">
        <v>1449</v>
      </c>
      <c r="C2528" s="315" t="s">
        <v>1450</v>
      </c>
      <c r="D2528" s="315" t="s">
        <v>509</v>
      </c>
      <c r="E2528" s="315" t="s">
        <v>510</v>
      </c>
    </row>
    <row r="2529" spans="2:5">
      <c r="B2529" s="315" t="s">
        <v>2670</v>
      </c>
      <c r="C2529" s="315" t="s">
        <v>2671</v>
      </c>
      <c r="D2529" s="315" t="s">
        <v>2672</v>
      </c>
      <c r="E2529" s="315" t="s">
        <v>510</v>
      </c>
    </row>
    <row r="2530" spans="2:5">
      <c r="B2530" s="315" t="s">
        <v>8939</v>
      </c>
      <c r="C2530" s="315" t="s">
        <v>8940</v>
      </c>
      <c r="D2530" s="315" t="s">
        <v>4458</v>
      </c>
      <c r="E2530" s="315" t="s">
        <v>680</v>
      </c>
    </row>
    <row r="2531" spans="2:5">
      <c r="B2531" s="315" t="s">
        <v>3582</v>
      </c>
      <c r="C2531" s="315" t="s">
        <v>3583</v>
      </c>
      <c r="D2531" s="315" t="s">
        <v>3584</v>
      </c>
      <c r="E2531" s="315" t="s">
        <v>510</v>
      </c>
    </row>
    <row r="2532" spans="2:5">
      <c r="B2532" s="315" t="s">
        <v>2673</v>
      </c>
      <c r="C2532" s="315" t="s">
        <v>2674</v>
      </c>
      <c r="D2532" s="315" t="s">
        <v>2675</v>
      </c>
      <c r="E2532" s="315" t="s">
        <v>510</v>
      </c>
    </row>
    <row r="2533" spans="2:5">
      <c r="B2533" s="315" t="s">
        <v>11804</v>
      </c>
      <c r="C2533" s="315" t="s">
        <v>11805</v>
      </c>
      <c r="D2533" s="315" t="s">
        <v>11806</v>
      </c>
      <c r="E2533" s="315" t="s">
        <v>510</v>
      </c>
    </row>
    <row r="2534" spans="2:5">
      <c r="B2534" s="315" t="s">
        <v>12689</v>
      </c>
      <c r="C2534" s="315" t="s">
        <v>12690</v>
      </c>
      <c r="D2534" s="315" t="s">
        <v>12691</v>
      </c>
      <c r="E2534" s="315" t="s">
        <v>510</v>
      </c>
    </row>
    <row r="2535" spans="2:5">
      <c r="B2535" s="315" t="s">
        <v>8144</v>
      </c>
      <c r="C2535" s="315" t="s">
        <v>8145</v>
      </c>
      <c r="D2535" s="315" t="s">
        <v>8146</v>
      </c>
      <c r="E2535" s="315" t="s">
        <v>510</v>
      </c>
    </row>
    <row r="2536" spans="2:5">
      <c r="B2536" s="315" t="s">
        <v>8829</v>
      </c>
      <c r="C2536" s="315" t="s">
        <v>8830</v>
      </c>
      <c r="D2536" s="315" t="s">
        <v>509</v>
      </c>
      <c r="E2536" s="315" t="s">
        <v>510</v>
      </c>
    </row>
    <row r="2537" spans="2:5">
      <c r="B2537" s="315" t="s">
        <v>11340</v>
      </c>
      <c r="C2537" s="315" t="s">
        <v>11341</v>
      </c>
      <c r="D2537" s="315" t="s">
        <v>7946</v>
      </c>
      <c r="E2537" s="315" t="s">
        <v>510</v>
      </c>
    </row>
    <row r="2538" spans="2:5">
      <c r="B2538" s="315" t="s">
        <v>737</v>
      </c>
      <c r="C2538" s="315" t="s">
        <v>738</v>
      </c>
      <c r="D2538" s="315" t="s">
        <v>739</v>
      </c>
      <c r="E2538" s="315" t="s">
        <v>510</v>
      </c>
    </row>
    <row r="2539" spans="2:5">
      <c r="B2539" s="315" t="s">
        <v>3947</v>
      </c>
      <c r="C2539" s="315" t="s">
        <v>3948</v>
      </c>
      <c r="D2539" s="315" t="s">
        <v>3949</v>
      </c>
      <c r="E2539" s="315" t="s">
        <v>510</v>
      </c>
    </row>
    <row r="2540" spans="2:5">
      <c r="B2540" s="315" t="s">
        <v>4253</v>
      </c>
      <c r="C2540" s="315" t="s">
        <v>4254</v>
      </c>
      <c r="D2540" s="315" t="s">
        <v>4255</v>
      </c>
      <c r="E2540" s="315" t="s">
        <v>510</v>
      </c>
    </row>
    <row r="2541" spans="2:5">
      <c r="B2541" s="315" t="s">
        <v>1779</v>
      </c>
      <c r="C2541" s="315" t="s">
        <v>1780</v>
      </c>
      <c r="D2541" s="315" t="s">
        <v>1781</v>
      </c>
      <c r="E2541" s="315" t="s">
        <v>510</v>
      </c>
    </row>
    <row r="2542" spans="2:5">
      <c r="B2542" s="315" t="s">
        <v>12377</v>
      </c>
      <c r="C2542" s="315" t="s">
        <v>12378</v>
      </c>
      <c r="D2542" s="315" t="s">
        <v>509</v>
      </c>
      <c r="E2542" s="315" t="s">
        <v>510</v>
      </c>
    </row>
    <row r="2543" spans="2:5">
      <c r="B2543" s="315" t="s">
        <v>1493</v>
      </c>
      <c r="C2543" s="315" t="s">
        <v>1494</v>
      </c>
      <c r="D2543" s="315" t="s">
        <v>1495</v>
      </c>
      <c r="E2543" s="315" t="s">
        <v>510</v>
      </c>
    </row>
    <row r="2544" spans="2:5">
      <c r="B2544" s="315" t="s">
        <v>4952</v>
      </c>
      <c r="C2544" s="315" t="s">
        <v>4953</v>
      </c>
      <c r="D2544" s="315" t="s">
        <v>4954</v>
      </c>
      <c r="E2544" s="315" t="s">
        <v>680</v>
      </c>
    </row>
    <row r="2545" spans="2:5">
      <c r="B2545" s="315" t="s">
        <v>7902</v>
      </c>
      <c r="C2545" s="315" t="s">
        <v>7903</v>
      </c>
      <c r="D2545" s="315" t="s">
        <v>5813</v>
      </c>
      <c r="E2545" s="315" t="s">
        <v>680</v>
      </c>
    </row>
    <row r="2546" spans="2:5">
      <c r="B2546" s="315" t="s">
        <v>6220</v>
      </c>
      <c r="C2546" s="315" t="s">
        <v>6221</v>
      </c>
      <c r="D2546" s="315" t="s">
        <v>5367</v>
      </c>
      <c r="E2546" s="315" t="s">
        <v>680</v>
      </c>
    </row>
    <row r="2547" spans="2:5">
      <c r="B2547" s="315" t="s">
        <v>1402</v>
      </c>
      <c r="C2547" s="315" t="s">
        <v>1403</v>
      </c>
      <c r="D2547" s="315" t="s">
        <v>1404</v>
      </c>
      <c r="E2547" s="315" t="s">
        <v>510</v>
      </c>
    </row>
    <row r="2548" spans="2:5">
      <c r="B2548" s="315" t="s">
        <v>5464</v>
      </c>
      <c r="C2548" s="315" t="s">
        <v>5465</v>
      </c>
      <c r="D2548" s="315" t="s">
        <v>509</v>
      </c>
      <c r="E2548" s="315" t="s">
        <v>510</v>
      </c>
    </row>
    <row r="2549" spans="2:5">
      <c r="B2549" s="315" t="s">
        <v>11522</v>
      </c>
      <c r="C2549" s="315" t="s">
        <v>11523</v>
      </c>
      <c r="D2549" s="315" t="s">
        <v>11524</v>
      </c>
      <c r="E2549" s="315" t="s">
        <v>510</v>
      </c>
    </row>
    <row r="2550" spans="2:5">
      <c r="B2550" s="315" t="s">
        <v>8965</v>
      </c>
      <c r="C2550" s="315" t="s">
        <v>8966</v>
      </c>
      <c r="D2550" s="315" t="s">
        <v>8967</v>
      </c>
      <c r="E2550" s="315" t="s">
        <v>510</v>
      </c>
    </row>
    <row r="2551" spans="2:5">
      <c r="B2551" s="315" t="s">
        <v>10797</v>
      </c>
      <c r="C2551" s="315" t="s">
        <v>10798</v>
      </c>
      <c r="D2551" s="315" t="s">
        <v>10799</v>
      </c>
      <c r="E2551" s="315" t="s">
        <v>510</v>
      </c>
    </row>
    <row r="2552" spans="2:5">
      <c r="B2552" s="315" t="s">
        <v>3079</v>
      </c>
      <c r="C2552" s="315" t="s">
        <v>3080</v>
      </c>
      <c r="D2552" s="315" t="s">
        <v>3081</v>
      </c>
      <c r="E2552" s="315" t="s">
        <v>510</v>
      </c>
    </row>
    <row r="2553" spans="2:5">
      <c r="B2553" s="315" t="s">
        <v>5474</v>
      </c>
      <c r="C2553" s="315" t="s">
        <v>5475</v>
      </c>
      <c r="D2553" s="315" t="s">
        <v>5476</v>
      </c>
      <c r="E2553" s="315" t="s">
        <v>510</v>
      </c>
    </row>
    <row r="2554" spans="2:5">
      <c r="B2554" s="315" t="s">
        <v>4343</v>
      </c>
      <c r="C2554" s="315" t="s">
        <v>4344</v>
      </c>
      <c r="D2554" s="315" t="s">
        <v>4345</v>
      </c>
      <c r="E2554" s="315" t="s">
        <v>680</v>
      </c>
    </row>
    <row r="2555" spans="2:5">
      <c r="B2555" s="315" t="s">
        <v>1907</v>
      </c>
      <c r="C2555" s="315" t="s">
        <v>1908</v>
      </c>
      <c r="D2555" s="315" t="s">
        <v>1909</v>
      </c>
      <c r="E2555" s="315" t="s">
        <v>510</v>
      </c>
    </row>
    <row r="2556" spans="2:5">
      <c r="B2556" s="315" t="s">
        <v>5648</v>
      </c>
      <c r="C2556" s="315" t="s">
        <v>5649</v>
      </c>
      <c r="D2556" s="315" t="s">
        <v>509</v>
      </c>
      <c r="E2556" s="315" t="s">
        <v>510</v>
      </c>
    </row>
    <row r="2557" spans="2:5">
      <c r="B2557" s="315" t="s">
        <v>871</v>
      </c>
      <c r="C2557" s="315" t="s">
        <v>872</v>
      </c>
      <c r="D2557" s="315" t="s">
        <v>509</v>
      </c>
      <c r="E2557" s="315" t="s">
        <v>510</v>
      </c>
    </row>
    <row r="2558" spans="2:5">
      <c r="B2558" s="315" t="s">
        <v>8155</v>
      </c>
      <c r="C2558" s="315" t="s">
        <v>8156</v>
      </c>
      <c r="D2558" s="315" t="s">
        <v>8157</v>
      </c>
      <c r="E2558" s="315" t="s">
        <v>510</v>
      </c>
    </row>
    <row r="2559" spans="2:5">
      <c r="B2559" s="315" t="s">
        <v>7221</v>
      </c>
      <c r="C2559" s="315" t="s">
        <v>7222</v>
      </c>
      <c r="D2559" s="315" t="s">
        <v>7223</v>
      </c>
      <c r="E2559" s="315" t="s">
        <v>510</v>
      </c>
    </row>
    <row r="2560" spans="2:5">
      <c r="B2560" s="315" t="s">
        <v>6397</v>
      </c>
      <c r="C2560" s="315" t="s">
        <v>6398</v>
      </c>
      <c r="D2560" s="315" t="s">
        <v>6399</v>
      </c>
      <c r="E2560" s="315" t="s">
        <v>510</v>
      </c>
    </row>
    <row r="2561" spans="2:5">
      <c r="B2561" s="315" t="s">
        <v>5884</v>
      </c>
      <c r="C2561" s="315" t="s">
        <v>5885</v>
      </c>
      <c r="D2561" s="315" t="s">
        <v>509</v>
      </c>
      <c r="E2561" s="315" t="s">
        <v>510</v>
      </c>
    </row>
    <row r="2562" spans="2:5">
      <c r="B2562" s="315" t="s">
        <v>6536</v>
      </c>
      <c r="C2562" s="315" t="s">
        <v>6537</v>
      </c>
      <c r="D2562" s="315" t="s">
        <v>6538</v>
      </c>
      <c r="E2562" s="315" t="s">
        <v>510</v>
      </c>
    </row>
    <row r="2563" spans="2:5">
      <c r="B2563" s="315" t="s">
        <v>8053</v>
      </c>
      <c r="C2563" s="315" t="s">
        <v>8054</v>
      </c>
      <c r="D2563" s="315" t="s">
        <v>8055</v>
      </c>
      <c r="E2563" s="315" t="s">
        <v>510</v>
      </c>
    </row>
    <row r="2564" spans="2:5">
      <c r="B2564" s="315" t="s">
        <v>7630</v>
      </c>
      <c r="C2564" s="315" t="s">
        <v>7631</v>
      </c>
      <c r="D2564" s="315" t="s">
        <v>7632</v>
      </c>
      <c r="E2564" s="315" t="s">
        <v>510</v>
      </c>
    </row>
    <row r="2565" spans="2:5">
      <c r="B2565" s="315" t="s">
        <v>6820</v>
      </c>
      <c r="C2565" s="315" t="s">
        <v>6821</v>
      </c>
      <c r="D2565" s="315" t="s">
        <v>6822</v>
      </c>
      <c r="E2565" s="315" t="s">
        <v>510</v>
      </c>
    </row>
    <row r="2566" spans="2:5">
      <c r="B2566" s="315" t="s">
        <v>8428</v>
      </c>
      <c r="C2566" s="315" t="s">
        <v>8429</v>
      </c>
      <c r="D2566" s="315" t="s">
        <v>8430</v>
      </c>
      <c r="E2566" s="315" t="s">
        <v>510</v>
      </c>
    </row>
    <row r="2567" spans="2:5">
      <c r="B2567" s="315" t="s">
        <v>5869</v>
      </c>
      <c r="C2567" s="315" t="s">
        <v>5870</v>
      </c>
      <c r="D2567" s="315" t="s">
        <v>5871</v>
      </c>
      <c r="E2567" s="315" t="s">
        <v>510</v>
      </c>
    </row>
    <row r="2568" spans="2:5">
      <c r="B2568" s="315" t="s">
        <v>1760</v>
      </c>
      <c r="C2568" s="315" t="s">
        <v>1761</v>
      </c>
      <c r="D2568" s="315" t="s">
        <v>509</v>
      </c>
      <c r="E2568" s="315" t="s">
        <v>510</v>
      </c>
    </row>
    <row r="2569" spans="2:5">
      <c r="B2569" s="315" t="s">
        <v>1407</v>
      </c>
      <c r="C2569" s="315" t="s">
        <v>1408</v>
      </c>
      <c r="D2569" s="315" t="s">
        <v>1409</v>
      </c>
      <c r="E2569" s="315" t="s">
        <v>680</v>
      </c>
    </row>
    <row r="2570" spans="2:5">
      <c r="B2570" s="315" t="s">
        <v>1325</v>
      </c>
      <c r="C2570" s="315" t="s">
        <v>1326</v>
      </c>
      <c r="D2570" s="315" t="s">
        <v>509</v>
      </c>
      <c r="E2570" s="315" t="s">
        <v>510</v>
      </c>
    </row>
    <row r="2571" spans="2:5">
      <c r="B2571" s="315" t="s">
        <v>12004</v>
      </c>
      <c r="C2571" s="315" t="s">
        <v>12005</v>
      </c>
      <c r="D2571" s="315" t="s">
        <v>12006</v>
      </c>
      <c r="E2571" s="315" t="s">
        <v>680</v>
      </c>
    </row>
    <row r="2572" spans="2:5">
      <c r="B2572" s="315" t="s">
        <v>9178</v>
      </c>
      <c r="C2572" s="315" t="s">
        <v>9179</v>
      </c>
      <c r="D2572" s="315" t="s">
        <v>509</v>
      </c>
      <c r="E2572" s="315" t="s">
        <v>510</v>
      </c>
    </row>
    <row r="2573" spans="2:5">
      <c r="B2573" s="315" t="s">
        <v>3044</v>
      </c>
      <c r="C2573" s="315" t="s">
        <v>3045</v>
      </c>
      <c r="D2573" s="315" t="s">
        <v>3046</v>
      </c>
      <c r="E2573" s="315" t="s">
        <v>510</v>
      </c>
    </row>
    <row r="2574" spans="2:5">
      <c r="B2574" s="315" t="s">
        <v>3769</v>
      </c>
      <c r="C2574" s="315" t="s">
        <v>3770</v>
      </c>
      <c r="D2574" s="315" t="s">
        <v>1165</v>
      </c>
      <c r="E2574" s="315" t="s">
        <v>680</v>
      </c>
    </row>
    <row r="2575" spans="2:5">
      <c r="B2575" s="315" t="s">
        <v>11356</v>
      </c>
      <c r="C2575" s="315" t="s">
        <v>11357</v>
      </c>
      <c r="D2575" s="315" t="s">
        <v>11358</v>
      </c>
      <c r="E2575" s="315" t="s">
        <v>510</v>
      </c>
    </row>
    <row r="2576" spans="2:5">
      <c r="B2576" s="315" t="s">
        <v>7644</v>
      </c>
      <c r="C2576" s="315" t="s">
        <v>7645</v>
      </c>
      <c r="D2576" s="315" t="s">
        <v>7646</v>
      </c>
      <c r="E2576" s="315" t="s">
        <v>510</v>
      </c>
    </row>
    <row r="2577" spans="2:5">
      <c r="B2577" s="315" t="s">
        <v>11661</v>
      </c>
      <c r="C2577" s="315" t="s">
        <v>11662</v>
      </c>
      <c r="D2577" s="315" t="s">
        <v>11663</v>
      </c>
      <c r="E2577" s="315" t="s">
        <v>510</v>
      </c>
    </row>
    <row r="2578" spans="2:5">
      <c r="B2578" s="315" t="s">
        <v>11439</v>
      </c>
      <c r="C2578" s="315" t="s">
        <v>11440</v>
      </c>
      <c r="D2578" s="315" t="s">
        <v>11441</v>
      </c>
      <c r="E2578" s="315" t="s">
        <v>510</v>
      </c>
    </row>
    <row r="2579" spans="2:5">
      <c r="B2579" s="315" t="s">
        <v>9455</v>
      </c>
      <c r="C2579" s="315" t="s">
        <v>9456</v>
      </c>
      <c r="D2579" s="315" t="s">
        <v>9457</v>
      </c>
      <c r="E2579" s="315" t="s">
        <v>510</v>
      </c>
    </row>
    <row r="2580" spans="2:5">
      <c r="B2580" s="315" t="s">
        <v>3535</v>
      </c>
      <c r="C2580" s="315" t="s">
        <v>3536</v>
      </c>
      <c r="D2580" s="315" t="s">
        <v>3537</v>
      </c>
      <c r="E2580" s="315" t="s">
        <v>510</v>
      </c>
    </row>
    <row r="2581" spans="2:5">
      <c r="B2581" s="315" t="s">
        <v>11140</v>
      </c>
      <c r="C2581" s="315" t="s">
        <v>11141</v>
      </c>
      <c r="D2581" s="315" t="s">
        <v>509</v>
      </c>
      <c r="E2581" s="315" t="s">
        <v>510</v>
      </c>
    </row>
    <row r="2582" spans="2:5">
      <c r="B2582" s="315" t="s">
        <v>12249</v>
      </c>
      <c r="C2582" s="315" t="s">
        <v>12250</v>
      </c>
      <c r="D2582" s="315" t="s">
        <v>509</v>
      </c>
      <c r="E2582" s="315" t="s">
        <v>510</v>
      </c>
    </row>
    <row r="2583" spans="2:5">
      <c r="B2583" s="315" t="s">
        <v>11941</v>
      </c>
      <c r="C2583" s="315" t="s">
        <v>11942</v>
      </c>
      <c r="D2583" s="315" t="s">
        <v>11943</v>
      </c>
      <c r="E2583" s="315" t="s">
        <v>680</v>
      </c>
    </row>
    <row r="2584" spans="2:5">
      <c r="B2584" s="315" t="s">
        <v>3558</v>
      </c>
      <c r="C2584" s="315" t="s">
        <v>3559</v>
      </c>
      <c r="D2584" s="315" t="s">
        <v>3560</v>
      </c>
      <c r="E2584" s="315" t="s">
        <v>510</v>
      </c>
    </row>
    <row r="2585" spans="2:5">
      <c r="B2585" s="315" t="s">
        <v>3110</v>
      </c>
      <c r="C2585" s="315" t="s">
        <v>3111</v>
      </c>
      <c r="D2585" s="315" t="s">
        <v>3112</v>
      </c>
      <c r="E2585" s="315" t="s">
        <v>510</v>
      </c>
    </row>
    <row r="2586" spans="2:5">
      <c r="B2586" s="315" t="s">
        <v>4650</v>
      </c>
      <c r="C2586" s="315" t="s">
        <v>4651</v>
      </c>
      <c r="D2586" s="315" t="s">
        <v>4652</v>
      </c>
      <c r="E2586" s="315" t="s">
        <v>510</v>
      </c>
    </row>
    <row r="2587" spans="2:5">
      <c r="B2587" s="315" t="s">
        <v>12091</v>
      </c>
      <c r="C2587" s="315" t="s">
        <v>12092</v>
      </c>
      <c r="D2587" s="315" t="s">
        <v>12093</v>
      </c>
      <c r="E2587" s="315" t="s">
        <v>510</v>
      </c>
    </row>
    <row r="2588" spans="2:5">
      <c r="B2588" s="315" t="s">
        <v>6020</v>
      </c>
      <c r="C2588" s="315" t="s">
        <v>6021</v>
      </c>
      <c r="D2588" s="315" t="s">
        <v>6022</v>
      </c>
      <c r="E2588" s="315" t="s">
        <v>510</v>
      </c>
    </row>
    <row r="2589" spans="2:5">
      <c r="B2589" s="315" t="s">
        <v>8044</v>
      </c>
      <c r="C2589" s="315" t="s">
        <v>8045</v>
      </c>
      <c r="D2589" s="315" t="s">
        <v>8046</v>
      </c>
      <c r="E2589" s="315" t="s">
        <v>510</v>
      </c>
    </row>
    <row r="2590" spans="2:5">
      <c r="B2590" s="315" t="s">
        <v>11326</v>
      </c>
      <c r="C2590" s="315" t="s">
        <v>11327</v>
      </c>
      <c r="D2590" s="315" t="s">
        <v>11328</v>
      </c>
      <c r="E2590" s="315" t="s">
        <v>510</v>
      </c>
    </row>
    <row r="2591" spans="2:5">
      <c r="B2591" s="315" t="s">
        <v>9452</v>
      </c>
      <c r="C2591" s="315" t="s">
        <v>9453</v>
      </c>
      <c r="D2591" s="315" t="s">
        <v>9454</v>
      </c>
      <c r="E2591" s="315" t="s">
        <v>510</v>
      </c>
    </row>
    <row r="2592" spans="2:5">
      <c r="B2592" s="315" t="s">
        <v>6241</v>
      </c>
      <c r="C2592" s="315" t="s">
        <v>6242</v>
      </c>
      <c r="D2592" s="315" t="s">
        <v>6243</v>
      </c>
      <c r="E2592" s="315" t="s">
        <v>680</v>
      </c>
    </row>
    <row r="2593" spans="2:5">
      <c r="B2593" s="315" t="s">
        <v>8419</v>
      </c>
      <c r="C2593" s="315" t="s">
        <v>8420</v>
      </c>
      <c r="D2593" s="315" t="s">
        <v>8421</v>
      </c>
      <c r="E2593" s="315" t="s">
        <v>510</v>
      </c>
    </row>
    <row r="2594" spans="2:5">
      <c r="B2594" s="315" t="s">
        <v>5831</v>
      </c>
      <c r="C2594" s="315" t="s">
        <v>5832</v>
      </c>
      <c r="D2594" s="315" t="s">
        <v>509</v>
      </c>
      <c r="E2594" s="315" t="s">
        <v>680</v>
      </c>
    </row>
    <row r="2595" spans="2:5">
      <c r="B2595" s="315" t="s">
        <v>849</v>
      </c>
      <c r="C2595" s="315" t="s">
        <v>850</v>
      </c>
      <c r="D2595" s="315" t="s">
        <v>851</v>
      </c>
      <c r="E2595" s="315" t="s">
        <v>680</v>
      </c>
    </row>
    <row r="2596" spans="2:5">
      <c r="B2596" s="315" t="s">
        <v>11548</v>
      </c>
      <c r="C2596" s="315" t="s">
        <v>11549</v>
      </c>
      <c r="D2596" s="315" t="s">
        <v>11550</v>
      </c>
      <c r="E2596" s="315" t="s">
        <v>510</v>
      </c>
    </row>
    <row r="2597" spans="2:5">
      <c r="B2597" s="315" t="s">
        <v>6562</v>
      </c>
      <c r="C2597" s="315" t="s">
        <v>6563</v>
      </c>
      <c r="D2597" s="315" t="s">
        <v>6564</v>
      </c>
      <c r="E2597" s="315" t="s">
        <v>510</v>
      </c>
    </row>
    <row r="2598" spans="2:5">
      <c r="B2598" s="315" t="s">
        <v>4359</v>
      </c>
      <c r="C2598" s="315" t="s">
        <v>4360</v>
      </c>
      <c r="D2598" s="315" t="s">
        <v>509</v>
      </c>
      <c r="E2598" s="315" t="s">
        <v>510</v>
      </c>
    </row>
    <row r="2599" spans="2:5">
      <c r="B2599" s="315" t="s">
        <v>2603</v>
      </c>
      <c r="C2599" s="315" t="s">
        <v>2604</v>
      </c>
      <c r="D2599" s="315" t="s">
        <v>2605</v>
      </c>
      <c r="E2599" s="315" t="s">
        <v>510</v>
      </c>
    </row>
    <row r="2600" spans="2:5">
      <c r="B2600" s="315" t="s">
        <v>6707</v>
      </c>
      <c r="C2600" s="315" t="s">
        <v>6708</v>
      </c>
      <c r="D2600" s="315" t="s">
        <v>6709</v>
      </c>
      <c r="E2600" s="315" t="s">
        <v>510</v>
      </c>
    </row>
    <row r="2601" spans="2:5">
      <c r="B2601" s="315" t="s">
        <v>1443</v>
      </c>
      <c r="C2601" s="315" t="s">
        <v>1444</v>
      </c>
      <c r="D2601" s="315" t="s">
        <v>1445</v>
      </c>
      <c r="E2601" s="315" t="s">
        <v>510</v>
      </c>
    </row>
    <row r="2602" spans="2:5">
      <c r="B2602" s="315" t="s">
        <v>12077</v>
      </c>
      <c r="C2602" s="315" t="s">
        <v>12078</v>
      </c>
      <c r="D2602" s="315" t="s">
        <v>12079</v>
      </c>
      <c r="E2602" s="315" t="s">
        <v>510</v>
      </c>
    </row>
    <row r="2603" spans="2:5">
      <c r="B2603" s="315" t="s">
        <v>6208</v>
      </c>
      <c r="C2603" s="315" t="s">
        <v>6209</v>
      </c>
      <c r="D2603" s="315" t="s">
        <v>6210</v>
      </c>
      <c r="E2603" s="315" t="s">
        <v>510</v>
      </c>
    </row>
    <row r="2604" spans="2:5">
      <c r="B2604" s="315" t="s">
        <v>1354</v>
      </c>
      <c r="C2604" s="315" t="s">
        <v>1355</v>
      </c>
      <c r="D2604" s="315" t="s">
        <v>1356</v>
      </c>
      <c r="E2604" s="315" t="s">
        <v>510</v>
      </c>
    </row>
    <row r="2605" spans="2:5">
      <c r="B2605" s="315" t="s">
        <v>12413</v>
      </c>
      <c r="C2605" s="315" t="s">
        <v>12414</v>
      </c>
      <c r="D2605" s="315" t="s">
        <v>509</v>
      </c>
      <c r="E2605" s="315" t="s">
        <v>510</v>
      </c>
    </row>
    <row r="2606" spans="2:5">
      <c r="B2606" s="315" t="s">
        <v>5477</v>
      </c>
      <c r="C2606" s="315" t="s">
        <v>5478</v>
      </c>
      <c r="D2606" s="315" t="s">
        <v>5479</v>
      </c>
      <c r="E2606" s="315" t="s">
        <v>510</v>
      </c>
    </row>
    <row r="2607" spans="2:5">
      <c r="B2607" s="315" t="s">
        <v>4282</v>
      </c>
      <c r="C2607" s="315" t="s">
        <v>4283</v>
      </c>
      <c r="D2607" s="315" t="s">
        <v>4284</v>
      </c>
      <c r="E2607" s="315" t="s">
        <v>680</v>
      </c>
    </row>
    <row r="2608" spans="2:5">
      <c r="B2608" s="315" t="s">
        <v>5394</v>
      </c>
      <c r="C2608" s="315" t="s">
        <v>5395</v>
      </c>
      <c r="D2608" s="315" t="s">
        <v>5396</v>
      </c>
      <c r="E2608" s="315" t="s">
        <v>510</v>
      </c>
    </row>
    <row r="2609" spans="2:5">
      <c r="B2609" s="315" t="s">
        <v>8123</v>
      </c>
      <c r="C2609" s="315" t="s">
        <v>8124</v>
      </c>
      <c r="D2609" s="315" t="s">
        <v>8125</v>
      </c>
      <c r="E2609" s="315" t="s">
        <v>510</v>
      </c>
    </row>
    <row r="2610" spans="2:5">
      <c r="B2610" s="315" t="s">
        <v>12141</v>
      </c>
      <c r="C2610" s="315" t="s">
        <v>12142</v>
      </c>
      <c r="D2610" s="315" t="s">
        <v>12143</v>
      </c>
      <c r="E2610" s="315" t="s">
        <v>510</v>
      </c>
    </row>
    <row r="2611" spans="2:5">
      <c r="B2611" s="315" t="s">
        <v>2523</v>
      </c>
      <c r="C2611" s="315" t="s">
        <v>2524</v>
      </c>
      <c r="D2611" s="315" t="s">
        <v>2525</v>
      </c>
      <c r="E2611" s="315" t="s">
        <v>680</v>
      </c>
    </row>
    <row r="2612" spans="2:5">
      <c r="B2612" s="315" t="s">
        <v>6023</v>
      </c>
      <c r="C2612" s="315" t="s">
        <v>6024</v>
      </c>
      <c r="D2612" s="315" t="s">
        <v>6025</v>
      </c>
      <c r="E2612" s="315" t="s">
        <v>510</v>
      </c>
    </row>
    <row r="2613" spans="2:5">
      <c r="B2613" s="315" t="s">
        <v>2623</v>
      </c>
      <c r="C2613" s="315" t="s">
        <v>2624</v>
      </c>
      <c r="D2613" s="315" t="s">
        <v>2625</v>
      </c>
      <c r="E2613" s="315" t="s">
        <v>510</v>
      </c>
    </row>
    <row r="2614" spans="2:5">
      <c r="B2614" s="315" t="s">
        <v>1465</v>
      </c>
      <c r="C2614" s="315" t="s">
        <v>1466</v>
      </c>
      <c r="D2614" s="315" t="s">
        <v>1467</v>
      </c>
      <c r="E2614" s="315" t="s">
        <v>510</v>
      </c>
    </row>
    <row r="2615" spans="2:5">
      <c r="B2615" s="315" t="s">
        <v>1440</v>
      </c>
      <c r="C2615" s="315" t="s">
        <v>1441</v>
      </c>
      <c r="D2615" s="315" t="s">
        <v>1442</v>
      </c>
      <c r="E2615" s="315" t="s">
        <v>510</v>
      </c>
    </row>
    <row r="2616" spans="2:5">
      <c r="B2616" s="315" t="s">
        <v>11584</v>
      </c>
      <c r="C2616" s="315" t="s">
        <v>11585</v>
      </c>
      <c r="D2616" s="315" t="s">
        <v>11586</v>
      </c>
      <c r="E2616" s="315" t="s">
        <v>510</v>
      </c>
    </row>
    <row r="2617" spans="2:5">
      <c r="B2617" s="315" t="s">
        <v>11799</v>
      </c>
      <c r="C2617" s="315" t="s">
        <v>11800</v>
      </c>
      <c r="D2617" s="315" t="s">
        <v>11801</v>
      </c>
      <c r="E2617" s="315" t="s">
        <v>680</v>
      </c>
    </row>
    <row r="2618" spans="2:5">
      <c r="B2618" s="315" t="s">
        <v>3470</v>
      </c>
      <c r="C2618" s="315" t="s">
        <v>3471</v>
      </c>
      <c r="D2618" s="315" t="s">
        <v>3472</v>
      </c>
      <c r="E2618" s="315" t="s">
        <v>510</v>
      </c>
    </row>
    <row r="2619" spans="2:5">
      <c r="B2619" s="315" t="s">
        <v>8585</v>
      </c>
      <c r="C2619" s="315" t="s">
        <v>8586</v>
      </c>
      <c r="D2619" s="315" t="s">
        <v>8587</v>
      </c>
      <c r="E2619" s="315" t="s">
        <v>510</v>
      </c>
    </row>
    <row r="2620" spans="2:5">
      <c r="B2620" s="315" t="s">
        <v>9686</v>
      </c>
      <c r="C2620" s="315" t="s">
        <v>9687</v>
      </c>
      <c r="D2620" s="315" t="s">
        <v>9688</v>
      </c>
      <c r="E2620" s="315" t="s">
        <v>510</v>
      </c>
    </row>
    <row r="2621" spans="2:5">
      <c r="B2621" s="315" t="s">
        <v>8201</v>
      </c>
      <c r="C2621" s="315" t="s">
        <v>8202</v>
      </c>
      <c r="D2621" s="315" t="s">
        <v>509</v>
      </c>
      <c r="E2621" s="315" t="s">
        <v>510</v>
      </c>
    </row>
    <row r="2622" spans="2:5">
      <c r="B2622" s="315" t="s">
        <v>3567</v>
      </c>
      <c r="C2622" s="315" t="s">
        <v>3568</v>
      </c>
      <c r="D2622" s="315" t="s">
        <v>3569</v>
      </c>
      <c r="E2622" s="315" t="s">
        <v>680</v>
      </c>
    </row>
    <row r="2623" spans="2:5">
      <c r="B2623" s="315" t="s">
        <v>2646</v>
      </c>
      <c r="C2623" s="315" t="s">
        <v>2647</v>
      </c>
      <c r="D2623" s="315" t="s">
        <v>2648</v>
      </c>
      <c r="E2623" s="315" t="s">
        <v>510</v>
      </c>
    </row>
    <row r="2624" spans="2:5">
      <c r="B2624" s="315" t="s">
        <v>9296</v>
      </c>
      <c r="C2624" s="315" t="s">
        <v>9297</v>
      </c>
      <c r="D2624" s="315" t="s">
        <v>509</v>
      </c>
      <c r="E2624" s="315" t="s">
        <v>510</v>
      </c>
    </row>
    <row r="2625" spans="2:5">
      <c r="B2625" s="315" t="s">
        <v>12014</v>
      </c>
      <c r="C2625" s="315" t="s">
        <v>12015</v>
      </c>
      <c r="D2625" s="315" t="s">
        <v>12016</v>
      </c>
      <c r="E2625" s="315" t="s">
        <v>510</v>
      </c>
    </row>
    <row r="2626" spans="2:5">
      <c r="B2626" s="315" t="s">
        <v>1286</v>
      </c>
      <c r="C2626" s="315" t="s">
        <v>1287</v>
      </c>
      <c r="D2626" s="315" t="s">
        <v>1288</v>
      </c>
      <c r="E2626" s="315" t="s">
        <v>510</v>
      </c>
    </row>
    <row r="2627" spans="2:5">
      <c r="B2627" s="315" t="s">
        <v>4631</v>
      </c>
      <c r="C2627" s="315" t="s">
        <v>4632</v>
      </c>
      <c r="D2627" s="315" t="s">
        <v>4633</v>
      </c>
      <c r="E2627" s="315" t="s">
        <v>680</v>
      </c>
    </row>
    <row r="2628" spans="2:5">
      <c r="B2628" s="315" t="s">
        <v>3029</v>
      </c>
      <c r="C2628" s="315" t="s">
        <v>3030</v>
      </c>
      <c r="D2628" s="315" t="s">
        <v>3031</v>
      </c>
      <c r="E2628" s="315" t="s">
        <v>510</v>
      </c>
    </row>
    <row r="2629" spans="2:5">
      <c r="B2629" s="315" t="s">
        <v>2569</v>
      </c>
      <c r="C2629" s="315" t="s">
        <v>2570</v>
      </c>
      <c r="D2629" s="315" t="s">
        <v>2571</v>
      </c>
      <c r="E2629" s="315" t="s">
        <v>510</v>
      </c>
    </row>
    <row r="2630" spans="2:5">
      <c r="B2630" s="315" t="s">
        <v>9532</v>
      </c>
      <c r="C2630" s="315" t="s">
        <v>9533</v>
      </c>
      <c r="D2630" s="315" t="s">
        <v>2097</v>
      </c>
      <c r="E2630" s="315" t="s">
        <v>510</v>
      </c>
    </row>
    <row r="2631" spans="2:5">
      <c r="B2631" s="315" t="s">
        <v>1773</v>
      </c>
      <c r="C2631" s="315" t="s">
        <v>1774</v>
      </c>
      <c r="D2631" s="315" t="s">
        <v>1775</v>
      </c>
      <c r="E2631" s="315" t="s">
        <v>510</v>
      </c>
    </row>
    <row r="2632" spans="2:5">
      <c r="B2632" s="315" t="s">
        <v>3139</v>
      </c>
      <c r="C2632" s="315" t="s">
        <v>3140</v>
      </c>
      <c r="D2632" s="315" t="s">
        <v>3141</v>
      </c>
      <c r="E2632" s="315" t="s">
        <v>680</v>
      </c>
    </row>
    <row r="2633" spans="2:5">
      <c r="B2633" s="315" t="s">
        <v>12193</v>
      </c>
      <c r="C2633" s="315" t="s">
        <v>12194</v>
      </c>
      <c r="D2633" s="315" t="s">
        <v>509</v>
      </c>
      <c r="E2633" s="315" t="s">
        <v>510</v>
      </c>
    </row>
    <row r="2634" spans="2:5">
      <c r="B2634" s="315" t="s">
        <v>12521</v>
      </c>
      <c r="C2634" s="315" t="s">
        <v>12522</v>
      </c>
      <c r="D2634" s="315" t="s">
        <v>509</v>
      </c>
      <c r="E2634" s="315" t="s">
        <v>510</v>
      </c>
    </row>
    <row r="2635" spans="2:5">
      <c r="B2635" s="315" t="s">
        <v>10668</v>
      </c>
      <c r="C2635" s="315" t="s">
        <v>10669</v>
      </c>
      <c r="D2635" s="315" t="s">
        <v>10670</v>
      </c>
      <c r="E2635" s="315" t="s">
        <v>510</v>
      </c>
    </row>
    <row r="2636" spans="2:5">
      <c r="B2636" s="315" t="s">
        <v>10958</v>
      </c>
      <c r="C2636" s="315" t="s">
        <v>10959</v>
      </c>
      <c r="D2636" s="315" t="s">
        <v>10960</v>
      </c>
      <c r="E2636" s="315" t="s">
        <v>510</v>
      </c>
    </row>
    <row r="2637" spans="2:5">
      <c r="B2637" s="315" t="s">
        <v>9260</v>
      </c>
      <c r="C2637" s="315" t="s">
        <v>9261</v>
      </c>
      <c r="D2637" s="315" t="s">
        <v>509</v>
      </c>
      <c r="E2637" s="315" t="s">
        <v>510</v>
      </c>
    </row>
    <row r="2638" spans="2:5">
      <c r="B2638" s="315" t="s">
        <v>12116</v>
      </c>
      <c r="C2638" s="315" t="s">
        <v>12117</v>
      </c>
      <c r="D2638" s="315" t="s">
        <v>5135</v>
      </c>
      <c r="E2638" s="315" t="s">
        <v>680</v>
      </c>
    </row>
    <row r="2639" spans="2:5">
      <c r="B2639" s="315" t="s">
        <v>862</v>
      </c>
      <c r="C2639" s="315" t="s">
        <v>863</v>
      </c>
      <c r="D2639" s="315" t="s">
        <v>864</v>
      </c>
      <c r="E2639" s="315" t="s">
        <v>510</v>
      </c>
    </row>
    <row r="2640" spans="2:5">
      <c r="B2640" s="315" t="s">
        <v>2431</v>
      </c>
      <c r="C2640" s="315" t="s">
        <v>2432</v>
      </c>
      <c r="D2640" s="315" t="s">
        <v>2433</v>
      </c>
      <c r="E2640" s="315" t="s">
        <v>510</v>
      </c>
    </row>
    <row r="2641" spans="2:5">
      <c r="B2641" s="315" t="s">
        <v>7998</v>
      </c>
      <c r="C2641" s="315" t="s">
        <v>7999</v>
      </c>
      <c r="D2641" s="315" t="s">
        <v>8000</v>
      </c>
      <c r="E2641" s="315" t="s">
        <v>680</v>
      </c>
    </row>
    <row r="2642" spans="2:5">
      <c r="B2642" s="315" t="s">
        <v>10295</v>
      </c>
      <c r="C2642" s="315" t="s">
        <v>10296</v>
      </c>
      <c r="D2642" s="315" t="s">
        <v>10297</v>
      </c>
      <c r="E2642" s="315" t="s">
        <v>510</v>
      </c>
    </row>
    <row r="2643" spans="2:5">
      <c r="B2643" s="315" t="s">
        <v>956</v>
      </c>
      <c r="C2643" s="315" t="s">
        <v>957</v>
      </c>
      <c r="D2643" s="315" t="s">
        <v>958</v>
      </c>
      <c r="E2643" s="315" t="s">
        <v>510</v>
      </c>
    </row>
    <row r="2644" spans="2:5">
      <c r="B2644" s="315" t="s">
        <v>2637</v>
      </c>
      <c r="C2644" s="315" t="s">
        <v>2638</v>
      </c>
      <c r="D2644" s="315" t="s">
        <v>2639</v>
      </c>
      <c r="E2644" s="315" t="s">
        <v>510</v>
      </c>
    </row>
    <row r="2645" spans="2:5">
      <c r="B2645" s="315" t="s">
        <v>11281</v>
      </c>
      <c r="C2645" s="315" t="s">
        <v>11282</v>
      </c>
      <c r="D2645" s="315" t="s">
        <v>11283</v>
      </c>
      <c r="E2645" s="315" t="s">
        <v>510</v>
      </c>
    </row>
    <row r="2646" spans="2:5">
      <c r="B2646" s="315" t="s">
        <v>5991</v>
      </c>
      <c r="C2646" s="315" t="s">
        <v>5992</v>
      </c>
      <c r="D2646" s="315" t="s">
        <v>5993</v>
      </c>
      <c r="E2646" s="315" t="s">
        <v>680</v>
      </c>
    </row>
    <row r="2647" spans="2:5">
      <c r="B2647" s="315" t="s">
        <v>12694</v>
      </c>
      <c r="C2647" s="315" t="s">
        <v>12695</v>
      </c>
      <c r="D2647" s="315" t="s">
        <v>12696</v>
      </c>
      <c r="E2647" s="315" t="s">
        <v>510</v>
      </c>
    </row>
    <row r="2648" spans="2:5">
      <c r="B2648" s="315" t="s">
        <v>9783</v>
      </c>
      <c r="C2648" s="315" t="s">
        <v>9784</v>
      </c>
      <c r="D2648" s="315" t="s">
        <v>509</v>
      </c>
      <c r="E2648" s="315" t="s">
        <v>510</v>
      </c>
    </row>
    <row r="2649" spans="2:5">
      <c r="B2649" s="315" t="s">
        <v>1048</v>
      </c>
      <c r="C2649" s="315" t="s">
        <v>1049</v>
      </c>
      <c r="D2649" s="315" t="s">
        <v>1050</v>
      </c>
      <c r="E2649" s="315" t="s">
        <v>510</v>
      </c>
    </row>
    <row r="2650" spans="2:5">
      <c r="B2650" s="315" t="s">
        <v>9955</v>
      </c>
      <c r="C2650" s="315" t="s">
        <v>9956</v>
      </c>
      <c r="D2650" s="315" t="s">
        <v>9957</v>
      </c>
      <c r="E2650" s="315" t="s">
        <v>510</v>
      </c>
    </row>
    <row r="2651" spans="2:5">
      <c r="B2651" s="315" t="s">
        <v>5437</v>
      </c>
      <c r="C2651" s="315" t="s">
        <v>5438</v>
      </c>
      <c r="D2651" s="315" t="s">
        <v>5439</v>
      </c>
      <c r="E2651" s="315" t="s">
        <v>680</v>
      </c>
    </row>
    <row r="2652" spans="2:5">
      <c r="B2652" s="315" t="s">
        <v>4666</v>
      </c>
      <c r="C2652" s="315" t="s">
        <v>4667</v>
      </c>
      <c r="D2652" s="315" t="s">
        <v>4668</v>
      </c>
      <c r="E2652" s="315" t="s">
        <v>510</v>
      </c>
    </row>
    <row r="2653" spans="2:5">
      <c r="B2653" s="315" t="s">
        <v>1474</v>
      </c>
      <c r="C2653" s="315" t="s">
        <v>1475</v>
      </c>
      <c r="D2653" s="315" t="s">
        <v>1476</v>
      </c>
      <c r="E2653" s="315" t="s">
        <v>510</v>
      </c>
    </row>
    <row r="2654" spans="2:5">
      <c r="B2654" s="315" t="s">
        <v>6059</v>
      </c>
      <c r="C2654" s="315" t="s">
        <v>6060</v>
      </c>
      <c r="D2654" s="315" t="s">
        <v>3224</v>
      </c>
      <c r="E2654" s="315" t="s">
        <v>680</v>
      </c>
    </row>
    <row r="2655" spans="2:5">
      <c r="B2655" s="315" t="s">
        <v>6557</v>
      </c>
      <c r="C2655" s="315" t="s">
        <v>6558</v>
      </c>
      <c r="D2655" s="315" t="s">
        <v>3395</v>
      </c>
      <c r="E2655" s="315" t="s">
        <v>680</v>
      </c>
    </row>
    <row r="2656" spans="2:5">
      <c r="B2656" s="315" t="s">
        <v>12232</v>
      </c>
      <c r="C2656" s="315" t="s">
        <v>12233</v>
      </c>
      <c r="D2656" s="315" t="s">
        <v>12234</v>
      </c>
      <c r="E2656" s="315" t="s">
        <v>680</v>
      </c>
    </row>
    <row r="2657" spans="2:5">
      <c r="B2657" s="315" t="s">
        <v>7649</v>
      </c>
      <c r="C2657" s="315" t="s">
        <v>7650</v>
      </c>
      <c r="D2657" s="315" t="s">
        <v>3952</v>
      </c>
      <c r="E2657" s="315" t="s">
        <v>510</v>
      </c>
    </row>
    <row r="2658" spans="2:5">
      <c r="B2658" s="315" t="s">
        <v>3854</v>
      </c>
      <c r="C2658" s="315" t="s">
        <v>3855</v>
      </c>
      <c r="D2658" s="315" t="s">
        <v>3856</v>
      </c>
      <c r="E2658" s="315" t="s">
        <v>680</v>
      </c>
    </row>
    <row r="2659" spans="2:5">
      <c r="B2659" s="315" t="s">
        <v>8996</v>
      </c>
      <c r="C2659" s="315" t="s">
        <v>8997</v>
      </c>
      <c r="D2659" s="315" t="s">
        <v>8998</v>
      </c>
      <c r="E2659" s="315" t="s">
        <v>510</v>
      </c>
    </row>
    <row r="2660" spans="2:5">
      <c r="B2660" s="315" t="s">
        <v>1489</v>
      </c>
      <c r="C2660" s="315" t="s">
        <v>1490</v>
      </c>
      <c r="D2660" s="315" t="s">
        <v>509</v>
      </c>
      <c r="E2660" s="315" t="s">
        <v>510</v>
      </c>
    </row>
    <row r="2661" spans="2:5">
      <c r="B2661" s="315" t="s">
        <v>12465</v>
      </c>
      <c r="C2661" s="315" t="s">
        <v>12466</v>
      </c>
      <c r="D2661" s="315" t="s">
        <v>8570</v>
      </c>
      <c r="E2661" s="315" t="s">
        <v>510</v>
      </c>
    </row>
    <row r="2662" spans="2:5">
      <c r="B2662" s="315" t="s">
        <v>9386</v>
      </c>
      <c r="C2662" s="315" t="s">
        <v>9387</v>
      </c>
      <c r="D2662" s="315" t="s">
        <v>9388</v>
      </c>
      <c r="E2662" s="315" t="s">
        <v>510</v>
      </c>
    </row>
    <row r="2663" spans="2:5">
      <c r="B2663" s="315" t="s">
        <v>2496</v>
      </c>
      <c r="C2663" s="315" t="s">
        <v>2497</v>
      </c>
      <c r="D2663" s="315" t="s">
        <v>2498</v>
      </c>
      <c r="E2663" s="315" t="s">
        <v>510</v>
      </c>
    </row>
    <row r="2664" spans="2:5">
      <c r="B2664" s="315" t="s">
        <v>11967</v>
      </c>
      <c r="C2664" s="315" t="s">
        <v>11968</v>
      </c>
      <c r="D2664" s="315" t="s">
        <v>11969</v>
      </c>
      <c r="E2664" s="315" t="s">
        <v>510</v>
      </c>
    </row>
    <row r="2665" spans="2:5">
      <c r="B2665" s="315" t="s">
        <v>8479</v>
      </c>
      <c r="C2665" s="315" t="s">
        <v>8480</v>
      </c>
      <c r="D2665" s="315" t="s">
        <v>8481</v>
      </c>
      <c r="E2665" s="315" t="s">
        <v>510</v>
      </c>
    </row>
    <row r="2666" spans="2:5">
      <c r="B2666" s="315" t="s">
        <v>10486</v>
      </c>
      <c r="C2666" s="315" t="s">
        <v>10487</v>
      </c>
      <c r="D2666" s="315" t="s">
        <v>509</v>
      </c>
      <c r="E2666" s="315" t="s">
        <v>510</v>
      </c>
    </row>
    <row r="2667" spans="2:5">
      <c r="B2667" s="315" t="s">
        <v>10483</v>
      </c>
      <c r="C2667" s="315" t="s">
        <v>10484</v>
      </c>
      <c r="D2667" s="315" t="s">
        <v>10485</v>
      </c>
      <c r="E2667" s="315" t="s">
        <v>510</v>
      </c>
    </row>
    <row r="2668" spans="2:5">
      <c r="B2668" s="315" t="s">
        <v>7032</v>
      </c>
      <c r="C2668" s="315" t="s">
        <v>7033</v>
      </c>
      <c r="D2668" s="315" t="s">
        <v>7034</v>
      </c>
      <c r="E2668" s="315" t="s">
        <v>510</v>
      </c>
    </row>
    <row r="2669" spans="2:5">
      <c r="B2669" s="315" t="s">
        <v>12431</v>
      </c>
      <c r="C2669" s="315" t="s">
        <v>12432</v>
      </c>
      <c r="D2669" s="315" t="s">
        <v>3353</v>
      </c>
      <c r="E2669" s="315" t="s">
        <v>680</v>
      </c>
    </row>
    <row r="2670" spans="2:5">
      <c r="B2670" s="315" t="s">
        <v>8848</v>
      </c>
      <c r="C2670" s="315" t="s">
        <v>8849</v>
      </c>
      <c r="D2670" s="315" t="s">
        <v>8850</v>
      </c>
      <c r="E2670" s="315" t="s">
        <v>510</v>
      </c>
    </row>
    <row r="2671" spans="2:5">
      <c r="B2671" s="315" t="s">
        <v>12050</v>
      </c>
      <c r="C2671" s="315" t="s">
        <v>12051</v>
      </c>
      <c r="D2671" s="315" t="s">
        <v>1418</v>
      </c>
      <c r="E2671" s="315" t="s">
        <v>510</v>
      </c>
    </row>
    <row r="2672" spans="2:5">
      <c r="B2672" s="315" t="s">
        <v>7633</v>
      </c>
      <c r="C2672" s="315" t="s">
        <v>7634</v>
      </c>
      <c r="D2672" s="315" t="s">
        <v>7635</v>
      </c>
      <c r="E2672" s="315" t="s">
        <v>680</v>
      </c>
    </row>
    <row r="2673" spans="2:5">
      <c r="B2673" s="315" t="s">
        <v>1302</v>
      </c>
      <c r="C2673" s="315" t="s">
        <v>1303</v>
      </c>
      <c r="D2673" s="315" t="s">
        <v>509</v>
      </c>
      <c r="E2673" s="315" t="s">
        <v>510</v>
      </c>
    </row>
    <row r="2674" spans="2:5">
      <c r="B2674" s="315" t="s">
        <v>11651</v>
      </c>
      <c r="C2674" s="315" t="s">
        <v>11652</v>
      </c>
      <c r="D2674" s="315" t="s">
        <v>509</v>
      </c>
      <c r="E2674" s="315" t="s">
        <v>510</v>
      </c>
    </row>
    <row r="2675" spans="2:5">
      <c r="B2675" s="315" t="s">
        <v>6682</v>
      </c>
      <c r="C2675" s="315" t="s">
        <v>6683</v>
      </c>
      <c r="D2675" s="315" t="s">
        <v>1678</v>
      </c>
      <c r="E2675" s="315" t="s">
        <v>510</v>
      </c>
    </row>
    <row r="2676" spans="2:5">
      <c r="B2676" s="315" t="s">
        <v>3564</v>
      </c>
      <c r="C2676" s="315" t="s">
        <v>3565</v>
      </c>
      <c r="D2676" s="315" t="s">
        <v>3566</v>
      </c>
      <c r="E2676" s="315" t="s">
        <v>510</v>
      </c>
    </row>
    <row r="2677" spans="2:5">
      <c r="B2677" s="315" t="s">
        <v>7146</v>
      </c>
      <c r="C2677" s="315" t="s">
        <v>7147</v>
      </c>
      <c r="D2677" s="315" t="s">
        <v>7148</v>
      </c>
      <c r="E2677" s="315" t="s">
        <v>680</v>
      </c>
    </row>
    <row r="2678" spans="2:5">
      <c r="B2678" s="315" t="s">
        <v>7154</v>
      </c>
      <c r="C2678" s="315" t="s">
        <v>7155</v>
      </c>
      <c r="D2678" s="315" t="s">
        <v>7156</v>
      </c>
      <c r="E2678" s="315" t="s">
        <v>510</v>
      </c>
    </row>
    <row r="2679" spans="2:5">
      <c r="B2679" s="315" t="s">
        <v>11509</v>
      </c>
      <c r="C2679" s="315" t="s">
        <v>11510</v>
      </c>
      <c r="D2679" s="315" t="s">
        <v>667</v>
      </c>
      <c r="E2679" s="315" t="s">
        <v>680</v>
      </c>
    </row>
    <row r="2680" spans="2:5">
      <c r="B2680" s="315" t="s">
        <v>12426</v>
      </c>
      <c r="C2680" s="315" t="s">
        <v>12427</v>
      </c>
      <c r="D2680" s="315" t="s">
        <v>12428</v>
      </c>
      <c r="E2680" s="315" t="s">
        <v>510</v>
      </c>
    </row>
    <row r="2681" spans="2:5">
      <c r="B2681" s="315" t="s">
        <v>3095</v>
      </c>
      <c r="C2681" s="315" t="s">
        <v>3096</v>
      </c>
      <c r="D2681" s="315" t="s">
        <v>3097</v>
      </c>
      <c r="E2681" s="315" t="s">
        <v>510</v>
      </c>
    </row>
    <row r="2682" spans="2:5">
      <c r="B2682" s="315" t="s">
        <v>10062</v>
      </c>
      <c r="C2682" s="315" t="s">
        <v>10063</v>
      </c>
      <c r="D2682" s="315" t="s">
        <v>10064</v>
      </c>
      <c r="E2682" s="315" t="s">
        <v>510</v>
      </c>
    </row>
    <row r="2683" spans="2:5">
      <c r="B2683" s="315" t="s">
        <v>11831</v>
      </c>
      <c r="C2683" s="315" t="s">
        <v>11832</v>
      </c>
      <c r="D2683" s="315" t="s">
        <v>11833</v>
      </c>
      <c r="E2683" s="315" t="s">
        <v>510</v>
      </c>
    </row>
    <row r="2684" spans="2:5">
      <c r="B2684" s="315" t="s">
        <v>10044</v>
      </c>
      <c r="C2684" s="315" t="s">
        <v>10045</v>
      </c>
      <c r="D2684" s="315" t="s">
        <v>10046</v>
      </c>
      <c r="E2684" s="315" t="s">
        <v>510</v>
      </c>
    </row>
    <row r="2685" spans="2:5">
      <c r="B2685" s="315" t="s">
        <v>1294</v>
      </c>
      <c r="C2685" s="315" t="s">
        <v>1295</v>
      </c>
      <c r="D2685" s="315" t="s">
        <v>509</v>
      </c>
      <c r="E2685" s="315" t="s">
        <v>510</v>
      </c>
    </row>
    <row r="2686" spans="2:5">
      <c r="B2686" s="315" t="s">
        <v>2517</v>
      </c>
      <c r="C2686" s="315" t="s">
        <v>2518</v>
      </c>
      <c r="D2686" s="315" t="s">
        <v>2519</v>
      </c>
      <c r="E2686" s="315" t="s">
        <v>510</v>
      </c>
    </row>
    <row r="2687" spans="2:5">
      <c r="B2687" s="315" t="s">
        <v>9551</v>
      </c>
      <c r="C2687" s="315" t="s">
        <v>9552</v>
      </c>
      <c r="D2687" s="315" t="s">
        <v>9553</v>
      </c>
      <c r="E2687" s="315" t="s">
        <v>510</v>
      </c>
    </row>
    <row r="2688" spans="2:5">
      <c r="B2688" s="315" t="s">
        <v>8882</v>
      </c>
      <c r="C2688" s="315" t="s">
        <v>8883</v>
      </c>
      <c r="D2688" s="315" t="s">
        <v>8884</v>
      </c>
      <c r="E2688" s="315" t="s">
        <v>510</v>
      </c>
    </row>
    <row r="2689" spans="2:5">
      <c r="B2689" s="315" t="s">
        <v>10525</v>
      </c>
      <c r="C2689" s="315" t="s">
        <v>10526</v>
      </c>
      <c r="D2689" s="315" t="s">
        <v>10527</v>
      </c>
      <c r="E2689" s="315" t="s">
        <v>510</v>
      </c>
    </row>
    <row r="2690" spans="2:5">
      <c r="B2690" s="315" t="s">
        <v>9131</v>
      </c>
      <c r="C2690" s="315" t="s">
        <v>9132</v>
      </c>
      <c r="D2690" s="315" t="s">
        <v>9133</v>
      </c>
      <c r="E2690" s="315" t="s">
        <v>510</v>
      </c>
    </row>
    <row r="2691" spans="2:5">
      <c r="B2691" s="315" t="s">
        <v>852</v>
      </c>
      <c r="C2691" s="315" t="s">
        <v>853</v>
      </c>
      <c r="D2691" s="315" t="s">
        <v>509</v>
      </c>
      <c r="E2691" s="315" t="s">
        <v>510</v>
      </c>
    </row>
    <row r="2692" spans="2:5">
      <c r="B2692" s="315" t="s">
        <v>5028</v>
      </c>
      <c r="C2692" s="315" t="s">
        <v>5029</v>
      </c>
      <c r="D2692" s="315" t="s">
        <v>509</v>
      </c>
      <c r="E2692" s="315" t="s">
        <v>510</v>
      </c>
    </row>
    <row r="2693" spans="2:5">
      <c r="B2693" s="315" t="s">
        <v>8504</v>
      </c>
      <c r="C2693" s="315" t="s">
        <v>8505</v>
      </c>
      <c r="D2693" s="315" t="s">
        <v>7463</v>
      </c>
      <c r="E2693" s="315" t="s">
        <v>510</v>
      </c>
    </row>
    <row r="2694" spans="2:5">
      <c r="B2694" s="315" t="s">
        <v>9120</v>
      </c>
      <c r="C2694" s="315" t="s">
        <v>9121</v>
      </c>
      <c r="D2694" s="315" t="s">
        <v>9122</v>
      </c>
      <c r="E2694" s="315" t="s">
        <v>510</v>
      </c>
    </row>
    <row r="2695" spans="2:5">
      <c r="B2695" s="315" t="s">
        <v>1586</v>
      </c>
      <c r="C2695" s="315" t="s">
        <v>1587</v>
      </c>
      <c r="D2695" s="315" t="s">
        <v>1588</v>
      </c>
      <c r="E2695" s="315" t="s">
        <v>510</v>
      </c>
    </row>
    <row r="2696" spans="2:5">
      <c r="B2696" s="315" t="s">
        <v>1589</v>
      </c>
      <c r="C2696" s="315" t="s">
        <v>1590</v>
      </c>
      <c r="D2696" s="315" t="s">
        <v>1591</v>
      </c>
      <c r="E2696" s="315" t="s">
        <v>510</v>
      </c>
    </row>
    <row r="2697" spans="2:5">
      <c r="B2697" s="315" t="s">
        <v>12851</v>
      </c>
      <c r="C2697" s="315" t="s">
        <v>12852</v>
      </c>
      <c r="D2697" s="315" t="s">
        <v>509</v>
      </c>
      <c r="E2697" s="315" t="s">
        <v>510</v>
      </c>
    </row>
    <row r="2698" spans="2:5">
      <c r="B2698" s="315" t="s">
        <v>4332</v>
      </c>
      <c r="C2698" s="315" t="s">
        <v>4333</v>
      </c>
      <c r="D2698" s="315" t="s">
        <v>4334</v>
      </c>
      <c r="E2698" s="315" t="s">
        <v>510</v>
      </c>
    </row>
    <row r="2699" spans="2:5">
      <c r="B2699" s="315" t="s">
        <v>11154</v>
      </c>
      <c r="C2699" s="315" t="s">
        <v>11155</v>
      </c>
      <c r="D2699" s="315" t="s">
        <v>11156</v>
      </c>
      <c r="E2699" s="315" t="s">
        <v>510</v>
      </c>
    </row>
    <row r="2700" spans="2:5">
      <c r="B2700" s="315" t="s">
        <v>11823</v>
      </c>
      <c r="C2700" s="315" t="s">
        <v>11824</v>
      </c>
      <c r="D2700" s="315" t="s">
        <v>11825</v>
      </c>
      <c r="E2700" s="315" t="s">
        <v>510</v>
      </c>
    </row>
    <row r="2701" spans="2:5">
      <c r="B2701" s="315" t="s">
        <v>12922</v>
      </c>
      <c r="C2701" s="315" t="s">
        <v>12923</v>
      </c>
      <c r="D2701" s="315" t="s">
        <v>12924</v>
      </c>
      <c r="E2701" s="315" t="s">
        <v>510</v>
      </c>
    </row>
    <row r="2702" spans="2:5">
      <c r="B2702" s="315" t="s">
        <v>10020</v>
      </c>
      <c r="C2702" s="315" t="s">
        <v>10021</v>
      </c>
      <c r="D2702" s="315" t="s">
        <v>10022</v>
      </c>
      <c r="E2702" s="315" t="s">
        <v>510</v>
      </c>
    </row>
    <row r="2703" spans="2:5">
      <c r="B2703" s="315" t="s">
        <v>3320</v>
      </c>
      <c r="C2703" s="315" t="s">
        <v>3321</v>
      </c>
      <c r="D2703" s="315" t="s">
        <v>3322</v>
      </c>
      <c r="E2703" s="315" t="s">
        <v>510</v>
      </c>
    </row>
    <row r="2704" spans="2:5">
      <c r="B2704" s="315" t="s">
        <v>7406</v>
      </c>
      <c r="C2704" s="315" t="s">
        <v>7407</v>
      </c>
      <c r="D2704" s="315" t="s">
        <v>7408</v>
      </c>
      <c r="E2704" s="315" t="s">
        <v>510</v>
      </c>
    </row>
    <row r="2705" spans="2:5">
      <c r="B2705" s="315" t="s">
        <v>3225</v>
      </c>
      <c r="C2705" s="315" t="s">
        <v>3226</v>
      </c>
      <c r="D2705" s="315" t="s">
        <v>509</v>
      </c>
      <c r="E2705" s="315" t="s">
        <v>510</v>
      </c>
    </row>
    <row r="2706" spans="2:5">
      <c r="B2706" s="315" t="s">
        <v>11581</v>
      </c>
      <c r="C2706" s="315" t="s">
        <v>11582</v>
      </c>
      <c r="D2706" s="315" t="s">
        <v>11583</v>
      </c>
      <c r="E2706" s="315" t="s">
        <v>680</v>
      </c>
    </row>
    <row r="2707" spans="2:5">
      <c r="B2707" s="315" t="s">
        <v>11898</v>
      </c>
      <c r="C2707" s="315" t="s">
        <v>11899</v>
      </c>
      <c r="D2707" s="315" t="s">
        <v>11900</v>
      </c>
      <c r="E2707" s="315" t="s">
        <v>510</v>
      </c>
    </row>
    <row r="2708" spans="2:5">
      <c r="B2708" s="315" t="s">
        <v>6890</v>
      </c>
      <c r="C2708" s="315" t="s">
        <v>6891</v>
      </c>
      <c r="D2708" s="315" t="s">
        <v>6892</v>
      </c>
      <c r="E2708" s="315" t="s">
        <v>680</v>
      </c>
    </row>
    <row r="2709" spans="2:5">
      <c r="B2709" s="315" t="s">
        <v>10340</v>
      </c>
      <c r="C2709" s="315" t="s">
        <v>10341</v>
      </c>
      <c r="D2709" s="315" t="s">
        <v>509</v>
      </c>
      <c r="E2709" s="315" t="s">
        <v>510</v>
      </c>
    </row>
    <row r="2710" spans="2:5">
      <c r="B2710" s="315" t="s">
        <v>12523</v>
      </c>
      <c r="C2710" s="315" t="s">
        <v>12524</v>
      </c>
      <c r="D2710" s="315" t="s">
        <v>1732</v>
      </c>
      <c r="E2710" s="315" t="s">
        <v>510</v>
      </c>
    </row>
    <row r="2711" spans="2:5">
      <c r="B2711" s="315" t="s">
        <v>12481</v>
      </c>
      <c r="C2711" s="315" t="s">
        <v>12482</v>
      </c>
      <c r="D2711" s="315" t="s">
        <v>1479</v>
      </c>
      <c r="E2711" s="315" t="s">
        <v>510</v>
      </c>
    </row>
    <row r="2712" spans="2:5">
      <c r="B2712" s="315" t="s">
        <v>752</v>
      </c>
      <c r="C2712" s="315" t="s">
        <v>753</v>
      </c>
      <c r="D2712" s="315" t="s">
        <v>754</v>
      </c>
      <c r="E2712" s="315" t="s">
        <v>510</v>
      </c>
    </row>
    <row r="2713" spans="2:5">
      <c r="B2713" s="315" t="s">
        <v>9194</v>
      </c>
      <c r="C2713" s="315" t="s">
        <v>9195</v>
      </c>
      <c r="D2713" s="315" t="s">
        <v>9196</v>
      </c>
      <c r="E2713" s="315" t="s">
        <v>510</v>
      </c>
    </row>
    <row r="2714" spans="2:5">
      <c r="B2714" s="315" t="s">
        <v>6056</v>
      </c>
      <c r="C2714" s="315" t="s">
        <v>6057</v>
      </c>
      <c r="D2714" s="315" t="s">
        <v>6058</v>
      </c>
      <c r="E2714" s="315" t="s">
        <v>680</v>
      </c>
    </row>
    <row r="2715" spans="2:5">
      <c r="B2715" s="315" t="s">
        <v>11648</v>
      </c>
      <c r="C2715" s="315" t="s">
        <v>11649</v>
      </c>
      <c r="D2715" s="315" t="s">
        <v>11650</v>
      </c>
      <c r="E2715" s="315" t="s">
        <v>510</v>
      </c>
    </row>
    <row r="2716" spans="2:5">
      <c r="B2716" s="315" t="s">
        <v>12385</v>
      </c>
      <c r="C2716" s="315" t="s">
        <v>12386</v>
      </c>
      <c r="D2716" s="315" t="s">
        <v>12387</v>
      </c>
      <c r="E2716" s="315" t="s">
        <v>680</v>
      </c>
    </row>
    <row r="2717" spans="2:5">
      <c r="B2717" s="315" t="s">
        <v>1486</v>
      </c>
      <c r="C2717" s="315" t="s">
        <v>1487</v>
      </c>
      <c r="D2717" s="315" t="s">
        <v>1488</v>
      </c>
      <c r="E2717" s="315" t="s">
        <v>680</v>
      </c>
    </row>
    <row r="2718" spans="2:5">
      <c r="B2718" s="315" t="s">
        <v>740</v>
      </c>
      <c r="C2718" s="315" t="s">
        <v>741</v>
      </c>
      <c r="D2718" s="315" t="s">
        <v>742</v>
      </c>
      <c r="E2718" s="315" t="s">
        <v>680</v>
      </c>
    </row>
    <row r="2719" spans="2:5">
      <c r="B2719" s="315" t="s">
        <v>1896</v>
      </c>
      <c r="C2719" s="315" t="s">
        <v>1897</v>
      </c>
      <c r="D2719" s="315" t="s">
        <v>1898</v>
      </c>
      <c r="E2719" s="315" t="s">
        <v>510</v>
      </c>
    </row>
    <row r="2720" spans="2:5">
      <c r="B2720" s="315" t="s">
        <v>9265</v>
      </c>
      <c r="C2720" s="315" t="s">
        <v>9266</v>
      </c>
      <c r="D2720" s="315" t="s">
        <v>9267</v>
      </c>
      <c r="E2720" s="315" t="s">
        <v>680</v>
      </c>
    </row>
    <row r="2721" spans="2:5">
      <c r="B2721" s="315" t="s">
        <v>6957</v>
      </c>
      <c r="C2721" s="315" t="s">
        <v>6958</v>
      </c>
      <c r="D2721" s="315" t="s">
        <v>6959</v>
      </c>
      <c r="E2721" s="315" t="s">
        <v>510</v>
      </c>
    </row>
    <row r="2722" spans="2:5">
      <c r="B2722" s="315" t="s">
        <v>4445</v>
      </c>
      <c r="C2722" s="315" t="s">
        <v>4446</v>
      </c>
      <c r="D2722" s="315" t="s">
        <v>4447</v>
      </c>
      <c r="E2722" s="315" t="s">
        <v>510</v>
      </c>
    </row>
    <row r="2723" spans="2:5">
      <c r="B2723" s="315" t="s">
        <v>6045</v>
      </c>
      <c r="C2723" s="315" t="s">
        <v>6046</v>
      </c>
      <c r="D2723" s="315" t="s">
        <v>6047</v>
      </c>
      <c r="E2723" s="315" t="s">
        <v>510</v>
      </c>
    </row>
    <row r="2724" spans="2:5">
      <c r="B2724" s="315" t="s">
        <v>5105</v>
      </c>
      <c r="C2724" s="315" t="s">
        <v>5106</v>
      </c>
      <c r="D2724" s="315" t="s">
        <v>5107</v>
      </c>
      <c r="E2724" s="315" t="s">
        <v>510</v>
      </c>
    </row>
    <row r="2725" spans="2:5">
      <c r="B2725" s="315" t="s">
        <v>6042</v>
      </c>
      <c r="C2725" s="315" t="s">
        <v>6043</v>
      </c>
      <c r="D2725" s="315" t="s">
        <v>6044</v>
      </c>
      <c r="E2725" s="315" t="s">
        <v>680</v>
      </c>
    </row>
    <row r="2726" spans="2:5">
      <c r="B2726" s="315" t="s">
        <v>12440</v>
      </c>
      <c r="C2726" s="315" t="s">
        <v>12441</v>
      </c>
      <c r="D2726" s="315" t="s">
        <v>12442</v>
      </c>
      <c r="E2726" s="315" t="s">
        <v>680</v>
      </c>
    </row>
    <row r="2727" spans="2:5">
      <c r="B2727" s="315" t="s">
        <v>12774</v>
      </c>
      <c r="C2727" s="315" t="s">
        <v>12775</v>
      </c>
      <c r="D2727" s="315" t="s">
        <v>4147</v>
      </c>
      <c r="E2727" s="315" t="s">
        <v>510</v>
      </c>
    </row>
    <row r="2728" spans="2:5">
      <c r="B2728" s="315" t="s">
        <v>5680</v>
      </c>
      <c r="C2728" s="315" t="s">
        <v>5681</v>
      </c>
      <c r="D2728" s="315" t="s">
        <v>5682</v>
      </c>
      <c r="E2728" s="315" t="s">
        <v>510</v>
      </c>
    </row>
    <row r="2729" spans="2:5">
      <c r="B2729" s="315" t="s">
        <v>5536</v>
      </c>
      <c r="C2729" s="315" t="s">
        <v>5537</v>
      </c>
      <c r="D2729" s="315" t="s">
        <v>5538</v>
      </c>
      <c r="E2729" s="315" t="s">
        <v>510</v>
      </c>
    </row>
    <row r="2730" spans="2:5">
      <c r="B2730" s="315" t="s">
        <v>1708</v>
      </c>
      <c r="C2730" s="315" t="s">
        <v>1709</v>
      </c>
      <c r="D2730" s="315" t="s">
        <v>1710</v>
      </c>
      <c r="E2730" s="315" t="s">
        <v>510</v>
      </c>
    </row>
    <row r="2731" spans="2:5">
      <c r="B2731" s="315" t="s">
        <v>11192</v>
      </c>
      <c r="C2731" s="315" t="s">
        <v>11193</v>
      </c>
      <c r="D2731" s="315" t="s">
        <v>7376</v>
      </c>
      <c r="E2731" s="315" t="s">
        <v>510</v>
      </c>
    </row>
    <row r="2732" spans="2:5">
      <c r="B2732" s="315" t="s">
        <v>567</v>
      </c>
      <c r="C2732" s="315" t="s">
        <v>568</v>
      </c>
      <c r="D2732" s="315" t="s">
        <v>569</v>
      </c>
      <c r="E2732" s="315" t="s">
        <v>510</v>
      </c>
    </row>
    <row r="2733" spans="2:5">
      <c r="B2733" s="315" t="s">
        <v>564</v>
      </c>
      <c r="C2733" s="315" t="s">
        <v>565</v>
      </c>
      <c r="D2733" s="315" t="s">
        <v>566</v>
      </c>
      <c r="E2733" s="315" t="s">
        <v>510</v>
      </c>
    </row>
    <row r="2734" spans="2:5">
      <c r="B2734" s="315" t="s">
        <v>4562</v>
      </c>
      <c r="C2734" s="315" t="s">
        <v>4563</v>
      </c>
      <c r="D2734" s="315" t="s">
        <v>509</v>
      </c>
      <c r="E2734" s="315" t="s">
        <v>510</v>
      </c>
    </row>
    <row r="2735" spans="2:5">
      <c r="B2735" s="315" t="s">
        <v>10332</v>
      </c>
      <c r="C2735" s="315" t="s">
        <v>10333</v>
      </c>
      <c r="D2735" s="315" t="s">
        <v>509</v>
      </c>
      <c r="E2735" s="315" t="s">
        <v>510</v>
      </c>
    </row>
    <row r="2736" spans="2:5">
      <c r="B2736" s="315" t="s">
        <v>3698</v>
      </c>
      <c r="C2736" s="315" t="s">
        <v>3699</v>
      </c>
      <c r="D2736" s="315" t="s">
        <v>3700</v>
      </c>
      <c r="E2736" s="315" t="s">
        <v>510</v>
      </c>
    </row>
    <row r="2737" spans="2:5">
      <c r="B2737" s="315" t="s">
        <v>7783</v>
      </c>
      <c r="C2737" s="315" t="s">
        <v>7784</v>
      </c>
      <c r="D2737" s="315" t="s">
        <v>7785</v>
      </c>
      <c r="E2737" s="315" t="s">
        <v>510</v>
      </c>
    </row>
    <row r="2738" spans="2:5">
      <c r="B2738" s="315" t="s">
        <v>10920</v>
      </c>
      <c r="C2738" s="315" t="s">
        <v>10921</v>
      </c>
      <c r="D2738" s="315" t="s">
        <v>509</v>
      </c>
      <c r="E2738" s="315" t="s">
        <v>510</v>
      </c>
    </row>
    <row r="2739" spans="2:5">
      <c r="B2739" s="315" t="s">
        <v>3972</v>
      </c>
      <c r="C2739" s="315" t="s">
        <v>3973</v>
      </c>
      <c r="D2739" s="315" t="s">
        <v>3974</v>
      </c>
      <c r="E2739" s="315" t="s">
        <v>510</v>
      </c>
    </row>
    <row r="2740" spans="2:5">
      <c r="B2740" s="315" t="s">
        <v>6435</v>
      </c>
      <c r="C2740" s="315" t="s">
        <v>6436</v>
      </c>
      <c r="D2740" s="315" t="s">
        <v>833</v>
      </c>
      <c r="E2740" s="315" t="s">
        <v>510</v>
      </c>
    </row>
    <row r="2741" spans="2:5">
      <c r="B2741" s="315" t="s">
        <v>2505</v>
      </c>
      <c r="C2741" s="315" t="s">
        <v>2506</v>
      </c>
      <c r="D2741" s="315" t="s">
        <v>2507</v>
      </c>
      <c r="E2741" s="315" t="s">
        <v>680</v>
      </c>
    </row>
    <row r="2742" spans="2:5">
      <c r="B2742" s="315" t="s">
        <v>9848</v>
      </c>
      <c r="C2742" s="315" t="s">
        <v>9849</v>
      </c>
      <c r="D2742" s="315" t="s">
        <v>9850</v>
      </c>
      <c r="E2742" s="315" t="s">
        <v>510</v>
      </c>
    </row>
    <row r="2743" spans="2:5">
      <c r="B2743" s="315" t="s">
        <v>6238</v>
      </c>
      <c r="C2743" s="315" t="s">
        <v>6239</v>
      </c>
      <c r="D2743" s="315" t="s">
        <v>6240</v>
      </c>
      <c r="E2743" s="315" t="s">
        <v>510</v>
      </c>
    </row>
    <row r="2744" spans="2:5">
      <c r="B2744" s="315" t="s">
        <v>10272</v>
      </c>
      <c r="C2744" s="315" t="s">
        <v>10273</v>
      </c>
      <c r="D2744" s="315" t="s">
        <v>2259</v>
      </c>
      <c r="E2744" s="315" t="s">
        <v>510</v>
      </c>
    </row>
    <row r="2745" spans="2:5">
      <c r="B2745" s="315" t="s">
        <v>11710</v>
      </c>
      <c r="C2745" s="315" t="s">
        <v>11711</v>
      </c>
      <c r="D2745" s="315" t="s">
        <v>509</v>
      </c>
      <c r="E2745" s="315" t="s">
        <v>510</v>
      </c>
    </row>
    <row r="2746" spans="2:5">
      <c r="B2746" s="315" t="s">
        <v>1166</v>
      </c>
      <c r="C2746" s="315" t="s">
        <v>1167</v>
      </c>
      <c r="D2746" s="315" t="s">
        <v>1168</v>
      </c>
      <c r="E2746" s="315" t="s">
        <v>510</v>
      </c>
    </row>
    <row r="2747" spans="2:5">
      <c r="B2747" s="315" t="s">
        <v>6580</v>
      </c>
      <c r="C2747" s="315" t="s">
        <v>6581</v>
      </c>
      <c r="D2747" s="315" t="s">
        <v>509</v>
      </c>
      <c r="E2747" s="315" t="s">
        <v>510</v>
      </c>
    </row>
    <row r="2748" spans="2:5">
      <c r="B2748" s="315" t="s">
        <v>12024</v>
      </c>
      <c r="C2748" s="315" t="s">
        <v>12025</v>
      </c>
      <c r="D2748" s="315" t="s">
        <v>12026</v>
      </c>
      <c r="E2748" s="315" t="s">
        <v>510</v>
      </c>
    </row>
    <row r="2749" spans="2:5">
      <c r="B2749" s="315" t="s">
        <v>9084</v>
      </c>
      <c r="C2749" s="315" t="s">
        <v>9085</v>
      </c>
      <c r="D2749" s="315" t="s">
        <v>9086</v>
      </c>
      <c r="E2749" s="315" t="s">
        <v>510</v>
      </c>
    </row>
    <row r="2750" spans="2:5">
      <c r="B2750" s="315" t="s">
        <v>1195</v>
      </c>
      <c r="C2750" s="315" t="s">
        <v>1196</v>
      </c>
      <c r="D2750" s="315" t="s">
        <v>1197</v>
      </c>
      <c r="E2750" s="315" t="s">
        <v>510</v>
      </c>
    </row>
    <row r="2751" spans="2:5">
      <c r="B2751" s="315" t="s">
        <v>12525</v>
      </c>
      <c r="C2751" s="315" t="s">
        <v>12526</v>
      </c>
      <c r="D2751" s="315" t="s">
        <v>12527</v>
      </c>
      <c r="E2751" s="315" t="s">
        <v>680</v>
      </c>
    </row>
    <row r="2752" spans="2:5">
      <c r="B2752" s="315" t="s">
        <v>4051</v>
      </c>
      <c r="C2752" s="315" t="s">
        <v>4052</v>
      </c>
      <c r="D2752" s="315" t="s">
        <v>509</v>
      </c>
      <c r="E2752" s="315" t="s">
        <v>510</v>
      </c>
    </row>
    <row r="2753" spans="2:5">
      <c r="B2753" s="315" t="s">
        <v>3720</v>
      </c>
      <c r="C2753" s="315" t="s">
        <v>3721</v>
      </c>
      <c r="D2753" s="315" t="s">
        <v>509</v>
      </c>
      <c r="E2753" s="315" t="s">
        <v>510</v>
      </c>
    </row>
    <row r="2754" spans="2:5">
      <c r="B2754" s="315" t="s">
        <v>1742</v>
      </c>
      <c r="C2754" s="315" t="s">
        <v>1743</v>
      </c>
      <c r="D2754" s="315" t="s">
        <v>1744</v>
      </c>
      <c r="E2754" s="315" t="s">
        <v>510</v>
      </c>
    </row>
    <row r="2755" spans="2:5">
      <c r="B2755" s="315" t="s">
        <v>4166</v>
      </c>
      <c r="C2755" s="315" t="s">
        <v>4167</v>
      </c>
      <c r="D2755" s="315" t="s">
        <v>3150</v>
      </c>
      <c r="E2755" s="315" t="s">
        <v>510</v>
      </c>
    </row>
    <row r="2756" spans="2:5">
      <c r="B2756" s="315" t="s">
        <v>5409</v>
      </c>
      <c r="C2756" s="315" t="s">
        <v>5410</v>
      </c>
      <c r="D2756" s="315" t="s">
        <v>509</v>
      </c>
      <c r="E2756" s="315" t="s">
        <v>510</v>
      </c>
    </row>
    <row r="2757" spans="2:5">
      <c r="B2757" s="315" t="s">
        <v>6612</v>
      </c>
      <c r="C2757" s="315" t="s">
        <v>6613</v>
      </c>
      <c r="D2757" s="315" t="s">
        <v>6614</v>
      </c>
      <c r="E2757" s="315" t="s">
        <v>510</v>
      </c>
    </row>
    <row r="2758" spans="2:5">
      <c r="B2758" s="315" t="s">
        <v>9096</v>
      </c>
      <c r="C2758" s="315" t="s">
        <v>9097</v>
      </c>
      <c r="D2758" s="315" t="s">
        <v>9098</v>
      </c>
      <c r="E2758" s="315" t="s">
        <v>680</v>
      </c>
    </row>
    <row r="2759" spans="2:5">
      <c r="B2759" s="315" t="s">
        <v>10993</v>
      </c>
      <c r="C2759" s="315" t="s">
        <v>10994</v>
      </c>
      <c r="D2759" s="315" t="s">
        <v>528</v>
      </c>
      <c r="E2759" s="315" t="s">
        <v>680</v>
      </c>
    </row>
    <row r="2760" spans="2:5">
      <c r="B2760" s="315" t="s">
        <v>8517</v>
      </c>
      <c r="C2760" s="315" t="s">
        <v>8518</v>
      </c>
      <c r="D2760" s="315" t="s">
        <v>8519</v>
      </c>
      <c r="E2760" s="315" t="s">
        <v>510</v>
      </c>
    </row>
    <row r="2761" spans="2:5">
      <c r="B2761" s="315" t="s">
        <v>10811</v>
      </c>
      <c r="C2761" s="315" t="s">
        <v>10812</v>
      </c>
      <c r="D2761" s="315" t="s">
        <v>10813</v>
      </c>
      <c r="E2761" s="315" t="s">
        <v>680</v>
      </c>
    </row>
    <row r="2762" spans="2:5">
      <c r="B2762" s="315" t="s">
        <v>1431</v>
      </c>
      <c r="C2762" s="315" t="s">
        <v>1432</v>
      </c>
      <c r="D2762" s="315" t="s">
        <v>1433</v>
      </c>
      <c r="E2762" s="315" t="s">
        <v>510</v>
      </c>
    </row>
    <row r="2763" spans="2:5">
      <c r="B2763" s="315" t="s">
        <v>12393</v>
      </c>
      <c r="C2763" s="315" t="s">
        <v>12394</v>
      </c>
      <c r="D2763" s="315" t="s">
        <v>8922</v>
      </c>
      <c r="E2763" s="315" t="s">
        <v>510</v>
      </c>
    </row>
    <row r="2764" spans="2:5">
      <c r="B2764" s="315" t="s">
        <v>6484</v>
      </c>
      <c r="C2764" s="315" t="s">
        <v>6485</v>
      </c>
      <c r="D2764" s="315" t="s">
        <v>509</v>
      </c>
      <c r="E2764" s="315" t="s">
        <v>510</v>
      </c>
    </row>
    <row r="2765" spans="2:5">
      <c r="B2765" s="315" t="s">
        <v>3734</v>
      </c>
      <c r="C2765" s="315" t="s">
        <v>3735</v>
      </c>
      <c r="D2765" s="315" t="s">
        <v>3063</v>
      </c>
      <c r="E2765" s="315" t="s">
        <v>510</v>
      </c>
    </row>
    <row r="2766" spans="2:5">
      <c r="B2766" s="315" t="s">
        <v>2760</v>
      </c>
      <c r="C2766" s="315" t="s">
        <v>2761</v>
      </c>
      <c r="D2766" s="315" t="s">
        <v>509</v>
      </c>
      <c r="E2766" s="315" t="s">
        <v>510</v>
      </c>
    </row>
    <row r="2767" spans="2:5">
      <c r="B2767" s="315" t="s">
        <v>8684</v>
      </c>
      <c r="C2767" s="315" t="s">
        <v>8685</v>
      </c>
      <c r="D2767" s="315" t="s">
        <v>8686</v>
      </c>
      <c r="E2767" s="315" t="s">
        <v>510</v>
      </c>
    </row>
    <row r="2768" spans="2:5">
      <c r="B2768" s="315" t="s">
        <v>7521</v>
      </c>
      <c r="C2768" s="315" t="s">
        <v>7522</v>
      </c>
      <c r="D2768" s="315" t="s">
        <v>7523</v>
      </c>
      <c r="E2768" s="315" t="s">
        <v>510</v>
      </c>
    </row>
    <row r="2769" spans="2:5">
      <c r="B2769" s="315" t="s">
        <v>1071</v>
      </c>
      <c r="C2769" s="315" t="s">
        <v>1072</v>
      </c>
      <c r="D2769" s="315" t="s">
        <v>1073</v>
      </c>
      <c r="E2769" s="315" t="s">
        <v>510</v>
      </c>
    </row>
    <row r="2770" spans="2:5">
      <c r="B2770" s="315" t="s">
        <v>11385</v>
      </c>
      <c r="C2770" s="315" t="s">
        <v>11386</v>
      </c>
      <c r="D2770" s="315" t="s">
        <v>7240</v>
      </c>
      <c r="E2770" s="315" t="s">
        <v>680</v>
      </c>
    </row>
    <row r="2771" spans="2:5">
      <c r="B2771" s="315" t="s">
        <v>2549</v>
      </c>
      <c r="C2771" s="315" t="s">
        <v>2550</v>
      </c>
      <c r="D2771" s="315" t="s">
        <v>2551</v>
      </c>
      <c r="E2771" s="315" t="s">
        <v>510</v>
      </c>
    </row>
    <row r="2772" spans="2:5">
      <c r="B2772" s="315" t="s">
        <v>1304</v>
      </c>
      <c r="C2772" s="315" t="s">
        <v>1305</v>
      </c>
      <c r="D2772" s="315" t="s">
        <v>1306</v>
      </c>
      <c r="E2772" s="315" t="s">
        <v>510</v>
      </c>
    </row>
    <row r="2773" spans="2:5">
      <c r="B2773" s="315" t="s">
        <v>2125</v>
      </c>
      <c r="C2773" s="315" t="s">
        <v>2126</v>
      </c>
      <c r="D2773" s="315" t="s">
        <v>2127</v>
      </c>
      <c r="E2773" s="315" t="s">
        <v>510</v>
      </c>
    </row>
    <row r="2774" spans="2:5">
      <c r="B2774" s="315" t="s">
        <v>9262</v>
      </c>
      <c r="C2774" s="315" t="s">
        <v>9263</v>
      </c>
      <c r="D2774" s="315" t="s">
        <v>9264</v>
      </c>
      <c r="E2774" s="315" t="s">
        <v>680</v>
      </c>
    </row>
    <row r="2775" spans="2:5">
      <c r="B2775" s="315" t="s">
        <v>12888</v>
      </c>
      <c r="C2775" s="315" t="s">
        <v>12889</v>
      </c>
      <c r="D2775" s="315" t="s">
        <v>12890</v>
      </c>
      <c r="E2775" s="315" t="s">
        <v>510</v>
      </c>
    </row>
    <row r="2776" spans="2:5">
      <c r="B2776" s="315" t="s">
        <v>2456</v>
      </c>
      <c r="C2776" s="315" t="s">
        <v>2457</v>
      </c>
      <c r="D2776" s="315" t="s">
        <v>2458</v>
      </c>
      <c r="E2776" s="315" t="s">
        <v>510</v>
      </c>
    </row>
    <row r="2777" spans="2:5">
      <c r="B2777" s="315" t="s">
        <v>5414</v>
      </c>
      <c r="C2777" s="315" t="s">
        <v>5415</v>
      </c>
      <c r="D2777" s="315" t="s">
        <v>5416</v>
      </c>
      <c r="E2777" s="315" t="s">
        <v>680</v>
      </c>
    </row>
    <row r="2778" spans="2:5">
      <c r="B2778" s="315" t="s">
        <v>12269</v>
      </c>
      <c r="C2778" s="315" t="s">
        <v>12270</v>
      </c>
      <c r="D2778" s="315" t="s">
        <v>12271</v>
      </c>
      <c r="E2778" s="315" t="s">
        <v>680</v>
      </c>
    </row>
    <row r="2779" spans="2:5">
      <c r="B2779" s="315" t="s">
        <v>1077</v>
      </c>
      <c r="C2779" s="315" t="s">
        <v>1078</v>
      </c>
      <c r="D2779" s="315" t="s">
        <v>1079</v>
      </c>
      <c r="E2779" s="315" t="s">
        <v>510</v>
      </c>
    </row>
    <row r="2780" spans="2:5">
      <c r="B2780" s="315" t="s">
        <v>3556</v>
      </c>
      <c r="C2780" s="315" t="s">
        <v>3557</v>
      </c>
      <c r="D2780" s="315" t="s">
        <v>3150</v>
      </c>
      <c r="E2780" s="315" t="s">
        <v>680</v>
      </c>
    </row>
    <row r="2781" spans="2:5">
      <c r="B2781" s="315" t="s">
        <v>12566</v>
      </c>
      <c r="C2781" s="315" t="s">
        <v>12567</v>
      </c>
      <c r="D2781" s="315" t="s">
        <v>12568</v>
      </c>
      <c r="E2781" s="315" t="s">
        <v>510</v>
      </c>
    </row>
    <row r="2782" spans="2:5">
      <c r="B2782" s="315" t="s">
        <v>5034</v>
      </c>
      <c r="C2782" s="315" t="s">
        <v>5035</v>
      </c>
      <c r="D2782" s="315" t="s">
        <v>5036</v>
      </c>
      <c r="E2782" s="315" t="s">
        <v>510</v>
      </c>
    </row>
    <row r="2783" spans="2:5">
      <c r="B2783" s="315" t="s">
        <v>4602</v>
      </c>
      <c r="C2783" s="315" t="s">
        <v>4603</v>
      </c>
      <c r="D2783" s="315" t="s">
        <v>4604</v>
      </c>
      <c r="E2783" s="315" t="s">
        <v>510</v>
      </c>
    </row>
    <row r="2784" spans="2:5">
      <c r="B2784" s="315" t="s">
        <v>2366</v>
      </c>
      <c r="C2784" s="315" t="s">
        <v>2367</v>
      </c>
      <c r="D2784" s="315" t="s">
        <v>2368</v>
      </c>
      <c r="E2784" s="315" t="s">
        <v>510</v>
      </c>
    </row>
    <row r="2785" spans="2:5">
      <c r="B2785" s="315" t="s">
        <v>4822</v>
      </c>
      <c r="C2785" s="315" t="s">
        <v>4823</v>
      </c>
      <c r="D2785" s="315" t="s">
        <v>667</v>
      </c>
      <c r="E2785" s="315" t="s">
        <v>510</v>
      </c>
    </row>
    <row r="2786" spans="2:5">
      <c r="B2786" s="315" t="s">
        <v>2171</v>
      </c>
      <c r="C2786" s="315" t="s">
        <v>2172</v>
      </c>
      <c r="D2786" s="315" t="s">
        <v>2173</v>
      </c>
      <c r="E2786" s="315" t="s">
        <v>510</v>
      </c>
    </row>
    <row r="2787" spans="2:5">
      <c r="B2787" s="315" t="s">
        <v>1396</v>
      </c>
      <c r="C2787" s="315" t="s">
        <v>1397</v>
      </c>
      <c r="D2787" s="315" t="s">
        <v>1398</v>
      </c>
      <c r="E2787" s="315" t="s">
        <v>510</v>
      </c>
    </row>
    <row r="2788" spans="2:5">
      <c r="B2788" s="315" t="s">
        <v>3038</v>
      </c>
      <c r="C2788" s="315" t="s">
        <v>3039</v>
      </c>
      <c r="D2788" s="315" t="s">
        <v>3040</v>
      </c>
      <c r="E2788" s="315" t="s">
        <v>510</v>
      </c>
    </row>
    <row r="2789" spans="2:5">
      <c r="B2789" s="315" t="s">
        <v>1762</v>
      </c>
      <c r="C2789" s="315" t="s">
        <v>1763</v>
      </c>
      <c r="D2789" s="315" t="s">
        <v>1764</v>
      </c>
      <c r="E2789" s="315" t="s">
        <v>510</v>
      </c>
    </row>
    <row r="2790" spans="2:5">
      <c r="B2790" s="315" t="s">
        <v>11760</v>
      </c>
      <c r="C2790" s="315" t="s">
        <v>11761</v>
      </c>
      <c r="D2790" s="315" t="s">
        <v>1476</v>
      </c>
      <c r="E2790" s="315" t="s">
        <v>680</v>
      </c>
    </row>
    <row r="2791" spans="2:5">
      <c r="B2791" s="315" t="s">
        <v>3185</v>
      </c>
      <c r="C2791" s="315" t="s">
        <v>3186</v>
      </c>
      <c r="D2791" s="315" t="s">
        <v>509</v>
      </c>
      <c r="E2791" s="315" t="s">
        <v>510</v>
      </c>
    </row>
    <row r="2792" spans="2:5">
      <c r="B2792" s="315" t="s">
        <v>7188</v>
      </c>
      <c r="C2792" s="315" t="s">
        <v>7189</v>
      </c>
      <c r="D2792" s="315" t="s">
        <v>7190</v>
      </c>
      <c r="E2792" s="315" t="s">
        <v>510</v>
      </c>
    </row>
    <row r="2793" spans="2:5">
      <c r="B2793" s="315" t="s">
        <v>5534</v>
      </c>
      <c r="C2793" s="315" t="s">
        <v>5535</v>
      </c>
      <c r="D2793" s="315" t="s">
        <v>509</v>
      </c>
      <c r="E2793" s="315" t="s">
        <v>510</v>
      </c>
    </row>
    <row r="2794" spans="2:5">
      <c r="B2794" s="315" t="s">
        <v>2110</v>
      </c>
      <c r="C2794" s="315" t="s">
        <v>2111</v>
      </c>
      <c r="D2794" s="315" t="s">
        <v>509</v>
      </c>
      <c r="E2794" s="315" t="s">
        <v>510</v>
      </c>
    </row>
    <row r="2795" spans="2:5">
      <c r="B2795" s="315" t="s">
        <v>10427</v>
      </c>
      <c r="C2795" s="315" t="s">
        <v>10428</v>
      </c>
      <c r="D2795" s="315" t="s">
        <v>528</v>
      </c>
      <c r="E2795" s="315" t="s">
        <v>510</v>
      </c>
    </row>
    <row r="2796" spans="2:5">
      <c r="B2796" s="315" t="s">
        <v>1459</v>
      </c>
      <c r="C2796" s="315" t="s">
        <v>1460</v>
      </c>
      <c r="D2796" s="315" t="s">
        <v>1461</v>
      </c>
      <c r="E2796" s="315" t="s">
        <v>510</v>
      </c>
    </row>
    <row r="2797" spans="2:5">
      <c r="B2797" s="315" t="s">
        <v>8619</v>
      </c>
      <c r="C2797" s="315" t="s">
        <v>8620</v>
      </c>
      <c r="D2797" s="315" t="s">
        <v>8621</v>
      </c>
      <c r="E2797" s="315" t="s">
        <v>510</v>
      </c>
    </row>
    <row r="2798" spans="2:5">
      <c r="B2798" s="315" t="s">
        <v>2351</v>
      </c>
      <c r="C2798" s="315" t="s">
        <v>2352</v>
      </c>
      <c r="D2798" s="315" t="s">
        <v>2353</v>
      </c>
      <c r="E2798" s="315" t="s">
        <v>510</v>
      </c>
    </row>
    <row r="2799" spans="2:5">
      <c r="B2799" s="315" t="s">
        <v>9099</v>
      </c>
      <c r="C2799" s="315" t="s">
        <v>9100</v>
      </c>
      <c r="D2799" s="315" t="s">
        <v>9101</v>
      </c>
      <c r="E2799" s="315" t="s">
        <v>680</v>
      </c>
    </row>
    <row r="2800" spans="2:5">
      <c r="B2800" s="315" t="s">
        <v>1942</v>
      </c>
      <c r="C2800" s="315" t="s">
        <v>1943</v>
      </c>
      <c r="D2800" s="315" t="s">
        <v>509</v>
      </c>
      <c r="E2800" s="315" t="s">
        <v>510</v>
      </c>
    </row>
    <row r="2801" spans="2:5">
      <c r="B2801" s="315" t="s">
        <v>1812</v>
      </c>
      <c r="C2801" s="315" t="s">
        <v>1813</v>
      </c>
      <c r="D2801" s="315" t="s">
        <v>1814</v>
      </c>
      <c r="E2801" s="315" t="s">
        <v>510</v>
      </c>
    </row>
    <row r="2802" spans="2:5">
      <c r="B2802" s="315" t="s">
        <v>4852</v>
      </c>
      <c r="C2802" s="315" t="s">
        <v>4853</v>
      </c>
      <c r="D2802" s="315" t="s">
        <v>1488</v>
      </c>
      <c r="E2802" s="315" t="s">
        <v>510</v>
      </c>
    </row>
    <row r="2803" spans="2:5">
      <c r="B2803" s="315" t="s">
        <v>11289</v>
      </c>
      <c r="C2803" s="315" t="s">
        <v>11290</v>
      </c>
      <c r="D2803" s="315" t="s">
        <v>11291</v>
      </c>
      <c r="E2803" s="315" t="s">
        <v>510</v>
      </c>
    </row>
    <row r="2804" spans="2:5">
      <c r="B2804" s="315" t="s">
        <v>11542</v>
      </c>
      <c r="C2804" s="315" t="s">
        <v>11543</v>
      </c>
      <c r="D2804" s="315" t="s">
        <v>11544</v>
      </c>
      <c r="E2804" s="315" t="s">
        <v>510</v>
      </c>
    </row>
    <row r="2805" spans="2:5">
      <c r="B2805" s="315" t="s">
        <v>6007</v>
      </c>
      <c r="C2805" s="315" t="s">
        <v>6008</v>
      </c>
      <c r="D2805" s="315" t="s">
        <v>6009</v>
      </c>
      <c r="E2805" s="315" t="s">
        <v>510</v>
      </c>
    </row>
    <row r="2806" spans="2:5">
      <c r="B2806" s="315" t="s">
        <v>4551</v>
      </c>
      <c r="C2806" s="315" t="s">
        <v>4552</v>
      </c>
      <c r="D2806" s="315" t="s">
        <v>509</v>
      </c>
      <c r="E2806" s="315" t="s">
        <v>510</v>
      </c>
    </row>
    <row r="2807" spans="2:5">
      <c r="B2807" s="315" t="s">
        <v>4811</v>
      </c>
      <c r="C2807" s="315" t="s">
        <v>4812</v>
      </c>
      <c r="D2807" s="315" t="s">
        <v>4813</v>
      </c>
      <c r="E2807" s="315" t="s">
        <v>510</v>
      </c>
    </row>
    <row r="2808" spans="2:5">
      <c r="B2808" s="315" t="s">
        <v>8248</v>
      </c>
      <c r="C2808" s="315" t="s">
        <v>8249</v>
      </c>
      <c r="D2808" s="315" t="s">
        <v>8250</v>
      </c>
      <c r="E2808" s="315" t="s">
        <v>510</v>
      </c>
    </row>
    <row r="2809" spans="2:5">
      <c r="B2809" s="315" t="s">
        <v>6314</v>
      </c>
      <c r="C2809" s="315" t="s">
        <v>6315</v>
      </c>
      <c r="D2809" s="315" t="s">
        <v>6316</v>
      </c>
      <c r="E2809" s="315" t="s">
        <v>510</v>
      </c>
    </row>
    <row r="2810" spans="2:5">
      <c r="B2810" s="315" t="s">
        <v>6992</v>
      </c>
      <c r="C2810" s="315" t="s">
        <v>6993</v>
      </c>
      <c r="D2810" s="315" t="s">
        <v>760</v>
      </c>
      <c r="E2810" s="315" t="s">
        <v>510</v>
      </c>
    </row>
    <row r="2811" spans="2:5">
      <c r="B2811" s="315" t="s">
        <v>12168</v>
      </c>
      <c r="C2811" s="315" t="s">
        <v>12169</v>
      </c>
      <c r="D2811" s="315" t="s">
        <v>12170</v>
      </c>
      <c r="E2811" s="315" t="s">
        <v>510</v>
      </c>
    </row>
    <row r="2812" spans="2:5">
      <c r="B2812" s="315" t="s">
        <v>10769</v>
      </c>
      <c r="C2812" s="315" t="s">
        <v>10770</v>
      </c>
      <c r="D2812" s="315" t="s">
        <v>509</v>
      </c>
      <c r="E2812" s="315" t="s">
        <v>510</v>
      </c>
    </row>
    <row r="2813" spans="2:5">
      <c r="B2813" s="315" t="s">
        <v>11324</v>
      </c>
      <c r="C2813" s="315" t="s">
        <v>11325</v>
      </c>
      <c r="D2813" s="315" t="s">
        <v>5048</v>
      </c>
      <c r="E2813" s="315" t="s">
        <v>510</v>
      </c>
    </row>
    <row r="2814" spans="2:5">
      <c r="B2814" s="315" t="s">
        <v>3593</v>
      </c>
      <c r="C2814" s="315" t="s">
        <v>3594</v>
      </c>
      <c r="D2814" s="315" t="s">
        <v>3595</v>
      </c>
      <c r="E2814" s="315" t="s">
        <v>510</v>
      </c>
    </row>
    <row r="2815" spans="2:5">
      <c r="B2815" s="315" t="s">
        <v>5120</v>
      </c>
      <c r="C2815" s="315" t="s">
        <v>5121</v>
      </c>
      <c r="D2815" s="315" t="s">
        <v>5122</v>
      </c>
      <c r="E2815" s="315" t="s">
        <v>510</v>
      </c>
    </row>
    <row r="2816" spans="2:5">
      <c r="B2816" s="315" t="s">
        <v>3073</v>
      </c>
      <c r="C2816" s="315" t="s">
        <v>3074</v>
      </c>
      <c r="D2816" s="315" t="s">
        <v>3075</v>
      </c>
      <c r="E2816" s="315" t="s">
        <v>510</v>
      </c>
    </row>
    <row r="2817" spans="2:5">
      <c r="B2817" s="315" t="s">
        <v>9927</v>
      </c>
      <c r="C2817" s="315" t="s">
        <v>9928</v>
      </c>
      <c r="D2817" s="315" t="s">
        <v>9929</v>
      </c>
      <c r="E2817" s="315" t="s">
        <v>510</v>
      </c>
    </row>
    <row r="2818" spans="2:5">
      <c r="B2818" s="315" t="s">
        <v>2077</v>
      </c>
      <c r="C2818" s="315" t="s">
        <v>2078</v>
      </c>
      <c r="D2818" s="315" t="s">
        <v>2079</v>
      </c>
      <c r="E2818" s="315" t="s">
        <v>510</v>
      </c>
    </row>
    <row r="2819" spans="2:5">
      <c r="B2819" s="315" t="s">
        <v>6764</v>
      </c>
      <c r="C2819" s="315" t="s">
        <v>6765</v>
      </c>
      <c r="D2819" s="315" t="s">
        <v>6766</v>
      </c>
      <c r="E2819" s="315" t="s">
        <v>510</v>
      </c>
    </row>
    <row r="2820" spans="2:5">
      <c r="B2820" s="315" t="s">
        <v>11309</v>
      </c>
      <c r="C2820" s="315" t="s">
        <v>11310</v>
      </c>
      <c r="D2820" s="315" t="s">
        <v>509</v>
      </c>
      <c r="E2820" s="315" t="s">
        <v>510</v>
      </c>
    </row>
    <row r="2821" spans="2:5">
      <c r="B2821" s="315" t="s">
        <v>11311</v>
      </c>
      <c r="C2821" s="315" t="s">
        <v>11312</v>
      </c>
      <c r="D2821" s="315" t="s">
        <v>509</v>
      </c>
      <c r="E2821" s="315" t="s">
        <v>510</v>
      </c>
    </row>
    <row r="2822" spans="2:5">
      <c r="B2822" s="315" t="s">
        <v>2643</v>
      </c>
      <c r="C2822" s="315" t="s">
        <v>2644</v>
      </c>
      <c r="D2822" s="315" t="s">
        <v>2645</v>
      </c>
      <c r="E2822" s="315" t="s">
        <v>680</v>
      </c>
    </row>
    <row r="2823" spans="2:5">
      <c r="B2823" s="315" t="s">
        <v>2748</v>
      </c>
      <c r="C2823" s="315" t="s">
        <v>2749</v>
      </c>
      <c r="D2823" s="315" t="s">
        <v>2750</v>
      </c>
      <c r="E2823" s="315" t="s">
        <v>510</v>
      </c>
    </row>
    <row r="2824" spans="2:5">
      <c r="B2824" s="315" t="s">
        <v>2661</v>
      </c>
      <c r="C2824" s="315" t="s">
        <v>2662</v>
      </c>
      <c r="D2824" s="315" t="s">
        <v>2663</v>
      </c>
      <c r="E2824" s="315" t="s">
        <v>510</v>
      </c>
    </row>
    <row r="2825" spans="2:5">
      <c r="B2825" s="315" t="s">
        <v>1074</v>
      </c>
      <c r="C2825" s="315" t="s">
        <v>1075</v>
      </c>
      <c r="D2825" s="315" t="s">
        <v>1076</v>
      </c>
      <c r="E2825" s="315" t="s">
        <v>680</v>
      </c>
    </row>
    <row r="2826" spans="2:5">
      <c r="B2826" s="315" t="s">
        <v>3839</v>
      </c>
      <c r="C2826" s="315" t="s">
        <v>3840</v>
      </c>
      <c r="D2826" s="315" t="s">
        <v>3841</v>
      </c>
      <c r="E2826" s="315" t="s">
        <v>510</v>
      </c>
    </row>
    <row r="2827" spans="2:5">
      <c r="B2827" s="315" t="s">
        <v>12202</v>
      </c>
      <c r="C2827" s="315" t="s">
        <v>12203</v>
      </c>
      <c r="D2827" s="315" t="s">
        <v>12204</v>
      </c>
      <c r="E2827" s="315" t="s">
        <v>680</v>
      </c>
    </row>
    <row r="2828" spans="2:5">
      <c r="B2828" s="315" t="s">
        <v>8953</v>
      </c>
      <c r="C2828" s="315" t="s">
        <v>8954</v>
      </c>
      <c r="D2828" s="315" t="s">
        <v>8955</v>
      </c>
      <c r="E2828" s="315" t="s">
        <v>680</v>
      </c>
    </row>
    <row r="2829" spans="2:5">
      <c r="B2829" s="315" t="s">
        <v>3087</v>
      </c>
      <c r="C2829" s="315" t="s">
        <v>3088</v>
      </c>
      <c r="D2829" s="315" t="s">
        <v>3089</v>
      </c>
      <c r="E2829" s="315" t="s">
        <v>510</v>
      </c>
    </row>
    <row r="2830" spans="2:5">
      <c r="B2830" s="315" t="s">
        <v>3561</v>
      </c>
      <c r="C2830" s="315" t="s">
        <v>3562</v>
      </c>
      <c r="D2830" s="315" t="s">
        <v>3563</v>
      </c>
      <c r="E2830" s="315" t="s">
        <v>510</v>
      </c>
    </row>
    <row r="2831" spans="2:5">
      <c r="B2831" s="315" t="s">
        <v>11120</v>
      </c>
      <c r="C2831" s="315" t="s">
        <v>11121</v>
      </c>
      <c r="D2831" s="315" t="s">
        <v>11122</v>
      </c>
      <c r="E2831" s="315" t="s">
        <v>680</v>
      </c>
    </row>
    <row r="2832" spans="2:5">
      <c r="B2832" s="315" t="s">
        <v>10253</v>
      </c>
      <c r="C2832" s="315" t="s">
        <v>10254</v>
      </c>
      <c r="D2832" s="315" t="s">
        <v>509</v>
      </c>
      <c r="E2832" s="315" t="s">
        <v>510</v>
      </c>
    </row>
    <row r="2833" spans="2:5">
      <c r="B2833" s="315" t="s">
        <v>6202</v>
      </c>
      <c r="C2833" s="315" t="s">
        <v>6203</v>
      </c>
      <c r="D2833" s="315" t="s">
        <v>6204</v>
      </c>
      <c r="E2833" s="315" t="s">
        <v>680</v>
      </c>
    </row>
    <row r="2834" spans="2:5">
      <c r="B2834" s="315" t="s">
        <v>2538</v>
      </c>
      <c r="C2834" s="315" t="s">
        <v>2539</v>
      </c>
      <c r="D2834" s="315" t="s">
        <v>2540</v>
      </c>
      <c r="E2834" s="315" t="s">
        <v>680</v>
      </c>
    </row>
    <row r="2835" spans="2:5">
      <c r="B2835" s="315" t="s">
        <v>12174</v>
      </c>
      <c r="C2835" s="315" t="s">
        <v>12175</v>
      </c>
      <c r="D2835" s="315" t="s">
        <v>8627</v>
      </c>
      <c r="E2835" s="315" t="s">
        <v>510</v>
      </c>
    </row>
    <row r="2836" spans="2:5">
      <c r="B2836" s="315" t="s">
        <v>8189</v>
      </c>
      <c r="C2836" s="315" t="s">
        <v>8190</v>
      </c>
      <c r="D2836" s="315" t="s">
        <v>8191</v>
      </c>
      <c r="E2836" s="315" t="s">
        <v>510</v>
      </c>
    </row>
    <row r="2837" spans="2:5">
      <c r="B2837" s="315" t="s">
        <v>3802</v>
      </c>
      <c r="C2837" s="315" t="s">
        <v>3803</v>
      </c>
      <c r="D2837" s="315" t="s">
        <v>3804</v>
      </c>
      <c r="E2837" s="315" t="s">
        <v>510</v>
      </c>
    </row>
    <row r="2838" spans="2:5">
      <c r="B2838" s="315" t="s">
        <v>7324</v>
      </c>
      <c r="C2838" s="315" t="s">
        <v>7325</v>
      </c>
      <c r="D2838" s="315" t="s">
        <v>7326</v>
      </c>
      <c r="E2838" s="315" t="s">
        <v>510</v>
      </c>
    </row>
    <row r="2839" spans="2:5">
      <c r="B2839" s="315" t="s">
        <v>11868</v>
      </c>
      <c r="C2839" s="315" t="s">
        <v>11869</v>
      </c>
      <c r="D2839" s="315" t="s">
        <v>6658</v>
      </c>
      <c r="E2839" s="315" t="s">
        <v>680</v>
      </c>
    </row>
    <row r="2840" spans="2:5">
      <c r="B2840" s="315" t="s">
        <v>10242</v>
      </c>
      <c r="C2840" s="315" t="s">
        <v>10243</v>
      </c>
      <c r="D2840" s="315" t="s">
        <v>10244</v>
      </c>
      <c r="E2840" s="315" t="s">
        <v>680</v>
      </c>
    </row>
    <row r="2841" spans="2:5">
      <c r="B2841" s="315" t="s">
        <v>10836</v>
      </c>
      <c r="C2841" s="315" t="s">
        <v>10837</v>
      </c>
      <c r="D2841" s="315" t="s">
        <v>10838</v>
      </c>
      <c r="E2841" s="315" t="s">
        <v>680</v>
      </c>
    </row>
    <row r="2842" spans="2:5">
      <c r="B2842" s="315" t="s">
        <v>12292</v>
      </c>
      <c r="C2842" s="315" t="s">
        <v>12293</v>
      </c>
      <c r="D2842" s="315" t="s">
        <v>12294</v>
      </c>
      <c r="E2842" s="315" t="s">
        <v>510</v>
      </c>
    </row>
    <row r="2843" spans="2:5">
      <c r="B2843" s="315" t="s">
        <v>3836</v>
      </c>
      <c r="C2843" s="315" t="s">
        <v>3837</v>
      </c>
      <c r="D2843" s="315" t="s">
        <v>3838</v>
      </c>
      <c r="E2843" s="315" t="s">
        <v>510</v>
      </c>
    </row>
    <row r="2844" spans="2:5">
      <c r="B2844" s="315" t="s">
        <v>10098</v>
      </c>
      <c r="C2844" s="315" t="s">
        <v>10099</v>
      </c>
      <c r="D2844" s="315" t="s">
        <v>10100</v>
      </c>
      <c r="E2844" s="315" t="s">
        <v>510</v>
      </c>
    </row>
    <row r="2845" spans="2:5">
      <c r="B2845" s="315" t="s">
        <v>3490</v>
      </c>
      <c r="C2845" s="315" t="s">
        <v>3491</v>
      </c>
      <c r="D2845" s="315" t="s">
        <v>3492</v>
      </c>
      <c r="E2845" s="315" t="s">
        <v>510</v>
      </c>
    </row>
    <row r="2846" spans="2:5">
      <c r="B2846" s="315" t="s">
        <v>4941</v>
      </c>
      <c r="C2846" s="315" t="s">
        <v>4942</v>
      </c>
      <c r="D2846" s="315" t="s">
        <v>4943</v>
      </c>
      <c r="E2846" s="315" t="s">
        <v>510</v>
      </c>
    </row>
    <row r="2847" spans="2:5">
      <c r="B2847" s="315" t="s">
        <v>5999</v>
      </c>
      <c r="C2847" s="315" t="s">
        <v>6000</v>
      </c>
      <c r="D2847" s="315" t="s">
        <v>627</v>
      </c>
      <c r="E2847" s="315" t="s">
        <v>680</v>
      </c>
    </row>
    <row r="2848" spans="2:5">
      <c r="B2848" s="315" t="s">
        <v>3918</v>
      </c>
      <c r="C2848" s="315" t="s">
        <v>3919</v>
      </c>
      <c r="D2848" s="315" t="s">
        <v>3920</v>
      </c>
      <c r="E2848" s="315" t="s">
        <v>510</v>
      </c>
    </row>
    <row r="2849" spans="2:5">
      <c r="B2849" s="315" t="s">
        <v>9391</v>
      </c>
      <c r="C2849" s="315" t="s">
        <v>9392</v>
      </c>
      <c r="D2849" s="315" t="s">
        <v>9393</v>
      </c>
      <c r="E2849" s="315" t="s">
        <v>510</v>
      </c>
    </row>
    <row r="2850" spans="2:5">
      <c r="B2850" s="315" t="s">
        <v>8174</v>
      </c>
      <c r="C2850" s="315" t="s">
        <v>8175</v>
      </c>
      <c r="D2850" s="315" t="s">
        <v>8176</v>
      </c>
      <c r="E2850" s="315" t="s">
        <v>680</v>
      </c>
    </row>
    <row r="2851" spans="2:5">
      <c r="B2851" s="315" t="s">
        <v>4396</v>
      </c>
      <c r="C2851" s="315" t="s">
        <v>4397</v>
      </c>
      <c r="D2851" s="315" t="s">
        <v>4398</v>
      </c>
      <c r="E2851" s="315" t="s">
        <v>510</v>
      </c>
    </row>
    <row r="2852" spans="2:5">
      <c r="B2852" s="315" t="s">
        <v>9737</v>
      </c>
      <c r="C2852" s="315" t="s">
        <v>9738</v>
      </c>
      <c r="D2852" s="315" t="s">
        <v>9739</v>
      </c>
      <c r="E2852" s="315" t="s">
        <v>680</v>
      </c>
    </row>
    <row r="2853" spans="2:5">
      <c r="B2853" s="315" t="s">
        <v>12692</v>
      </c>
      <c r="C2853" s="315" t="s">
        <v>12693</v>
      </c>
      <c r="D2853" s="315" t="s">
        <v>509</v>
      </c>
      <c r="E2853" s="315" t="s">
        <v>510</v>
      </c>
    </row>
    <row r="2854" spans="2:5">
      <c r="B2854" s="315" t="s">
        <v>1999</v>
      </c>
      <c r="C2854" s="315" t="s">
        <v>2000</v>
      </c>
      <c r="D2854" s="315" t="s">
        <v>2001</v>
      </c>
      <c r="E2854" s="315" t="s">
        <v>510</v>
      </c>
    </row>
    <row r="2855" spans="2:5">
      <c r="B2855" s="315" t="s">
        <v>9673</v>
      </c>
      <c r="C2855" s="315" t="s">
        <v>9674</v>
      </c>
      <c r="D2855" s="315" t="s">
        <v>9675</v>
      </c>
      <c r="E2855" s="315" t="s">
        <v>510</v>
      </c>
    </row>
    <row r="2856" spans="2:5">
      <c r="B2856" s="315" t="s">
        <v>9349</v>
      </c>
      <c r="C2856" s="315" t="s">
        <v>9350</v>
      </c>
      <c r="D2856" s="315" t="s">
        <v>9351</v>
      </c>
      <c r="E2856" s="315" t="s">
        <v>510</v>
      </c>
    </row>
    <row r="2857" spans="2:5">
      <c r="B2857" s="315" t="s">
        <v>3473</v>
      </c>
      <c r="C2857" s="315" t="s">
        <v>3474</v>
      </c>
      <c r="D2857" s="315" t="s">
        <v>509</v>
      </c>
      <c r="E2857" s="315" t="s">
        <v>510</v>
      </c>
    </row>
    <row r="2858" spans="2:5">
      <c r="B2858" s="315" t="s">
        <v>6424</v>
      </c>
      <c r="C2858" s="315" t="s">
        <v>6425</v>
      </c>
      <c r="D2858" s="315" t="s">
        <v>6426</v>
      </c>
      <c r="E2858" s="315" t="s">
        <v>680</v>
      </c>
    </row>
    <row r="2859" spans="2:5">
      <c r="B2859" s="315" t="s">
        <v>3944</v>
      </c>
      <c r="C2859" s="315" t="s">
        <v>3945</v>
      </c>
      <c r="D2859" s="315" t="s">
        <v>3946</v>
      </c>
      <c r="E2859" s="315" t="s">
        <v>510</v>
      </c>
    </row>
    <row r="2860" spans="2:5">
      <c r="B2860" s="315" t="s">
        <v>1502</v>
      </c>
      <c r="C2860" s="315" t="s">
        <v>1503</v>
      </c>
      <c r="D2860" s="315" t="s">
        <v>1504</v>
      </c>
      <c r="E2860" s="315" t="s">
        <v>510</v>
      </c>
    </row>
    <row r="2861" spans="2:5">
      <c r="B2861" s="315" t="s">
        <v>12475</v>
      </c>
      <c r="C2861" s="315" t="s">
        <v>12476</v>
      </c>
      <c r="D2861" s="315" t="s">
        <v>12477</v>
      </c>
      <c r="E2861" s="315" t="s">
        <v>510</v>
      </c>
    </row>
    <row r="2862" spans="2:5">
      <c r="B2862" s="315" t="s">
        <v>1387</v>
      </c>
      <c r="C2862" s="315" t="s">
        <v>1388</v>
      </c>
      <c r="D2862" s="315" t="s">
        <v>1389</v>
      </c>
      <c r="E2862" s="315" t="s">
        <v>510</v>
      </c>
    </row>
    <row r="2863" spans="2:5">
      <c r="B2863" s="315" t="s">
        <v>1859</v>
      </c>
      <c r="C2863" s="315" t="s">
        <v>1860</v>
      </c>
      <c r="D2863" s="315" t="s">
        <v>1861</v>
      </c>
      <c r="E2863" s="315" t="s">
        <v>510</v>
      </c>
    </row>
    <row r="2864" spans="2:5">
      <c r="B2864" s="315" t="s">
        <v>11511</v>
      </c>
      <c r="C2864" s="315" t="s">
        <v>11512</v>
      </c>
      <c r="D2864" s="315" t="s">
        <v>11513</v>
      </c>
      <c r="E2864" s="315" t="s">
        <v>510</v>
      </c>
    </row>
    <row r="2865" spans="2:5">
      <c r="B2865" s="315" t="s">
        <v>1987</v>
      </c>
      <c r="C2865" s="315" t="s">
        <v>1988</v>
      </c>
      <c r="D2865" s="315" t="s">
        <v>1989</v>
      </c>
      <c r="E2865" s="315" t="s">
        <v>510</v>
      </c>
    </row>
    <row r="2866" spans="2:5">
      <c r="B2866" s="315" t="s">
        <v>10434</v>
      </c>
      <c r="C2866" s="315" t="s">
        <v>10435</v>
      </c>
      <c r="D2866" s="315" t="s">
        <v>10436</v>
      </c>
      <c r="E2866" s="315" t="s">
        <v>510</v>
      </c>
    </row>
    <row r="2867" spans="2:5">
      <c r="B2867" s="315" t="s">
        <v>7535</v>
      </c>
      <c r="C2867" s="315" t="s">
        <v>7536</v>
      </c>
      <c r="D2867" s="315" t="s">
        <v>5346</v>
      </c>
      <c r="E2867" s="315" t="s">
        <v>680</v>
      </c>
    </row>
    <row r="2868" spans="2:5">
      <c r="B2868" s="315" t="s">
        <v>12200</v>
      </c>
      <c r="C2868" s="315" t="s">
        <v>12201</v>
      </c>
      <c r="D2868" s="315" t="s">
        <v>1197</v>
      </c>
      <c r="E2868" s="315" t="s">
        <v>680</v>
      </c>
    </row>
    <row r="2869" spans="2:5">
      <c r="B2869" s="315" t="s">
        <v>11456</v>
      </c>
      <c r="C2869" s="315" t="s">
        <v>11457</v>
      </c>
      <c r="D2869" s="315" t="s">
        <v>509</v>
      </c>
      <c r="E2869" s="315" t="s">
        <v>510</v>
      </c>
    </row>
    <row r="2870" spans="2:5">
      <c r="B2870" s="315" t="s">
        <v>722</v>
      </c>
      <c r="C2870" s="315" t="s">
        <v>723</v>
      </c>
      <c r="D2870" s="315" t="s">
        <v>509</v>
      </c>
      <c r="E2870" s="315" t="s">
        <v>680</v>
      </c>
    </row>
    <row r="2871" spans="2:5">
      <c r="B2871" s="315" t="s">
        <v>10748</v>
      </c>
      <c r="C2871" s="315" t="s">
        <v>10749</v>
      </c>
      <c r="D2871" s="315" t="s">
        <v>10750</v>
      </c>
      <c r="E2871" s="315" t="s">
        <v>510</v>
      </c>
    </row>
    <row r="2872" spans="2:5">
      <c r="B2872" s="315" t="s">
        <v>7893</v>
      </c>
      <c r="C2872" s="315" t="s">
        <v>7894</v>
      </c>
      <c r="D2872" s="315" t="s">
        <v>7895</v>
      </c>
      <c r="E2872" s="315" t="s">
        <v>510</v>
      </c>
    </row>
    <row r="2873" spans="2:5">
      <c r="B2873" s="315" t="s">
        <v>6004</v>
      </c>
      <c r="C2873" s="315" t="s">
        <v>6005</v>
      </c>
      <c r="D2873" s="315" t="s">
        <v>6006</v>
      </c>
      <c r="E2873" s="315" t="s">
        <v>510</v>
      </c>
    </row>
    <row r="2874" spans="2:5">
      <c r="B2874" s="315" t="s">
        <v>9976</v>
      </c>
      <c r="C2874" s="315" t="s">
        <v>9977</v>
      </c>
      <c r="D2874" s="315" t="s">
        <v>509</v>
      </c>
      <c r="E2874" s="315" t="s">
        <v>510</v>
      </c>
    </row>
    <row r="2875" spans="2:5">
      <c r="B2875" s="315" t="s">
        <v>8547</v>
      </c>
      <c r="C2875" s="315" t="s">
        <v>8548</v>
      </c>
      <c r="D2875" s="315" t="s">
        <v>8549</v>
      </c>
      <c r="E2875" s="315" t="s">
        <v>510</v>
      </c>
    </row>
    <row r="2876" spans="2:5">
      <c r="B2876" s="315" t="s">
        <v>10594</v>
      </c>
      <c r="C2876" s="315" t="s">
        <v>10595</v>
      </c>
      <c r="D2876" s="315" t="s">
        <v>9223</v>
      </c>
      <c r="E2876" s="315" t="s">
        <v>510</v>
      </c>
    </row>
    <row r="2877" spans="2:5">
      <c r="B2877" s="315" t="s">
        <v>11692</v>
      </c>
      <c r="C2877" s="315" t="s">
        <v>11693</v>
      </c>
      <c r="D2877" s="315" t="s">
        <v>11694</v>
      </c>
      <c r="E2877" s="315" t="s">
        <v>510</v>
      </c>
    </row>
    <row r="2878" spans="2:5">
      <c r="B2878" s="315" t="s">
        <v>8941</v>
      </c>
      <c r="C2878" s="315" t="s">
        <v>8942</v>
      </c>
      <c r="D2878" s="315" t="s">
        <v>8943</v>
      </c>
      <c r="E2878" s="315" t="s">
        <v>510</v>
      </c>
    </row>
    <row r="2879" spans="2:5">
      <c r="B2879" s="315" t="s">
        <v>1428</v>
      </c>
      <c r="C2879" s="315" t="s">
        <v>1429</v>
      </c>
      <c r="D2879" s="315" t="s">
        <v>1430</v>
      </c>
      <c r="E2879" s="315" t="s">
        <v>510</v>
      </c>
    </row>
    <row r="2880" spans="2:5">
      <c r="B2880" s="315" t="s">
        <v>6417</v>
      </c>
      <c r="C2880" s="315" t="s">
        <v>6418</v>
      </c>
      <c r="D2880" s="315" t="s">
        <v>6419</v>
      </c>
      <c r="E2880" s="315" t="s">
        <v>510</v>
      </c>
    </row>
    <row r="2881" spans="2:5">
      <c r="B2881" s="315" t="s">
        <v>4235</v>
      </c>
      <c r="C2881" s="315" t="s">
        <v>4236</v>
      </c>
      <c r="D2881" s="315" t="s">
        <v>4237</v>
      </c>
      <c r="E2881" s="315" t="s">
        <v>510</v>
      </c>
    </row>
    <row r="2882" spans="2:5">
      <c r="B2882" s="315" t="s">
        <v>5833</v>
      </c>
      <c r="C2882" s="315" t="s">
        <v>4236</v>
      </c>
      <c r="D2882" s="315" t="s">
        <v>4237</v>
      </c>
      <c r="E2882" s="315" t="s">
        <v>510</v>
      </c>
    </row>
    <row r="2883" spans="2:5">
      <c r="B2883" s="315" t="s">
        <v>912</v>
      </c>
      <c r="C2883" s="315" t="s">
        <v>913</v>
      </c>
      <c r="D2883" s="315" t="s">
        <v>914</v>
      </c>
      <c r="E2883" s="315" t="s">
        <v>680</v>
      </c>
    </row>
    <row r="2884" spans="2:5">
      <c r="B2884" s="315" t="s">
        <v>8422</v>
      </c>
      <c r="C2884" s="315" t="s">
        <v>8423</v>
      </c>
      <c r="D2884" s="315" t="s">
        <v>8424</v>
      </c>
      <c r="E2884" s="315" t="s">
        <v>510</v>
      </c>
    </row>
    <row r="2885" spans="2:5">
      <c r="B2885" s="315" t="s">
        <v>3145</v>
      </c>
      <c r="C2885" s="315" t="s">
        <v>3146</v>
      </c>
      <c r="D2885" s="315" t="s">
        <v>3147</v>
      </c>
      <c r="E2885" s="315" t="s">
        <v>510</v>
      </c>
    </row>
    <row r="2886" spans="2:5">
      <c r="B2886" s="315" t="s">
        <v>4672</v>
      </c>
      <c r="C2886" s="315" t="s">
        <v>4673</v>
      </c>
      <c r="D2886" s="315" t="s">
        <v>509</v>
      </c>
      <c r="E2886" s="315" t="s">
        <v>510</v>
      </c>
    </row>
    <row r="2887" spans="2:5">
      <c r="B2887" s="315" t="s">
        <v>10110</v>
      </c>
      <c r="C2887" s="315" t="s">
        <v>10111</v>
      </c>
      <c r="D2887" s="315" t="s">
        <v>10112</v>
      </c>
      <c r="E2887" s="315" t="s">
        <v>510</v>
      </c>
    </row>
    <row r="2888" spans="2:5">
      <c r="B2888" s="315" t="s">
        <v>1275</v>
      </c>
      <c r="C2888" s="315" t="s">
        <v>1276</v>
      </c>
      <c r="D2888" s="315" t="s">
        <v>1277</v>
      </c>
      <c r="E2888" s="315" t="s">
        <v>510</v>
      </c>
    </row>
    <row r="2889" spans="2:5">
      <c r="B2889" s="315" t="s">
        <v>4689</v>
      </c>
      <c r="C2889" s="315" t="s">
        <v>4690</v>
      </c>
      <c r="D2889" s="315" t="s">
        <v>4691</v>
      </c>
      <c r="E2889" s="315" t="s">
        <v>510</v>
      </c>
    </row>
    <row r="2890" spans="2:5">
      <c r="B2890" s="315" t="s">
        <v>9315</v>
      </c>
      <c r="C2890" s="315" t="s">
        <v>9316</v>
      </c>
      <c r="D2890" s="315" t="s">
        <v>8527</v>
      </c>
      <c r="E2890" s="315" t="s">
        <v>680</v>
      </c>
    </row>
    <row r="2891" spans="2:5">
      <c r="B2891" s="315" t="s">
        <v>1405</v>
      </c>
      <c r="C2891" s="315" t="s">
        <v>1406</v>
      </c>
      <c r="D2891" s="315" t="s">
        <v>833</v>
      </c>
      <c r="E2891" s="315" t="s">
        <v>510</v>
      </c>
    </row>
    <row r="2892" spans="2:5">
      <c r="B2892" s="315" t="s">
        <v>3501</v>
      </c>
      <c r="C2892" s="315" t="s">
        <v>3502</v>
      </c>
      <c r="D2892" s="315" t="s">
        <v>3503</v>
      </c>
      <c r="E2892" s="315" t="s">
        <v>510</v>
      </c>
    </row>
    <row r="2893" spans="2:5">
      <c r="B2893" s="315" t="s">
        <v>2552</v>
      </c>
      <c r="C2893" s="315" t="s">
        <v>2553</v>
      </c>
      <c r="D2893" s="315" t="s">
        <v>2554</v>
      </c>
      <c r="E2893" s="315" t="s">
        <v>680</v>
      </c>
    </row>
    <row r="2894" spans="2:5">
      <c r="B2894" s="315" t="s">
        <v>7017</v>
      </c>
      <c r="C2894" s="315" t="s">
        <v>7018</v>
      </c>
      <c r="D2894" s="315" t="s">
        <v>7019</v>
      </c>
      <c r="E2894" s="315" t="s">
        <v>510</v>
      </c>
    </row>
    <row r="2895" spans="2:5">
      <c r="B2895" s="315" t="s">
        <v>1530</v>
      </c>
      <c r="C2895" s="315" t="s">
        <v>1531</v>
      </c>
      <c r="D2895" s="315" t="s">
        <v>1532</v>
      </c>
      <c r="E2895" s="315" t="s">
        <v>680</v>
      </c>
    </row>
    <row r="2896" spans="2:5">
      <c r="B2896" s="315" t="s">
        <v>11950</v>
      </c>
      <c r="C2896" s="315" t="s">
        <v>11951</v>
      </c>
      <c r="D2896" s="315" t="s">
        <v>11952</v>
      </c>
      <c r="E2896" s="315" t="s">
        <v>680</v>
      </c>
    </row>
    <row r="2897" spans="2:5">
      <c r="B2897" s="315" t="s">
        <v>1829</v>
      </c>
      <c r="C2897" s="315" t="s">
        <v>1830</v>
      </c>
      <c r="D2897" s="315" t="s">
        <v>1831</v>
      </c>
      <c r="E2897" s="315" t="s">
        <v>510</v>
      </c>
    </row>
    <row r="2898" spans="2:5">
      <c r="B2898" s="315" t="s">
        <v>1316</v>
      </c>
      <c r="C2898" s="315" t="s">
        <v>1317</v>
      </c>
      <c r="D2898" s="315" t="s">
        <v>1318</v>
      </c>
      <c r="E2898" s="315" t="s">
        <v>510</v>
      </c>
    </row>
    <row r="2899" spans="2:5">
      <c r="B2899" s="315" t="s">
        <v>3607</v>
      </c>
      <c r="C2899" s="315" t="s">
        <v>3608</v>
      </c>
      <c r="D2899" s="315" t="s">
        <v>509</v>
      </c>
      <c r="E2899" s="315" t="s">
        <v>510</v>
      </c>
    </row>
    <row r="2900" spans="2:5">
      <c r="B2900" s="315" t="s">
        <v>3848</v>
      </c>
      <c r="C2900" s="315" t="s">
        <v>3849</v>
      </c>
      <c r="D2900" s="315" t="s">
        <v>3850</v>
      </c>
      <c r="E2900" s="315" t="s">
        <v>680</v>
      </c>
    </row>
    <row r="2901" spans="2:5">
      <c r="B2901" s="315" t="s">
        <v>8707</v>
      </c>
      <c r="C2901" s="315" t="s">
        <v>8708</v>
      </c>
      <c r="D2901" s="315" t="s">
        <v>8709</v>
      </c>
      <c r="E2901" s="315" t="s">
        <v>510</v>
      </c>
    </row>
    <row r="2902" spans="2:5">
      <c r="B2902" s="315" t="s">
        <v>3098</v>
      </c>
      <c r="C2902" s="315" t="s">
        <v>3099</v>
      </c>
      <c r="D2902" s="315" t="s">
        <v>3100</v>
      </c>
      <c r="E2902" s="315" t="s">
        <v>510</v>
      </c>
    </row>
    <row r="2903" spans="2:5">
      <c r="B2903" s="315" t="s">
        <v>3050</v>
      </c>
      <c r="C2903" s="315" t="s">
        <v>3051</v>
      </c>
      <c r="D2903" s="315" t="s">
        <v>3052</v>
      </c>
      <c r="E2903" s="315" t="s">
        <v>510</v>
      </c>
    </row>
    <row r="2904" spans="2:5">
      <c r="B2904" s="315" t="s">
        <v>6383</v>
      </c>
      <c r="C2904" s="315" t="s">
        <v>6384</v>
      </c>
      <c r="D2904" s="315" t="s">
        <v>6385</v>
      </c>
      <c r="E2904" s="315" t="s">
        <v>510</v>
      </c>
    </row>
    <row r="2905" spans="2:5">
      <c r="B2905" s="315" t="s">
        <v>9776</v>
      </c>
      <c r="C2905" s="315" t="s">
        <v>9777</v>
      </c>
      <c r="D2905" s="315" t="s">
        <v>509</v>
      </c>
      <c r="E2905" s="315" t="s">
        <v>510</v>
      </c>
    </row>
    <row r="2906" spans="2:5">
      <c r="B2906" s="315" t="s">
        <v>9676</v>
      </c>
      <c r="C2906" s="315" t="s">
        <v>9677</v>
      </c>
      <c r="D2906" s="315" t="s">
        <v>9678</v>
      </c>
      <c r="E2906" s="315" t="s">
        <v>510</v>
      </c>
    </row>
    <row r="2907" spans="2:5">
      <c r="B2907" s="315" t="s">
        <v>10166</v>
      </c>
      <c r="C2907" s="315" t="s">
        <v>10167</v>
      </c>
      <c r="D2907" s="315" t="s">
        <v>509</v>
      </c>
      <c r="E2907" s="315" t="s">
        <v>510</v>
      </c>
    </row>
    <row r="2908" spans="2:5">
      <c r="B2908" s="315" t="s">
        <v>7906</v>
      </c>
      <c r="C2908" s="315" t="s">
        <v>7907</v>
      </c>
      <c r="D2908" s="315" t="s">
        <v>509</v>
      </c>
      <c r="E2908" s="315" t="s">
        <v>510</v>
      </c>
    </row>
    <row r="2909" spans="2:5">
      <c r="B2909" s="315" t="s">
        <v>6825</v>
      </c>
      <c r="C2909" s="315" t="s">
        <v>6826</v>
      </c>
      <c r="D2909" s="315" t="s">
        <v>6827</v>
      </c>
      <c r="E2909" s="315" t="s">
        <v>510</v>
      </c>
    </row>
    <row r="2910" spans="2:5">
      <c r="B2910" s="315" t="s">
        <v>3682</v>
      </c>
      <c r="C2910" s="315" t="s">
        <v>3683</v>
      </c>
      <c r="D2910" s="315" t="s">
        <v>3684</v>
      </c>
      <c r="E2910" s="315" t="s">
        <v>510</v>
      </c>
    </row>
    <row r="2911" spans="2:5">
      <c r="B2911" s="315" t="s">
        <v>11936</v>
      </c>
      <c r="C2911" s="315" t="s">
        <v>11937</v>
      </c>
      <c r="D2911" s="315" t="s">
        <v>11938</v>
      </c>
      <c r="E2911" s="315" t="s">
        <v>510</v>
      </c>
    </row>
    <row r="2912" spans="2:5">
      <c r="B2912" s="315" t="s">
        <v>12272</v>
      </c>
      <c r="C2912" s="315" t="s">
        <v>12273</v>
      </c>
      <c r="D2912" s="315" t="s">
        <v>12274</v>
      </c>
      <c r="E2912" s="315" t="s">
        <v>510</v>
      </c>
    </row>
    <row r="2913" spans="2:5">
      <c r="B2913" s="315" t="s">
        <v>818</v>
      </c>
      <c r="C2913" s="315" t="s">
        <v>819</v>
      </c>
      <c r="D2913" s="315" t="s">
        <v>787</v>
      </c>
      <c r="E2913" s="315" t="s">
        <v>510</v>
      </c>
    </row>
    <row r="2914" spans="2:5">
      <c r="B2914" s="315" t="s">
        <v>11612</v>
      </c>
      <c r="C2914" s="315" t="s">
        <v>11613</v>
      </c>
      <c r="D2914" s="315" t="s">
        <v>2554</v>
      </c>
      <c r="E2914" s="315" t="s">
        <v>510</v>
      </c>
    </row>
    <row r="2915" spans="2:5">
      <c r="B2915" s="315" t="s">
        <v>4021</v>
      </c>
      <c r="C2915" s="315" t="s">
        <v>4022</v>
      </c>
      <c r="D2915" s="315" t="s">
        <v>4023</v>
      </c>
      <c r="E2915" s="315" t="s">
        <v>510</v>
      </c>
    </row>
    <row r="2916" spans="2:5">
      <c r="B2916" s="315" t="s">
        <v>5380</v>
      </c>
      <c r="C2916" s="315" t="s">
        <v>5381</v>
      </c>
      <c r="D2916" s="315" t="s">
        <v>5382</v>
      </c>
      <c r="E2916" s="315" t="s">
        <v>510</v>
      </c>
    </row>
    <row r="2917" spans="2:5">
      <c r="B2917" s="315" t="s">
        <v>5175</v>
      </c>
      <c r="C2917" s="315" t="s">
        <v>5176</v>
      </c>
      <c r="D2917" s="315" t="s">
        <v>509</v>
      </c>
      <c r="E2917" s="315" t="s">
        <v>510</v>
      </c>
    </row>
    <row r="2918" spans="2:5">
      <c r="B2918" s="315" t="s">
        <v>9519</v>
      </c>
      <c r="C2918" s="315" t="s">
        <v>9520</v>
      </c>
      <c r="D2918" s="315" t="s">
        <v>1769</v>
      </c>
      <c r="E2918" s="315" t="s">
        <v>680</v>
      </c>
    </row>
    <row r="2919" spans="2:5">
      <c r="B2919" s="315" t="s">
        <v>9018</v>
      </c>
      <c r="C2919" s="315" t="s">
        <v>9019</v>
      </c>
      <c r="D2919" s="315" t="s">
        <v>9020</v>
      </c>
      <c r="E2919" s="315" t="s">
        <v>510</v>
      </c>
    </row>
    <row r="2920" spans="2:5">
      <c r="B2920" s="315" t="s">
        <v>4577</v>
      </c>
      <c r="C2920" s="315" t="s">
        <v>4578</v>
      </c>
      <c r="D2920" s="315" t="s">
        <v>1427</v>
      </c>
      <c r="E2920" s="315" t="s">
        <v>510</v>
      </c>
    </row>
    <row r="2921" spans="2:5">
      <c r="B2921" s="315" t="s">
        <v>3701</v>
      </c>
      <c r="C2921" s="315" t="s">
        <v>3702</v>
      </c>
      <c r="D2921" s="315" t="s">
        <v>3703</v>
      </c>
      <c r="E2921" s="315" t="s">
        <v>510</v>
      </c>
    </row>
    <row r="2922" spans="2:5">
      <c r="B2922" s="315" t="s">
        <v>6721</v>
      </c>
      <c r="C2922" s="315" t="s">
        <v>6722</v>
      </c>
      <c r="D2922" s="315" t="s">
        <v>6723</v>
      </c>
      <c r="E2922" s="315" t="s">
        <v>510</v>
      </c>
    </row>
    <row r="2923" spans="2:5">
      <c r="B2923" s="315" t="s">
        <v>534</v>
      </c>
      <c r="C2923" s="315" t="s">
        <v>535</v>
      </c>
      <c r="D2923" s="315" t="s">
        <v>536</v>
      </c>
      <c r="E2923" s="315" t="s">
        <v>510</v>
      </c>
    </row>
    <row r="2924" spans="2:5">
      <c r="B2924" s="315" t="s">
        <v>1633</v>
      </c>
      <c r="C2924" s="315" t="s">
        <v>1634</v>
      </c>
      <c r="D2924" s="315" t="s">
        <v>1635</v>
      </c>
      <c r="E2924" s="315" t="s">
        <v>510</v>
      </c>
    </row>
    <row r="2925" spans="2:5">
      <c r="B2925" s="315" t="s">
        <v>2767</v>
      </c>
      <c r="C2925" s="315" t="s">
        <v>2768</v>
      </c>
      <c r="D2925" s="315" t="s">
        <v>509</v>
      </c>
      <c r="E2925" s="315" t="s">
        <v>510</v>
      </c>
    </row>
    <row r="2926" spans="2:5">
      <c r="B2926" s="315" t="s">
        <v>12489</v>
      </c>
      <c r="C2926" s="315" t="s">
        <v>12490</v>
      </c>
      <c r="D2926" s="315" t="s">
        <v>12491</v>
      </c>
      <c r="E2926" s="315" t="s">
        <v>510</v>
      </c>
    </row>
    <row r="2927" spans="2:5">
      <c r="B2927" s="315" t="s">
        <v>9796</v>
      </c>
      <c r="C2927" s="315" t="s">
        <v>9797</v>
      </c>
      <c r="D2927" s="315" t="s">
        <v>9798</v>
      </c>
      <c r="E2927" s="315" t="s">
        <v>510</v>
      </c>
    </row>
    <row r="2928" spans="2:5">
      <c r="B2928" s="315" t="s">
        <v>6371</v>
      </c>
      <c r="C2928" s="315" t="s">
        <v>6372</v>
      </c>
      <c r="D2928" s="315" t="s">
        <v>509</v>
      </c>
      <c r="E2928" s="315" t="s">
        <v>510</v>
      </c>
    </row>
    <row r="2929" spans="2:5">
      <c r="B2929" s="315" t="s">
        <v>2475</v>
      </c>
      <c r="C2929" s="315" t="s">
        <v>2476</v>
      </c>
      <c r="D2929" s="315" t="s">
        <v>2477</v>
      </c>
      <c r="E2929" s="315" t="s">
        <v>510</v>
      </c>
    </row>
    <row r="2930" spans="2:5">
      <c r="B2930" s="315" t="s">
        <v>3447</v>
      </c>
      <c r="C2930" s="315" t="s">
        <v>3448</v>
      </c>
      <c r="D2930" s="315" t="s">
        <v>3449</v>
      </c>
      <c r="E2930" s="315" t="s">
        <v>510</v>
      </c>
    </row>
    <row r="2931" spans="2:5">
      <c r="B2931" s="315" t="s">
        <v>9007</v>
      </c>
      <c r="C2931" s="315" t="s">
        <v>9008</v>
      </c>
      <c r="D2931" s="315" t="s">
        <v>9009</v>
      </c>
      <c r="E2931" s="315" t="s">
        <v>510</v>
      </c>
    </row>
    <row r="2932" spans="2:5">
      <c r="B2932" s="315" t="s">
        <v>6934</v>
      </c>
      <c r="C2932" s="315" t="s">
        <v>6935</v>
      </c>
      <c r="D2932" s="315" t="s">
        <v>509</v>
      </c>
      <c r="E2932" s="315" t="s">
        <v>510</v>
      </c>
    </row>
    <row r="2933" spans="2:5">
      <c r="B2933" s="315" t="s">
        <v>2913</v>
      </c>
      <c r="C2933" s="315" t="s">
        <v>2914</v>
      </c>
      <c r="D2933" s="315" t="s">
        <v>2915</v>
      </c>
      <c r="E2933" s="315" t="s">
        <v>510</v>
      </c>
    </row>
    <row r="2934" spans="2:5">
      <c r="B2934" s="315" t="s">
        <v>11382</v>
      </c>
      <c r="C2934" s="315" t="s">
        <v>11383</v>
      </c>
      <c r="D2934" s="315" t="s">
        <v>11384</v>
      </c>
      <c r="E2934" s="315" t="s">
        <v>680</v>
      </c>
    </row>
    <row r="2935" spans="2:5">
      <c r="B2935" s="315" t="s">
        <v>10276</v>
      </c>
      <c r="C2935" s="315" t="s">
        <v>10277</v>
      </c>
      <c r="D2935" s="315" t="s">
        <v>10278</v>
      </c>
      <c r="E2935" s="315" t="s">
        <v>510</v>
      </c>
    </row>
    <row r="2936" spans="2:5">
      <c r="B2936" s="315" t="s">
        <v>12358</v>
      </c>
      <c r="C2936" s="315" t="s">
        <v>12359</v>
      </c>
      <c r="D2936" s="315" t="s">
        <v>12360</v>
      </c>
      <c r="E2936" s="315" t="s">
        <v>510</v>
      </c>
    </row>
    <row r="2937" spans="2:5">
      <c r="B2937" s="315" t="s">
        <v>6901</v>
      </c>
      <c r="C2937" s="315" t="s">
        <v>6902</v>
      </c>
      <c r="D2937" s="315" t="s">
        <v>509</v>
      </c>
      <c r="E2937" s="315" t="s">
        <v>510</v>
      </c>
    </row>
    <row r="2938" spans="2:5">
      <c r="B2938" s="315" t="s">
        <v>4497</v>
      </c>
      <c r="C2938" s="315" t="s">
        <v>4498</v>
      </c>
      <c r="D2938" s="315" t="s">
        <v>509</v>
      </c>
      <c r="E2938" s="315" t="s">
        <v>510</v>
      </c>
    </row>
    <row r="2939" spans="2:5">
      <c r="B2939" s="315" t="s">
        <v>10472</v>
      </c>
      <c r="C2939" s="315" t="s">
        <v>10473</v>
      </c>
      <c r="D2939" s="315" t="s">
        <v>2336</v>
      </c>
      <c r="E2939" s="315" t="s">
        <v>510</v>
      </c>
    </row>
    <row r="2940" spans="2:5">
      <c r="B2940" s="315" t="s">
        <v>8929</v>
      </c>
      <c r="C2940" s="315" t="s">
        <v>8930</v>
      </c>
      <c r="D2940" s="315" t="s">
        <v>1377</v>
      </c>
      <c r="E2940" s="315" t="s">
        <v>510</v>
      </c>
    </row>
    <row r="2941" spans="2:5">
      <c r="B2941" s="315" t="s">
        <v>1284</v>
      </c>
      <c r="C2941" s="315" t="s">
        <v>1285</v>
      </c>
      <c r="D2941" s="315" t="s">
        <v>509</v>
      </c>
      <c r="E2941" s="315" t="s">
        <v>510</v>
      </c>
    </row>
    <row r="2942" spans="2:5">
      <c r="B2942" s="315" t="s">
        <v>876</v>
      </c>
      <c r="C2942" s="315" t="s">
        <v>877</v>
      </c>
      <c r="D2942" s="315" t="s">
        <v>878</v>
      </c>
      <c r="E2942" s="315" t="s">
        <v>510</v>
      </c>
    </row>
    <row r="2943" spans="2:5">
      <c r="B2943" s="315" t="s">
        <v>3519</v>
      </c>
      <c r="C2943" s="315" t="s">
        <v>3520</v>
      </c>
      <c r="D2943" s="315" t="s">
        <v>509</v>
      </c>
      <c r="E2943" s="315" t="s">
        <v>510</v>
      </c>
    </row>
    <row r="2944" spans="2:5">
      <c r="B2944" s="315" t="s">
        <v>2529</v>
      </c>
      <c r="C2944" s="315" t="s">
        <v>2530</v>
      </c>
      <c r="D2944" s="315" t="s">
        <v>2531</v>
      </c>
      <c r="E2944" s="315" t="s">
        <v>510</v>
      </c>
    </row>
    <row r="2945" spans="2:5">
      <c r="B2945" s="315" t="s">
        <v>7171</v>
      </c>
      <c r="C2945" s="315" t="s">
        <v>7172</v>
      </c>
      <c r="D2945" s="315" t="s">
        <v>4978</v>
      </c>
      <c r="E2945" s="315" t="s">
        <v>680</v>
      </c>
    </row>
    <row r="2946" spans="2:5">
      <c r="B2946" s="315" t="s">
        <v>5240</v>
      </c>
      <c r="C2946" s="315" t="s">
        <v>5241</v>
      </c>
      <c r="D2946" s="315" t="s">
        <v>5242</v>
      </c>
      <c r="E2946" s="315" t="s">
        <v>510</v>
      </c>
    </row>
    <row r="2947" spans="2:5">
      <c r="B2947" s="315" t="s">
        <v>9054</v>
      </c>
      <c r="C2947" s="315" t="s">
        <v>9055</v>
      </c>
      <c r="D2947" s="315" t="s">
        <v>9056</v>
      </c>
      <c r="E2947" s="315" t="s">
        <v>680</v>
      </c>
    </row>
    <row r="2948" spans="2:5">
      <c r="B2948" s="315" t="s">
        <v>727</v>
      </c>
      <c r="C2948" s="315" t="s">
        <v>728</v>
      </c>
      <c r="D2948" s="315" t="s">
        <v>729</v>
      </c>
      <c r="E2948" s="315" t="s">
        <v>510</v>
      </c>
    </row>
    <row r="2949" spans="2:5">
      <c r="B2949" s="315" t="s">
        <v>7120</v>
      </c>
      <c r="C2949" s="315" t="s">
        <v>7121</v>
      </c>
      <c r="D2949" s="315" t="s">
        <v>7122</v>
      </c>
      <c r="E2949" s="315" t="s">
        <v>510</v>
      </c>
    </row>
    <row r="2950" spans="2:5">
      <c r="B2950" s="315" t="s">
        <v>12124</v>
      </c>
      <c r="C2950" s="315" t="s">
        <v>12125</v>
      </c>
      <c r="D2950" s="315" t="s">
        <v>509</v>
      </c>
      <c r="E2950" s="315" t="s">
        <v>510</v>
      </c>
    </row>
    <row r="2951" spans="2:5">
      <c r="B2951" s="315" t="s">
        <v>4760</v>
      </c>
      <c r="C2951" s="315" t="s">
        <v>4761</v>
      </c>
      <c r="D2951" s="315" t="s">
        <v>509</v>
      </c>
      <c r="E2951" s="315" t="s">
        <v>510</v>
      </c>
    </row>
    <row r="2952" spans="2:5">
      <c r="B2952" s="315" t="s">
        <v>4153</v>
      </c>
      <c r="C2952" s="315" t="s">
        <v>4154</v>
      </c>
      <c r="D2952" s="315" t="s">
        <v>4155</v>
      </c>
      <c r="E2952" s="315" t="s">
        <v>510</v>
      </c>
    </row>
    <row r="2953" spans="2:5">
      <c r="B2953" s="315" t="s">
        <v>4995</v>
      </c>
      <c r="C2953" s="315" t="s">
        <v>4996</v>
      </c>
      <c r="D2953" s="315" t="s">
        <v>509</v>
      </c>
      <c r="E2953" s="315" t="s">
        <v>510</v>
      </c>
    </row>
    <row r="2954" spans="2:5">
      <c r="B2954" s="315" t="s">
        <v>5406</v>
      </c>
      <c r="C2954" s="315" t="s">
        <v>5407</v>
      </c>
      <c r="D2954" s="315" t="s">
        <v>5408</v>
      </c>
      <c r="E2954" s="315" t="s">
        <v>510</v>
      </c>
    </row>
    <row r="2955" spans="2:5">
      <c r="B2955" s="315" t="s">
        <v>7176</v>
      </c>
      <c r="C2955" s="315" t="s">
        <v>7177</v>
      </c>
      <c r="D2955" s="315" t="s">
        <v>7178</v>
      </c>
      <c r="E2955" s="315" t="s">
        <v>510</v>
      </c>
    </row>
    <row r="2956" spans="2:5">
      <c r="B2956" s="315" t="s">
        <v>7723</v>
      </c>
      <c r="C2956" s="315" t="s">
        <v>7724</v>
      </c>
      <c r="D2956" s="315" t="s">
        <v>7725</v>
      </c>
      <c r="E2956" s="315" t="s">
        <v>510</v>
      </c>
    </row>
    <row r="2957" spans="2:5">
      <c r="B2957" s="315" t="s">
        <v>12433</v>
      </c>
      <c r="C2957" s="315" t="s">
        <v>12434</v>
      </c>
      <c r="D2957" s="315" t="s">
        <v>12435</v>
      </c>
      <c r="E2957" s="315" t="s">
        <v>680</v>
      </c>
    </row>
    <row r="2958" spans="2:5">
      <c r="B2958" s="315" t="s">
        <v>1865</v>
      </c>
      <c r="C2958" s="315" t="s">
        <v>1866</v>
      </c>
      <c r="D2958" s="315" t="s">
        <v>1867</v>
      </c>
      <c r="E2958" s="315" t="s">
        <v>680</v>
      </c>
    </row>
    <row r="2959" spans="2:5">
      <c r="B2959" s="315" t="s">
        <v>3863</v>
      </c>
      <c r="C2959" s="315" t="s">
        <v>3864</v>
      </c>
      <c r="D2959" s="315" t="s">
        <v>3790</v>
      </c>
      <c r="E2959" s="315" t="s">
        <v>510</v>
      </c>
    </row>
    <row r="2960" spans="2:5">
      <c r="B2960" s="315" t="s">
        <v>4303</v>
      </c>
      <c r="C2960" s="315" t="s">
        <v>4304</v>
      </c>
      <c r="D2960" s="315" t="s">
        <v>4305</v>
      </c>
      <c r="E2960" s="315" t="s">
        <v>510</v>
      </c>
    </row>
    <row r="2961" spans="2:5">
      <c r="B2961" s="315" t="s">
        <v>4979</v>
      </c>
      <c r="C2961" s="315" t="s">
        <v>4980</v>
      </c>
      <c r="D2961" s="315" t="s">
        <v>4981</v>
      </c>
      <c r="E2961" s="315" t="s">
        <v>680</v>
      </c>
    </row>
    <row r="2962" spans="2:5">
      <c r="B2962" s="315" t="s">
        <v>8039</v>
      </c>
      <c r="C2962" s="315" t="s">
        <v>8040</v>
      </c>
      <c r="D2962" s="315" t="s">
        <v>8041</v>
      </c>
      <c r="E2962" s="315" t="s">
        <v>510</v>
      </c>
    </row>
    <row r="2963" spans="2:5">
      <c r="B2963" s="315" t="s">
        <v>12637</v>
      </c>
      <c r="C2963" s="315" t="s">
        <v>12638</v>
      </c>
      <c r="D2963" s="315" t="s">
        <v>12639</v>
      </c>
      <c r="E2963" s="315" t="s">
        <v>510</v>
      </c>
    </row>
    <row r="2964" spans="2:5">
      <c r="B2964" s="315" t="s">
        <v>3870</v>
      </c>
      <c r="C2964" s="315" t="s">
        <v>3871</v>
      </c>
      <c r="D2964" s="315" t="s">
        <v>3872</v>
      </c>
      <c r="E2964" s="315" t="s">
        <v>680</v>
      </c>
    </row>
    <row r="2965" spans="2:5">
      <c r="B2965" s="315" t="s">
        <v>4642</v>
      </c>
      <c r="C2965" s="315" t="s">
        <v>4643</v>
      </c>
      <c r="D2965" s="315" t="s">
        <v>4644</v>
      </c>
      <c r="E2965" s="315" t="s">
        <v>680</v>
      </c>
    </row>
    <row r="2966" spans="2:5">
      <c r="B2966" s="315" t="s">
        <v>4692</v>
      </c>
      <c r="C2966" s="315" t="s">
        <v>4693</v>
      </c>
      <c r="D2966" s="315" t="s">
        <v>4694</v>
      </c>
      <c r="E2966" s="315" t="s">
        <v>680</v>
      </c>
    </row>
    <row r="2967" spans="2:5">
      <c r="B2967" s="315" t="s">
        <v>982</v>
      </c>
      <c r="C2967" s="315" t="s">
        <v>983</v>
      </c>
      <c r="D2967" s="315" t="s">
        <v>984</v>
      </c>
      <c r="E2967" s="315" t="s">
        <v>510</v>
      </c>
    </row>
    <row r="2968" spans="2:5">
      <c r="B2968" s="315" t="s">
        <v>2428</v>
      </c>
      <c r="C2968" s="315" t="s">
        <v>2429</v>
      </c>
      <c r="D2968" s="315" t="s">
        <v>2430</v>
      </c>
      <c r="E2968" s="315" t="s">
        <v>510</v>
      </c>
    </row>
    <row r="2969" spans="2:5">
      <c r="B2969" s="315" t="s">
        <v>4674</v>
      </c>
      <c r="C2969" s="315" t="s">
        <v>4675</v>
      </c>
      <c r="D2969" s="315" t="s">
        <v>4676</v>
      </c>
      <c r="E2969" s="315" t="s">
        <v>510</v>
      </c>
    </row>
    <row r="2970" spans="2:5">
      <c r="B2970" s="315" t="s">
        <v>4373</v>
      </c>
      <c r="C2970" s="315" t="s">
        <v>4374</v>
      </c>
      <c r="D2970" s="315" t="s">
        <v>4375</v>
      </c>
      <c r="E2970" s="315" t="s">
        <v>510</v>
      </c>
    </row>
    <row r="2971" spans="2:5">
      <c r="B2971" s="315" t="s">
        <v>2618</v>
      </c>
      <c r="C2971" s="315" t="s">
        <v>2619</v>
      </c>
      <c r="D2971" s="315" t="s">
        <v>509</v>
      </c>
      <c r="E2971" s="315" t="s">
        <v>510</v>
      </c>
    </row>
    <row r="2972" spans="2:5">
      <c r="B2972" s="315" t="s">
        <v>12936</v>
      </c>
      <c r="C2972" s="315" t="s">
        <v>12937</v>
      </c>
      <c r="D2972" s="315" t="s">
        <v>12938</v>
      </c>
      <c r="E2972" s="315" t="s">
        <v>510</v>
      </c>
    </row>
    <row r="2973" spans="2:5">
      <c r="B2973" s="315" t="s">
        <v>2024</v>
      </c>
      <c r="C2973" s="315" t="s">
        <v>2025</v>
      </c>
      <c r="D2973" s="315" t="s">
        <v>2026</v>
      </c>
      <c r="E2973" s="315" t="s">
        <v>510</v>
      </c>
    </row>
    <row r="2974" spans="2:5">
      <c r="B2974" s="315" t="s">
        <v>3602</v>
      </c>
      <c r="C2974" s="315" t="s">
        <v>3603</v>
      </c>
      <c r="D2974" s="315" t="s">
        <v>509</v>
      </c>
      <c r="E2974" s="315" t="s">
        <v>510</v>
      </c>
    </row>
    <row r="2975" spans="2:5">
      <c r="B2975" s="315" t="s">
        <v>3873</v>
      </c>
      <c r="C2975" s="315" t="s">
        <v>3874</v>
      </c>
      <c r="D2975" s="315" t="s">
        <v>3875</v>
      </c>
      <c r="E2975" s="315" t="s">
        <v>680</v>
      </c>
    </row>
    <row r="2976" spans="2:5">
      <c r="B2976" s="315" t="s">
        <v>3172</v>
      </c>
      <c r="C2976" s="315" t="s">
        <v>3173</v>
      </c>
      <c r="D2976" s="315" t="s">
        <v>3174</v>
      </c>
      <c r="E2976" s="315" t="s">
        <v>510</v>
      </c>
    </row>
    <row r="2977" spans="2:5">
      <c r="B2977" s="315" t="s">
        <v>7754</v>
      </c>
      <c r="C2977" s="315" t="s">
        <v>7755</v>
      </c>
      <c r="D2977" s="315" t="s">
        <v>7756</v>
      </c>
      <c r="E2977" s="315" t="s">
        <v>510</v>
      </c>
    </row>
    <row r="2978" spans="2:5">
      <c r="B2978" s="315" t="s">
        <v>9303</v>
      </c>
      <c r="C2978" s="315" t="s">
        <v>9304</v>
      </c>
      <c r="D2978" s="315" t="s">
        <v>9305</v>
      </c>
      <c r="E2978" s="315" t="s">
        <v>510</v>
      </c>
    </row>
    <row r="2979" spans="2:5">
      <c r="B2979" s="315" t="s">
        <v>10732</v>
      </c>
      <c r="C2979" s="315" t="s">
        <v>10733</v>
      </c>
      <c r="D2979" s="315" t="s">
        <v>509</v>
      </c>
      <c r="E2979" s="315" t="s">
        <v>510</v>
      </c>
    </row>
    <row r="2980" spans="2:5">
      <c r="B2980" s="315" t="s">
        <v>4918</v>
      </c>
      <c r="C2980" s="315" t="s">
        <v>4919</v>
      </c>
      <c r="D2980" s="315" t="s">
        <v>4920</v>
      </c>
      <c r="E2980" s="315" t="s">
        <v>510</v>
      </c>
    </row>
    <row r="2981" spans="2:5">
      <c r="B2981" s="315" t="s">
        <v>9501</v>
      </c>
      <c r="C2981" s="315" t="s">
        <v>9502</v>
      </c>
      <c r="D2981" s="315" t="s">
        <v>9503</v>
      </c>
      <c r="E2981" s="315" t="s">
        <v>680</v>
      </c>
    </row>
    <row r="2982" spans="2:5">
      <c r="B2982" s="315" t="s">
        <v>8599</v>
      </c>
      <c r="C2982" s="315" t="s">
        <v>8600</v>
      </c>
      <c r="D2982" s="315" t="s">
        <v>8601</v>
      </c>
      <c r="E2982" s="315" t="s">
        <v>510</v>
      </c>
    </row>
    <row r="2983" spans="2:5">
      <c r="B2983" s="315" t="s">
        <v>1522</v>
      </c>
      <c r="C2983" s="315" t="s">
        <v>1523</v>
      </c>
      <c r="D2983" s="315" t="s">
        <v>1524</v>
      </c>
      <c r="E2983" s="315" t="s">
        <v>510</v>
      </c>
    </row>
    <row r="2984" spans="2:5">
      <c r="B2984" s="315" t="s">
        <v>12634</v>
      </c>
      <c r="C2984" s="315" t="s">
        <v>12635</v>
      </c>
      <c r="D2984" s="315" t="s">
        <v>12636</v>
      </c>
      <c r="E2984" s="315" t="s">
        <v>510</v>
      </c>
    </row>
    <row r="2985" spans="2:5">
      <c r="B2985" s="315" t="s">
        <v>10469</v>
      </c>
      <c r="C2985" s="315" t="s">
        <v>10470</v>
      </c>
      <c r="D2985" s="315" t="s">
        <v>10471</v>
      </c>
      <c r="E2985" s="315" t="s">
        <v>510</v>
      </c>
    </row>
    <row r="2986" spans="2:5">
      <c r="B2986" s="315" t="s">
        <v>6411</v>
      </c>
      <c r="C2986" s="315" t="s">
        <v>6412</v>
      </c>
      <c r="D2986" s="315" t="s">
        <v>6413</v>
      </c>
      <c r="E2986" s="315" t="s">
        <v>510</v>
      </c>
    </row>
    <row r="2987" spans="2:5">
      <c r="B2987" s="315" t="s">
        <v>7691</v>
      </c>
      <c r="C2987" s="315" t="s">
        <v>7692</v>
      </c>
      <c r="D2987" s="315" t="s">
        <v>7693</v>
      </c>
      <c r="E2987" s="315" t="s">
        <v>680</v>
      </c>
    </row>
    <row r="2988" spans="2:5">
      <c r="B2988" s="315" t="s">
        <v>12931</v>
      </c>
      <c r="C2988" s="315" t="s">
        <v>7692</v>
      </c>
      <c r="D2988" s="315" t="s">
        <v>12932</v>
      </c>
      <c r="E2988" s="315" t="s">
        <v>680</v>
      </c>
    </row>
    <row r="2989" spans="2:5">
      <c r="B2989" s="315" t="s">
        <v>11165</v>
      </c>
      <c r="C2989" s="315" t="s">
        <v>11166</v>
      </c>
      <c r="D2989" s="315" t="s">
        <v>11167</v>
      </c>
      <c r="E2989" s="315" t="s">
        <v>510</v>
      </c>
    </row>
    <row r="2990" spans="2:5">
      <c r="B2990" s="315" t="s">
        <v>10107</v>
      </c>
      <c r="C2990" s="315" t="s">
        <v>10108</v>
      </c>
      <c r="D2990" s="315" t="s">
        <v>10109</v>
      </c>
      <c r="E2990" s="315" t="s">
        <v>510</v>
      </c>
    </row>
    <row r="2991" spans="2:5">
      <c r="B2991" s="315" t="s">
        <v>1899</v>
      </c>
      <c r="C2991" s="315" t="s">
        <v>1900</v>
      </c>
      <c r="D2991" s="315" t="s">
        <v>1901</v>
      </c>
      <c r="E2991" s="315" t="s">
        <v>680</v>
      </c>
    </row>
    <row r="2992" spans="2:5">
      <c r="B2992" s="315" t="s">
        <v>8224</v>
      </c>
      <c r="C2992" s="315" t="s">
        <v>8225</v>
      </c>
      <c r="D2992" s="315" t="s">
        <v>8226</v>
      </c>
      <c r="E2992" s="315" t="s">
        <v>510</v>
      </c>
    </row>
    <row r="2993" spans="2:5">
      <c r="B2993" s="315" t="s">
        <v>8019</v>
      </c>
      <c r="C2993" s="315" t="s">
        <v>8020</v>
      </c>
      <c r="D2993" s="315" t="s">
        <v>8021</v>
      </c>
      <c r="E2993" s="315" t="s">
        <v>510</v>
      </c>
    </row>
    <row r="2994" spans="2:5">
      <c r="B2994" s="315" t="s">
        <v>11594</v>
      </c>
      <c r="C2994" s="315" t="s">
        <v>11595</v>
      </c>
      <c r="D2994" s="315" t="s">
        <v>11596</v>
      </c>
      <c r="E2994" s="315" t="s">
        <v>510</v>
      </c>
    </row>
    <row r="2995" spans="2:5">
      <c r="B2995" s="315" t="s">
        <v>6408</v>
      </c>
      <c r="C2995" s="315" t="s">
        <v>6409</v>
      </c>
      <c r="D2995" s="315" t="s">
        <v>6410</v>
      </c>
      <c r="E2995" s="315" t="s">
        <v>510</v>
      </c>
    </row>
    <row r="2996" spans="2:5">
      <c r="B2996" s="315" t="s">
        <v>5258</v>
      </c>
      <c r="C2996" s="315" t="s">
        <v>5259</v>
      </c>
      <c r="D2996" s="315" t="s">
        <v>1675</v>
      </c>
      <c r="E2996" s="315" t="s">
        <v>510</v>
      </c>
    </row>
    <row r="2997" spans="2:5">
      <c r="B2997" s="315" t="s">
        <v>3151</v>
      </c>
      <c r="C2997" s="315" t="s">
        <v>3152</v>
      </c>
      <c r="D2997" s="315" t="s">
        <v>3153</v>
      </c>
      <c r="E2997" s="315" t="s">
        <v>680</v>
      </c>
    </row>
    <row r="2998" spans="2:5">
      <c r="B2998" s="315" t="s">
        <v>8439</v>
      </c>
      <c r="C2998" s="315" t="s">
        <v>8440</v>
      </c>
      <c r="D2998" s="315" t="s">
        <v>8441</v>
      </c>
      <c r="E2998" s="315" t="s">
        <v>510</v>
      </c>
    </row>
    <row r="2999" spans="2:5">
      <c r="B2999" s="315" t="s">
        <v>4242</v>
      </c>
      <c r="C2999" s="315" t="s">
        <v>4243</v>
      </c>
      <c r="D2999" s="315" t="s">
        <v>4244</v>
      </c>
      <c r="E2999" s="315" t="s">
        <v>680</v>
      </c>
    </row>
    <row r="3000" spans="2:5">
      <c r="B3000" s="315" t="s">
        <v>7881</v>
      </c>
      <c r="C3000" s="315" t="s">
        <v>7882</v>
      </c>
      <c r="D3000" s="315" t="s">
        <v>7883</v>
      </c>
      <c r="E3000" s="315" t="s">
        <v>680</v>
      </c>
    </row>
    <row r="3001" spans="2:5">
      <c r="B3001" s="315" t="s">
        <v>6230</v>
      </c>
      <c r="C3001" s="315" t="s">
        <v>6231</v>
      </c>
      <c r="D3001" s="315" t="s">
        <v>6232</v>
      </c>
      <c r="E3001" s="315" t="s">
        <v>510</v>
      </c>
    </row>
    <row r="3002" spans="2:5">
      <c r="B3002" s="315" t="s">
        <v>11450</v>
      </c>
      <c r="C3002" s="315" t="s">
        <v>11451</v>
      </c>
      <c r="D3002" s="315" t="s">
        <v>11452</v>
      </c>
      <c r="E3002" s="315" t="s">
        <v>510</v>
      </c>
    </row>
    <row r="3003" spans="2:5">
      <c r="B3003" s="315" t="s">
        <v>6673</v>
      </c>
      <c r="C3003" s="315" t="s">
        <v>6674</v>
      </c>
      <c r="D3003" s="315" t="s">
        <v>6675</v>
      </c>
      <c r="E3003" s="315" t="s">
        <v>510</v>
      </c>
    </row>
    <row r="3004" spans="2:5">
      <c r="B3004" s="315" t="s">
        <v>928</v>
      </c>
      <c r="C3004" s="315" t="s">
        <v>929</v>
      </c>
      <c r="D3004" s="315" t="s">
        <v>930</v>
      </c>
      <c r="E3004" s="315" t="s">
        <v>510</v>
      </c>
    </row>
    <row r="3005" spans="2:5">
      <c r="B3005" s="315" t="s">
        <v>5214</v>
      </c>
      <c r="C3005" s="315" t="s">
        <v>5215</v>
      </c>
      <c r="D3005" s="315" t="s">
        <v>5216</v>
      </c>
      <c r="E3005" s="315" t="s">
        <v>680</v>
      </c>
    </row>
    <row r="3006" spans="2:5">
      <c r="B3006" s="315" t="s">
        <v>4613</v>
      </c>
      <c r="C3006" s="315" t="s">
        <v>4614</v>
      </c>
      <c r="D3006" s="315" t="s">
        <v>4615</v>
      </c>
      <c r="E3006" s="315" t="s">
        <v>510</v>
      </c>
    </row>
    <row r="3007" spans="2:5">
      <c r="B3007" s="315" t="s">
        <v>12896</v>
      </c>
      <c r="C3007" s="315" t="s">
        <v>12897</v>
      </c>
      <c r="D3007" s="315" t="s">
        <v>12898</v>
      </c>
      <c r="E3007" s="315" t="s">
        <v>510</v>
      </c>
    </row>
    <row r="3008" spans="2:5">
      <c r="B3008" s="315" t="s">
        <v>7605</v>
      </c>
      <c r="C3008" s="315" t="s">
        <v>7606</v>
      </c>
      <c r="D3008" s="315" t="s">
        <v>2964</v>
      </c>
      <c r="E3008" s="315" t="s">
        <v>680</v>
      </c>
    </row>
    <row r="3009" spans="2:5">
      <c r="B3009" s="315" t="s">
        <v>6388</v>
      </c>
      <c r="C3009" s="315" t="s">
        <v>6389</v>
      </c>
      <c r="D3009" s="315" t="s">
        <v>6390</v>
      </c>
      <c r="E3009" s="315" t="s">
        <v>680</v>
      </c>
    </row>
    <row r="3010" spans="2:5">
      <c r="B3010" s="315" t="s">
        <v>11514</v>
      </c>
      <c r="C3010" s="315" t="s">
        <v>11515</v>
      </c>
      <c r="D3010" s="315" t="s">
        <v>11516</v>
      </c>
      <c r="E3010" s="315" t="s">
        <v>510</v>
      </c>
    </row>
    <row r="3011" spans="2:5">
      <c r="B3011" s="315" t="s">
        <v>11436</v>
      </c>
      <c r="C3011" s="315" t="s">
        <v>11437</v>
      </c>
      <c r="D3011" s="315" t="s">
        <v>11438</v>
      </c>
      <c r="E3011" s="315" t="s">
        <v>510</v>
      </c>
    </row>
    <row r="3012" spans="2:5">
      <c r="B3012" s="315" t="s">
        <v>10511</v>
      </c>
      <c r="C3012" s="315" t="s">
        <v>10512</v>
      </c>
      <c r="D3012" s="315" t="s">
        <v>1995</v>
      </c>
      <c r="E3012" s="315" t="s">
        <v>680</v>
      </c>
    </row>
    <row r="3013" spans="2:5">
      <c r="B3013" s="315" t="s">
        <v>4384</v>
      </c>
      <c r="C3013" s="315" t="s">
        <v>4385</v>
      </c>
      <c r="D3013" s="315" t="s">
        <v>4386</v>
      </c>
      <c r="E3013" s="315" t="s">
        <v>510</v>
      </c>
    </row>
    <row r="3014" spans="2:5">
      <c r="B3014" s="315" t="s">
        <v>12928</v>
      </c>
      <c r="C3014" s="315" t="s">
        <v>12929</v>
      </c>
      <c r="D3014" s="315" t="s">
        <v>12930</v>
      </c>
      <c r="E3014" s="315" t="s">
        <v>510</v>
      </c>
    </row>
    <row r="3015" spans="2:5">
      <c r="B3015" s="315" t="s">
        <v>4338</v>
      </c>
      <c r="C3015" s="315" t="s">
        <v>4339</v>
      </c>
      <c r="D3015" s="315" t="s">
        <v>4340</v>
      </c>
      <c r="E3015" s="315" t="s">
        <v>510</v>
      </c>
    </row>
    <row r="3016" spans="2:5">
      <c r="B3016" s="315" t="s">
        <v>1868</v>
      </c>
      <c r="C3016" s="315" t="s">
        <v>1869</v>
      </c>
      <c r="D3016" s="315" t="s">
        <v>509</v>
      </c>
      <c r="E3016" s="315" t="s">
        <v>510</v>
      </c>
    </row>
    <row r="3017" spans="2:5">
      <c r="B3017" s="315" t="s">
        <v>10814</v>
      </c>
      <c r="C3017" s="315" t="s">
        <v>10815</v>
      </c>
      <c r="D3017" s="315" t="s">
        <v>10816</v>
      </c>
      <c r="E3017" s="315" t="s">
        <v>510</v>
      </c>
    </row>
    <row r="3018" spans="2:5">
      <c r="B3018" s="315" t="s">
        <v>8944</v>
      </c>
      <c r="C3018" s="315" t="s">
        <v>8945</v>
      </c>
      <c r="D3018" s="315" t="s">
        <v>8946</v>
      </c>
      <c r="E3018" s="315" t="s">
        <v>510</v>
      </c>
    </row>
    <row r="3019" spans="2:5">
      <c r="B3019" s="315" t="s">
        <v>3134</v>
      </c>
      <c r="C3019" s="315" t="s">
        <v>3135</v>
      </c>
      <c r="D3019" s="315" t="s">
        <v>3136</v>
      </c>
      <c r="E3019" s="315" t="s">
        <v>680</v>
      </c>
    </row>
    <row r="3020" spans="2:5">
      <c r="B3020" s="315" t="s">
        <v>10754</v>
      </c>
      <c r="C3020" s="315" t="s">
        <v>10755</v>
      </c>
      <c r="D3020" s="315" t="s">
        <v>10756</v>
      </c>
      <c r="E3020" s="315" t="s">
        <v>510</v>
      </c>
    </row>
    <row r="3021" spans="2:5">
      <c r="B3021" s="315" t="s">
        <v>8550</v>
      </c>
      <c r="C3021" s="315" t="s">
        <v>8551</v>
      </c>
      <c r="D3021" s="315" t="s">
        <v>8552</v>
      </c>
      <c r="E3021" s="315" t="s">
        <v>510</v>
      </c>
    </row>
    <row r="3022" spans="2:5">
      <c r="B3022" s="315" t="s">
        <v>9329</v>
      </c>
      <c r="C3022" s="315" t="s">
        <v>9330</v>
      </c>
      <c r="D3022" s="315" t="s">
        <v>9331</v>
      </c>
      <c r="E3022" s="315" t="s">
        <v>510</v>
      </c>
    </row>
    <row r="3023" spans="2:5">
      <c r="B3023" s="315" t="s">
        <v>11597</v>
      </c>
      <c r="C3023" s="315" t="s">
        <v>11598</v>
      </c>
      <c r="D3023" s="315" t="s">
        <v>11599</v>
      </c>
      <c r="E3023" s="315" t="s">
        <v>510</v>
      </c>
    </row>
    <row r="3024" spans="2:5">
      <c r="B3024" s="315" t="s">
        <v>10055</v>
      </c>
      <c r="C3024" s="315" t="s">
        <v>10056</v>
      </c>
      <c r="D3024" s="315" t="s">
        <v>10057</v>
      </c>
      <c r="E3024" s="315" t="s">
        <v>510</v>
      </c>
    </row>
    <row r="3025" spans="2:5">
      <c r="B3025" s="315" t="s">
        <v>8712</v>
      </c>
      <c r="C3025" s="315" t="s">
        <v>8713</v>
      </c>
      <c r="D3025" s="315" t="s">
        <v>6658</v>
      </c>
      <c r="E3025" s="315" t="s">
        <v>510</v>
      </c>
    </row>
    <row r="3026" spans="2:5">
      <c r="B3026" s="315" t="s">
        <v>12448</v>
      </c>
      <c r="C3026" s="315" t="s">
        <v>12449</v>
      </c>
      <c r="D3026" s="315" t="s">
        <v>12450</v>
      </c>
      <c r="E3026" s="315" t="s">
        <v>510</v>
      </c>
    </row>
    <row r="3027" spans="2:5">
      <c r="B3027" s="315" t="s">
        <v>1951</v>
      </c>
      <c r="C3027" s="315" t="s">
        <v>1952</v>
      </c>
      <c r="D3027" s="315" t="s">
        <v>1953</v>
      </c>
      <c r="E3027" s="315" t="s">
        <v>680</v>
      </c>
    </row>
    <row r="3028" spans="2:5">
      <c r="B3028" s="315" t="s">
        <v>5897</v>
      </c>
      <c r="C3028" s="315" t="s">
        <v>5898</v>
      </c>
      <c r="D3028" s="315" t="s">
        <v>5899</v>
      </c>
      <c r="E3028" s="315" t="s">
        <v>510</v>
      </c>
    </row>
    <row r="3029" spans="2:5">
      <c r="B3029" s="315" t="s">
        <v>1955</v>
      </c>
      <c r="C3029" s="315" t="s">
        <v>1956</v>
      </c>
      <c r="D3029" s="315" t="s">
        <v>1957</v>
      </c>
      <c r="E3029" s="315" t="s">
        <v>510</v>
      </c>
    </row>
    <row r="3030" spans="2:5">
      <c r="B3030" s="315" t="s">
        <v>6790</v>
      </c>
      <c r="C3030" s="315" t="s">
        <v>6791</v>
      </c>
      <c r="D3030" s="315" t="s">
        <v>6792</v>
      </c>
      <c r="E3030" s="315" t="s">
        <v>510</v>
      </c>
    </row>
    <row r="3031" spans="2:5">
      <c r="B3031" s="315" t="s">
        <v>8227</v>
      </c>
      <c r="C3031" s="315" t="s">
        <v>8228</v>
      </c>
      <c r="D3031" s="315" t="s">
        <v>8229</v>
      </c>
      <c r="E3031" s="315" t="s">
        <v>680</v>
      </c>
    </row>
    <row r="3032" spans="2:5">
      <c r="B3032" s="315" t="s">
        <v>12042</v>
      </c>
      <c r="C3032" s="315" t="s">
        <v>12043</v>
      </c>
      <c r="D3032" s="315" t="s">
        <v>12044</v>
      </c>
      <c r="E3032" s="315" t="s">
        <v>680</v>
      </c>
    </row>
    <row r="3033" spans="2:5">
      <c r="B3033" s="315" t="s">
        <v>9257</v>
      </c>
      <c r="C3033" s="315" t="s">
        <v>9258</v>
      </c>
      <c r="D3033" s="315" t="s">
        <v>9259</v>
      </c>
      <c r="E3033" s="315" t="s">
        <v>510</v>
      </c>
    </row>
    <row r="3034" spans="2:5">
      <c r="B3034" s="315" t="s">
        <v>9790</v>
      </c>
      <c r="C3034" s="315" t="s">
        <v>9791</v>
      </c>
      <c r="D3034" s="315" t="s">
        <v>9792</v>
      </c>
      <c r="E3034" s="315" t="s">
        <v>510</v>
      </c>
    </row>
    <row r="3035" spans="2:5">
      <c r="B3035" s="315" t="s">
        <v>12874</v>
      </c>
      <c r="C3035" s="315" t="s">
        <v>12875</v>
      </c>
      <c r="D3035" s="315" t="s">
        <v>12876</v>
      </c>
      <c r="E3035" s="315" t="s">
        <v>510</v>
      </c>
    </row>
    <row r="3036" spans="2:5">
      <c r="B3036" s="315" t="s">
        <v>5611</v>
      </c>
      <c r="C3036" s="315" t="s">
        <v>5612</v>
      </c>
      <c r="D3036" s="315" t="s">
        <v>5613</v>
      </c>
      <c r="E3036" s="315" t="s">
        <v>680</v>
      </c>
    </row>
    <row r="3037" spans="2:5">
      <c r="B3037" s="315" t="s">
        <v>1008</v>
      </c>
      <c r="C3037" s="315" t="s">
        <v>1009</v>
      </c>
      <c r="D3037" s="315" t="s">
        <v>1010</v>
      </c>
      <c r="E3037" s="315" t="s">
        <v>510</v>
      </c>
    </row>
    <row r="3038" spans="2:5">
      <c r="B3038" s="315" t="s">
        <v>2541</v>
      </c>
      <c r="C3038" s="315" t="s">
        <v>2542</v>
      </c>
      <c r="D3038" s="315" t="s">
        <v>2543</v>
      </c>
      <c r="E3038" s="315" t="s">
        <v>510</v>
      </c>
    </row>
    <row r="3039" spans="2:5">
      <c r="B3039" s="315" t="s">
        <v>9114</v>
      </c>
      <c r="C3039" s="315" t="s">
        <v>9115</v>
      </c>
      <c r="D3039" s="315" t="s">
        <v>9116</v>
      </c>
      <c r="E3039" s="315" t="s">
        <v>510</v>
      </c>
    </row>
    <row r="3040" spans="2:5">
      <c r="B3040" s="315" t="s">
        <v>12382</v>
      </c>
      <c r="C3040" s="315" t="s">
        <v>12383</v>
      </c>
      <c r="D3040" s="315" t="s">
        <v>12384</v>
      </c>
      <c r="E3040" s="315" t="s">
        <v>680</v>
      </c>
    </row>
    <row r="3041" spans="2:5">
      <c r="B3041" s="315" t="s">
        <v>9788</v>
      </c>
      <c r="C3041" s="315" t="s">
        <v>9789</v>
      </c>
      <c r="D3041" s="315" t="s">
        <v>3631</v>
      </c>
      <c r="E3041" s="315" t="s">
        <v>510</v>
      </c>
    </row>
    <row r="3042" spans="2:5">
      <c r="B3042" s="315" t="s">
        <v>1278</v>
      </c>
      <c r="C3042" s="315" t="s">
        <v>1279</v>
      </c>
      <c r="D3042" s="315" t="s">
        <v>1280</v>
      </c>
      <c r="E3042" s="315" t="s">
        <v>510</v>
      </c>
    </row>
    <row r="3043" spans="2:5">
      <c r="B3043" s="315" t="s">
        <v>1970</v>
      </c>
      <c r="C3043" s="315" t="s">
        <v>1971</v>
      </c>
      <c r="D3043" s="315" t="s">
        <v>1972</v>
      </c>
      <c r="E3043" s="315" t="s">
        <v>510</v>
      </c>
    </row>
    <row r="3044" spans="2:5">
      <c r="B3044" s="315" t="s">
        <v>10870</v>
      </c>
      <c r="C3044" s="315" t="s">
        <v>10871</v>
      </c>
      <c r="D3044" s="315" t="s">
        <v>10872</v>
      </c>
      <c r="E3044" s="315" t="s">
        <v>510</v>
      </c>
    </row>
    <row r="3045" spans="2:5">
      <c r="B3045" s="315" t="s">
        <v>12899</v>
      </c>
      <c r="C3045" s="315" t="s">
        <v>12900</v>
      </c>
      <c r="D3045" s="315" t="s">
        <v>12901</v>
      </c>
      <c r="E3045" s="315" t="s">
        <v>510</v>
      </c>
    </row>
    <row r="3046" spans="2:5">
      <c r="B3046" s="315" t="s">
        <v>11562</v>
      </c>
      <c r="C3046" s="315" t="s">
        <v>11563</v>
      </c>
      <c r="D3046" s="315" t="s">
        <v>11564</v>
      </c>
      <c r="E3046" s="315" t="s">
        <v>510</v>
      </c>
    </row>
    <row r="3047" spans="2:5">
      <c r="B3047" s="315" t="s">
        <v>4264</v>
      </c>
      <c r="C3047" s="315" t="s">
        <v>4265</v>
      </c>
      <c r="D3047" s="315" t="s">
        <v>4266</v>
      </c>
      <c r="E3047" s="315" t="s">
        <v>680</v>
      </c>
    </row>
    <row r="3048" spans="2:5">
      <c r="B3048" s="315" t="s">
        <v>9458</v>
      </c>
      <c r="C3048" s="315" t="s">
        <v>9459</v>
      </c>
      <c r="D3048" s="315" t="s">
        <v>1418</v>
      </c>
      <c r="E3048" s="315" t="s">
        <v>510</v>
      </c>
    </row>
    <row r="3049" spans="2:5">
      <c r="B3049" s="315" t="s">
        <v>892</v>
      </c>
      <c r="C3049" s="315" t="s">
        <v>893</v>
      </c>
      <c r="D3049" s="315" t="s">
        <v>894</v>
      </c>
      <c r="E3049" s="315" t="s">
        <v>680</v>
      </c>
    </row>
    <row r="3050" spans="2:5">
      <c r="B3050" s="315" t="s">
        <v>8215</v>
      </c>
      <c r="C3050" s="315" t="s">
        <v>8216</v>
      </c>
      <c r="D3050" s="315" t="s">
        <v>8217</v>
      </c>
      <c r="E3050" s="315" t="s">
        <v>680</v>
      </c>
    </row>
    <row r="3051" spans="2:5">
      <c r="B3051" s="315" t="s">
        <v>10683</v>
      </c>
      <c r="C3051" s="315" t="s">
        <v>10684</v>
      </c>
      <c r="D3051" s="315" t="s">
        <v>509</v>
      </c>
      <c r="E3051" s="315" t="s">
        <v>510</v>
      </c>
    </row>
    <row r="3052" spans="2:5">
      <c r="B3052" s="315" t="s">
        <v>5958</v>
      </c>
      <c r="C3052" s="315" t="s">
        <v>5959</v>
      </c>
      <c r="D3052" s="315" t="s">
        <v>5960</v>
      </c>
      <c r="E3052" s="315" t="s">
        <v>510</v>
      </c>
    </row>
    <row r="3053" spans="2:5">
      <c r="B3053" s="315" t="s">
        <v>2354</v>
      </c>
      <c r="C3053" s="315" t="s">
        <v>2355</v>
      </c>
      <c r="D3053" s="315" t="s">
        <v>2356</v>
      </c>
      <c r="E3053" s="315" t="s">
        <v>510</v>
      </c>
    </row>
    <row r="3054" spans="2:5">
      <c r="B3054" s="315" t="s">
        <v>2419</v>
      </c>
      <c r="C3054" s="315" t="s">
        <v>2420</v>
      </c>
      <c r="D3054" s="315" t="s">
        <v>2421</v>
      </c>
      <c r="E3054" s="315" t="s">
        <v>510</v>
      </c>
    </row>
    <row r="3055" spans="2:5">
      <c r="B3055" s="315" t="s">
        <v>9317</v>
      </c>
      <c r="C3055" s="315" t="s">
        <v>9318</v>
      </c>
      <c r="D3055" s="315" t="s">
        <v>9319</v>
      </c>
      <c r="E3055" s="315" t="s">
        <v>680</v>
      </c>
    </row>
    <row r="3056" spans="2:5">
      <c r="B3056" s="315" t="s">
        <v>10881</v>
      </c>
      <c r="C3056" s="315" t="s">
        <v>10882</v>
      </c>
      <c r="D3056" s="315" t="s">
        <v>509</v>
      </c>
      <c r="E3056" s="315" t="s">
        <v>510</v>
      </c>
    </row>
    <row r="3057" spans="2:5">
      <c r="B3057" s="315" t="s">
        <v>3817</v>
      </c>
      <c r="C3057" s="315" t="s">
        <v>3818</v>
      </c>
      <c r="D3057" s="315" t="s">
        <v>3819</v>
      </c>
      <c r="E3057" s="315" t="s">
        <v>680</v>
      </c>
    </row>
    <row r="3058" spans="2:5">
      <c r="B3058" s="315" t="s">
        <v>5466</v>
      </c>
      <c r="C3058" s="315" t="s">
        <v>5467</v>
      </c>
      <c r="D3058" s="315" t="s">
        <v>2727</v>
      </c>
      <c r="E3058" s="315" t="s">
        <v>680</v>
      </c>
    </row>
    <row r="3059" spans="2:5">
      <c r="B3059" s="315" t="s">
        <v>9557</v>
      </c>
      <c r="C3059" s="315" t="s">
        <v>9558</v>
      </c>
      <c r="D3059" s="315" t="s">
        <v>9559</v>
      </c>
      <c r="E3059" s="315" t="s">
        <v>510</v>
      </c>
    </row>
    <row r="3060" spans="2:5">
      <c r="B3060" s="315" t="s">
        <v>2591</v>
      </c>
      <c r="C3060" s="315" t="s">
        <v>2592</v>
      </c>
      <c r="D3060" s="315" t="s">
        <v>2593</v>
      </c>
      <c r="E3060" s="315" t="s">
        <v>680</v>
      </c>
    </row>
    <row r="3061" spans="2:5">
      <c r="B3061" s="315" t="s">
        <v>9540</v>
      </c>
      <c r="C3061" s="315" t="s">
        <v>9541</v>
      </c>
      <c r="D3061" s="315" t="s">
        <v>9542</v>
      </c>
      <c r="E3061" s="315" t="s">
        <v>510</v>
      </c>
    </row>
    <row r="3062" spans="2:5">
      <c r="B3062" s="315" t="s">
        <v>4295</v>
      </c>
      <c r="C3062" s="315" t="s">
        <v>4296</v>
      </c>
      <c r="D3062" s="315" t="s">
        <v>3790</v>
      </c>
      <c r="E3062" s="315" t="s">
        <v>510</v>
      </c>
    </row>
    <row r="3063" spans="2:5">
      <c r="B3063" s="315" t="s">
        <v>6373</v>
      </c>
      <c r="C3063" s="315" t="s">
        <v>6374</v>
      </c>
      <c r="D3063" s="315" t="s">
        <v>3449</v>
      </c>
      <c r="E3063" s="315" t="s">
        <v>680</v>
      </c>
    </row>
    <row r="3064" spans="2:5">
      <c r="B3064" s="315" t="s">
        <v>12375</v>
      </c>
      <c r="C3064" s="315" t="s">
        <v>12376</v>
      </c>
      <c r="D3064" s="315" t="s">
        <v>509</v>
      </c>
      <c r="E3064" s="315" t="s">
        <v>510</v>
      </c>
    </row>
    <row r="3065" spans="2:5">
      <c r="B3065" s="315" t="s">
        <v>8303</v>
      </c>
      <c r="C3065" s="315" t="s">
        <v>8304</v>
      </c>
      <c r="D3065" s="315" t="s">
        <v>509</v>
      </c>
      <c r="E3065" s="315" t="s">
        <v>510</v>
      </c>
    </row>
    <row r="3066" spans="2:5">
      <c r="B3066" s="315" t="s">
        <v>12105</v>
      </c>
      <c r="C3066" s="315" t="s">
        <v>12106</v>
      </c>
      <c r="D3066" s="315" t="s">
        <v>7364</v>
      </c>
      <c r="E3066" s="315" t="s">
        <v>510</v>
      </c>
    </row>
    <row r="3067" spans="2:5">
      <c r="B3067" s="315" t="s">
        <v>5619</v>
      </c>
      <c r="C3067" s="315" t="s">
        <v>5620</v>
      </c>
      <c r="D3067" s="315" t="s">
        <v>5621</v>
      </c>
      <c r="E3067" s="315" t="s">
        <v>510</v>
      </c>
    </row>
    <row r="3068" spans="2:5">
      <c r="B3068" s="315" t="s">
        <v>7748</v>
      </c>
      <c r="C3068" s="315" t="s">
        <v>7749</v>
      </c>
      <c r="D3068" s="315" t="s">
        <v>7750</v>
      </c>
      <c r="E3068" s="315" t="s">
        <v>680</v>
      </c>
    </row>
    <row r="3069" spans="2:5">
      <c r="B3069" s="315" t="s">
        <v>1844</v>
      </c>
      <c r="C3069" s="315" t="s">
        <v>1845</v>
      </c>
      <c r="D3069" s="315" t="s">
        <v>1846</v>
      </c>
      <c r="E3069" s="315" t="s">
        <v>510</v>
      </c>
    </row>
    <row r="3070" spans="2:5">
      <c r="B3070" s="315" t="s">
        <v>6670</v>
      </c>
      <c r="C3070" s="315" t="s">
        <v>6671</v>
      </c>
      <c r="D3070" s="315" t="s">
        <v>6672</v>
      </c>
      <c r="E3070" s="315" t="s">
        <v>510</v>
      </c>
    </row>
    <row r="3071" spans="2:5">
      <c r="B3071" s="315" t="s">
        <v>7040</v>
      </c>
      <c r="C3071" s="315" t="s">
        <v>7041</v>
      </c>
      <c r="D3071" s="315" t="s">
        <v>5888</v>
      </c>
      <c r="E3071" s="315" t="s">
        <v>510</v>
      </c>
    </row>
    <row r="3072" spans="2:5">
      <c r="B3072" s="315" t="s">
        <v>12097</v>
      </c>
      <c r="C3072" s="315" t="s">
        <v>12098</v>
      </c>
      <c r="D3072" s="315" t="s">
        <v>12099</v>
      </c>
      <c r="E3072" s="315" t="s">
        <v>510</v>
      </c>
    </row>
    <row r="3073" spans="2:5">
      <c r="B3073" s="315" t="s">
        <v>11284</v>
      </c>
      <c r="C3073" s="315" t="s">
        <v>11285</v>
      </c>
      <c r="D3073" s="315" t="s">
        <v>11286</v>
      </c>
      <c r="E3073" s="315" t="s">
        <v>510</v>
      </c>
    </row>
    <row r="3074" spans="2:5">
      <c r="B3074" s="315" t="s">
        <v>4915</v>
      </c>
      <c r="C3074" s="315" t="s">
        <v>4916</v>
      </c>
      <c r="D3074" s="315" t="s">
        <v>4917</v>
      </c>
      <c r="E3074" s="315" t="s">
        <v>510</v>
      </c>
    </row>
    <row r="3075" spans="2:5">
      <c r="B3075" s="315" t="s">
        <v>8602</v>
      </c>
      <c r="C3075" s="315" t="s">
        <v>8603</v>
      </c>
      <c r="D3075" s="315" t="s">
        <v>8604</v>
      </c>
      <c r="E3075" s="315" t="s">
        <v>510</v>
      </c>
    </row>
    <row r="3076" spans="2:5">
      <c r="B3076" s="315" t="s">
        <v>7904</v>
      </c>
      <c r="C3076" s="315" t="s">
        <v>7905</v>
      </c>
      <c r="D3076" s="315" t="s">
        <v>1256</v>
      </c>
      <c r="E3076" s="315" t="s">
        <v>510</v>
      </c>
    </row>
    <row r="3077" spans="2:5">
      <c r="B3077" s="315" t="s">
        <v>7179</v>
      </c>
      <c r="C3077" s="315" t="s">
        <v>7180</v>
      </c>
      <c r="D3077" s="315" t="s">
        <v>7181</v>
      </c>
      <c r="E3077" s="315" t="s">
        <v>510</v>
      </c>
    </row>
    <row r="3078" spans="2:5">
      <c r="B3078" s="315" t="s">
        <v>7527</v>
      </c>
      <c r="C3078" s="315" t="s">
        <v>7528</v>
      </c>
      <c r="D3078" s="315" t="s">
        <v>7529</v>
      </c>
      <c r="E3078" s="315" t="s">
        <v>510</v>
      </c>
    </row>
    <row r="3079" spans="2:5">
      <c r="B3079" s="315" t="s">
        <v>4921</v>
      </c>
      <c r="C3079" s="315" t="s">
        <v>4922</v>
      </c>
      <c r="D3079" s="315" t="s">
        <v>4923</v>
      </c>
      <c r="E3079" s="315" t="s">
        <v>510</v>
      </c>
    </row>
    <row r="3080" spans="2:5">
      <c r="B3080" s="315" t="s">
        <v>12344</v>
      </c>
      <c r="C3080" s="315" t="s">
        <v>12345</v>
      </c>
      <c r="D3080" s="315" t="s">
        <v>12346</v>
      </c>
      <c r="E3080" s="315" t="s">
        <v>510</v>
      </c>
    </row>
    <row r="3081" spans="2:5">
      <c r="B3081" s="315" t="s">
        <v>4091</v>
      </c>
      <c r="C3081" s="315" t="s">
        <v>4092</v>
      </c>
      <c r="D3081" s="315" t="s">
        <v>509</v>
      </c>
      <c r="E3081" s="315" t="s">
        <v>510</v>
      </c>
    </row>
    <row r="3082" spans="2:5">
      <c r="B3082" s="315" t="s">
        <v>5532</v>
      </c>
      <c r="C3082" s="315" t="s">
        <v>5533</v>
      </c>
      <c r="D3082" s="315" t="s">
        <v>509</v>
      </c>
      <c r="E3082" s="315" t="s">
        <v>510</v>
      </c>
    </row>
    <row r="3083" spans="2:5">
      <c r="B3083" s="315" t="s">
        <v>11376</v>
      </c>
      <c r="C3083" s="315" t="s">
        <v>11377</v>
      </c>
      <c r="D3083" s="315" t="s">
        <v>11378</v>
      </c>
      <c r="E3083" s="315" t="s">
        <v>510</v>
      </c>
    </row>
    <row r="3084" spans="2:5">
      <c r="B3084" s="315" t="s">
        <v>7789</v>
      </c>
      <c r="C3084" s="315" t="s">
        <v>7790</v>
      </c>
      <c r="D3084" s="315" t="s">
        <v>2060</v>
      </c>
      <c r="E3084" s="315" t="s">
        <v>510</v>
      </c>
    </row>
    <row r="3085" spans="2:5">
      <c r="B3085" s="315" t="s">
        <v>9037</v>
      </c>
      <c r="C3085" s="315" t="s">
        <v>9038</v>
      </c>
      <c r="D3085" s="315" t="s">
        <v>9039</v>
      </c>
      <c r="E3085" s="315" t="s">
        <v>510</v>
      </c>
    </row>
    <row r="3086" spans="2:5">
      <c r="B3086" s="315" t="s">
        <v>3834</v>
      </c>
      <c r="C3086" s="315" t="s">
        <v>3835</v>
      </c>
      <c r="D3086" s="315" t="s">
        <v>667</v>
      </c>
      <c r="E3086" s="315" t="s">
        <v>510</v>
      </c>
    </row>
    <row r="3087" spans="2:5">
      <c r="B3087" s="315" t="s">
        <v>3814</v>
      </c>
      <c r="C3087" s="315" t="s">
        <v>3815</v>
      </c>
      <c r="D3087" s="315" t="s">
        <v>3816</v>
      </c>
      <c r="E3087" s="315" t="s">
        <v>510</v>
      </c>
    </row>
    <row r="3088" spans="2:5">
      <c r="B3088" s="315" t="s">
        <v>6067</v>
      </c>
      <c r="C3088" s="315" t="s">
        <v>6068</v>
      </c>
      <c r="D3088" s="315" t="s">
        <v>726</v>
      </c>
      <c r="E3088" s="315" t="s">
        <v>680</v>
      </c>
    </row>
    <row r="3089" spans="2:5">
      <c r="B3089" s="315" t="s">
        <v>3432</v>
      </c>
      <c r="C3089" s="315" t="s">
        <v>3433</v>
      </c>
      <c r="D3089" s="315" t="s">
        <v>3434</v>
      </c>
      <c r="E3089" s="315" t="s">
        <v>510</v>
      </c>
    </row>
    <row r="3090" spans="2:5">
      <c r="B3090" s="315" t="s">
        <v>4770</v>
      </c>
      <c r="C3090" s="315" t="s">
        <v>4771</v>
      </c>
      <c r="D3090" s="315" t="s">
        <v>4772</v>
      </c>
      <c r="E3090" s="315" t="s">
        <v>510</v>
      </c>
    </row>
    <row r="3091" spans="2:5">
      <c r="B3091" s="315" t="s">
        <v>5285</v>
      </c>
      <c r="C3091" s="315" t="s">
        <v>5286</v>
      </c>
      <c r="D3091" s="315" t="s">
        <v>509</v>
      </c>
      <c r="E3091" s="315" t="s">
        <v>510</v>
      </c>
    </row>
    <row r="3092" spans="2:5">
      <c r="B3092" s="315" t="s">
        <v>11448</v>
      </c>
      <c r="C3092" s="315" t="s">
        <v>11449</v>
      </c>
      <c r="D3092" s="315" t="s">
        <v>1678</v>
      </c>
      <c r="E3092" s="315" t="s">
        <v>510</v>
      </c>
    </row>
    <row r="3093" spans="2:5">
      <c r="B3093" s="315" t="s">
        <v>5561</v>
      </c>
      <c r="C3093" s="315" t="s">
        <v>5562</v>
      </c>
      <c r="D3093" s="315" t="s">
        <v>509</v>
      </c>
      <c r="E3093" s="315" t="s">
        <v>510</v>
      </c>
    </row>
    <row r="3094" spans="2:5">
      <c r="B3094" s="315" t="s">
        <v>6582</v>
      </c>
      <c r="C3094" s="315" t="s">
        <v>6583</v>
      </c>
      <c r="D3094" s="315" t="s">
        <v>6584</v>
      </c>
      <c r="E3094" s="315" t="s">
        <v>510</v>
      </c>
    </row>
    <row r="3095" spans="2:5">
      <c r="B3095" s="315" t="s">
        <v>843</v>
      </c>
      <c r="C3095" s="315" t="s">
        <v>844</v>
      </c>
      <c r="D3095" s="315" t="s">
        <v>845</v>
      </c>
      <c r="E3095" s="315" t="s">
        <v>510</v>
      </c>
    </row>
    <row r="3096" spans="2:5">
      <c r="B3096" s="315" t="s">
        <v>2697</v>
      </c>
      <c r="C3096" s="315" t="s">
        <v>2698</v>
      </c>
      <c r="D3096" s="315" t="s">
        <v>2699</v>
      </c>
      <c r="E3096" s="315" t="s">
        <v>510</v>
      </c>
    </row>
    <row r="3097" spans="2:5">
      <c r="B3097" s="315" t="s">
        <v>9743</v>
      </c>
      <c r="C3097" s="315" t="s">
        <v>9744</v>
      </c>
      <c r="D3097" s="315" t="s">
        <v>9745</v>
      </c>
      <c r="E3097" s="315" t="s">
        <v>510</v>
      </c>
    </row>
    <row r="3098" spans="2:5">
      <c r="B3098" s="315" t="s">
        <v>4892</v>
      </c>
      <c r="C3098" s="315" t="s">
        <v>4893</v>
      </c>
      <c r="D3098" s="315" t="s">
        <v>4894</v>
      </c>
      <c r="E3098" s="315" t="s">
        <v>510</v>
      </c>
    </row>
    <row r="3099" spans="2:5">
      <c r="B3099" s="315" t="s">
        <v>2022</v>
      </c>
      <c r="C3099" s="315" t="s">
        <v>2023</v>
      </c>
      <c r="D3099" s="315" t="s">
        <v>509</v>
      </c>
      <c r="E3099" s="315" t="s">
        <v>510</v>
      </c>
    </row>
    <row r="3100" spans="2:5">
      <c r="B3100" s="315" t="s">
        <v>11687</v>
      </c>
      <c r="C3100" s="315" t="s">
        <v>11688</v>
      </c>
      <c r="D3100" s="315" t="s">
        <v>11689</v>
      </c>
      <c r="E3100" s="315" t="s">
        <v>510</v>
      </c>
    </row>
    <row r="3101" spans="2:5">
      <c r="B3101" s="315" t="s">
        <v>7663</v>
      </c>
      <c r="C3101" s="315" t="s">
        <v>7664</v>
      </c>
      <c r="D3101" s="315" t="s">
        <v>509</v>
      </c>
      <c r="E3101" s="315" t="s">
        <v>510</v>
      </c>
    </row>
    <row r="3102" spans="2:5">
      <c r="B3102" s="315" t="s">
        <v>11818</v>
      </c>
      <c r="C3102" s="315" t="s">
        <v>11819</v>
      </c>
      <c r="D3102" s="315" t="s">
        <v>1675</v>
      </c>
      <c r="E3102" s="315" t="s">
        <v>510</v>
      </c>
    </row>
    <row r="3103" spans="2:5">
      <c r="B3103" s="315" t="s">
        <v>10443</v>
      </c>
      <c r="C3103" s="315" t="s">
        <v>10444</v>
      </c>
      <c r="D3103" s="315" t="s">
        <v>5267</v>
      </c>
      <c r="E3103" s="315" t="s">
        <v>510</v>
      </c>
    </row>
    <row r="3104" spans="2:5">
      <c r="B3104" s="315" t="s">
        <v>11453</v>
      </c>
      <c r="C3104" s="315" t="s">
        <v>11454</v>
      </c>
      <c r="D3104" s="315" t="s">
        <v>11455</v>
      </c>
      <c r="E3104" s="315" t="s">
        <v>510</v>
      </c>
    </row>
    <row r="3105" spans="2:5">
      <c r="B3105" s="315" t="s">
        <v>5220</v>
      </c>
      <c r="C3105" s="315" t="s">
        <v>5221</v>
      </c>
      <c r="D3105" s="315" t="s">
        <v>5222</v>
      </c>
      <c r="E3105" s="315" t="s">
        <v>510</v>
      </c>
    </row>
    <row r="3106" spans="2:5">
      <c r="B3106" s="315" t="s">
        <v>10432</v>
      </c>
      <c r="C3106" s="315" t="s">
        <v>10433</v>
      </c>
      <c r="D3106" s="315" t="s">
        <v>3249</v>
      </c>
      <c r="E3106" s="315" t="s">
        <v>680</v>
      </c>
    </row>
    <row r="3107" spans="2:5">
      <c r="B3107" s="315" t="s">
        <v>12709</v>
      </c>
      <c r="C3107" s="315" t="s">
        <v>12710</v>
      </c>
      <c r="D3107" s="315" t="s">
        <v>12711</v>
      </c>
      <c r="E3107" s="315" t="s">
        <v>680</v>
      </c>
    </row>
    <row r="3108" spans="2:5">
      <c r="B3108" s="315" t="s">
        <v>8363</v>
      </c>
      <c r="C3108" s="315" t="s">
        <v>8364</v>
      </c>
      <c r="D3108" s="315" t="s">
        <v>8365</v>
      </c>
      <c r="E3108" s="315" t="s">
        <v>510</v>
      </c>
    </row>
    <row r="3109" spans="2:5">
      <c r="B3109" s="315" t="s">
        <v>11618</v>
      </c>
      <c r="C3109" s="315" t="s">
        <v>11619</v>
      </c>
      <c r="D3109" s="315" t="s">
        <v>11620</v>
      </c>
      <c r="E3109" s="315" t="s">
        <v>510</v>
      </c>
    </row>
    <row r="3110" spans="2:5">
      <c r="B3110" s="315" t="s">
        <v>8198</v>
      </c>
      <c r="C3110" s="315" t="s">
        <v>8199</v>
      </c>
      <c r="D3110" s="315" t="s">
        <v>8200</v>
      </c>
      <c r="E3110" s="315" t="s">
        <v>680</v>
      </c>
    </row>
    <row r="3111" spans="2:5">
      <c r="B3111" s="315" t="s">
        <v>8697</v>
      </c>
      <c r="C3111" s="315" t="s">
        <v>8698</v>
      </c>
      <c r="D3111" s="315" t="s">
        <v>8699</v>
      </c>
      <c r="E3111" s="315" t="s">
        <v>510</v>
      </c>
    </row>
    <row r="3112" spans="2:5">
      <c r="B3112" s="315" t="s">
        <v>1542</v>
      </c>
      <c r="C3112" s="315" t="s">
        <v>1543</v>
      </c>
      <c r="D3112" s="315" t="s">
        <v>1544</v>
      </c>
      <c r="E3112" s="315" t="s">
        <v>510</v>
      </c>
    </row>
    <row r="3113" spans="2:5">
      <c r="B3113" s="315" t="s">
        <v>6533</v>
      </c>
      <c r="C3113" s="315" t="s">
        <v>6534</v>
      </c>
      <c r="D3113" s="315" t="s">
        <v>6535</v>
      </c>
      <c r="E3113" s="315" t="s">
        <v>510</v>
      </c>
    </row>
    <row r="3114" spans="2:5">
      <c r="B3114" s="315" t="s">
        <v>7864</v>
      </c>
      <c r="C3114" s="315" t="s">
        <v>7865</v>
      </c>
      <c r="D3114" s="315" t="s">
        <v>3028</v>
      </c>
      <c r="E3114" s="315" t="s">
        <v>510</v>
      </c>
    </row>
    <row r="3115" spans="2:5">
      <c r="B3115" s="315" t="s">
        <v>6866</v>
      </c>
      <c r="C3115" s="315" t="s">
        <v>6867</v>
      </c>
      <c r="D3115" s="315" t="s">
        <v>6868</v>
      </c>
      <c r="E3115" s="315" t="s">
        <v>510</v>
      </c>
    </row>
    <row r="3116" spans="2:5">
      <c r="B3116" s="315" t="s">
        <v>8681</v>
      </c>
      <c r="C3116" s="315" t="s">
        <v>8682</v>
      </c>
      <c r="D3116" s="315" t="s">
        <v>8683</v>
      </c>
      <c r="E3116" s="315" t="s">
        <v>510</v>
      </c>
    </row>
    <row r="3117" spans="2:5">
      <c r="B3117" s="315" t="s">
        <v>10181</v>
      </c>
      <c r="C3117" s="315" t="s">
        <v>10182</v>
      </c>
      <c r="D3117" s="315" t="s">
        <v>851</v>
      </c>
      <c r="E3117" s="315" t="s">
        <v>510</v>
      </c>
    </row>
    <row r="3118" spans="2:5">
      <c r="B3118" s="315" t="s">
        <v>12817</v>
      </c>
      <c r="C3118" s="315" t="s">
        <v>12818</v>
      </c>
      <c r="D3118" s="315" t="s">
        <v>12819</v>
      </c>
      <c r="E3118" s="315" t="s">
        <v>510</v>
      </c>
    </row>
    <row r="3119" spans="2:5">
      <c r="B3119" s="315" t="s">
        <v>3159</v>
      </c>
      <c r="C3119" s="315" t="s">
        <v>3160</v>
      </c>
      <c r="D3119" s="315" t="s">
        <v>3161</v>
      </c>
      <c r="E3119" s="315" t="s">
        <v>680</v>
      </c>
    </row>
    <row r="3120" spans="2:5">
      <c r="B3120" s="315" t="s">
        <v>4912</v>
      </c>
      <c r="C3120" s="315" t="s">
        <v>4913</v>
      </c>
      <c r="D3120" s="315" t="s">
        <v>4914</v>
      </c>
      <c r="E3120" s="315" t="s">
        <v>680</v>
      </c>
    </row>
    <row r="3121" spans="2:5">
      <c r="B3121" s="315" t="s">
        <v>2941</v>
      </c>
      <c r="C3121" s="315" t="s">
        <v>2942</v>
      </c>
      <c r="D3121" s="315" t="s">
        <v>2943</v>
      </c>
      <c r="E3121" s="315" t="s">
        <v>510</v>
      </c>
    </row>
    <row r="3122" spans="2:5">
      <c r="B3122" s="315" t="s">
        <v>11373</v>
      </c>
      <c r="C3122" s="315" t="s">
        <v>11374</v>
      </c>
      <c r="D3122" s="315" t="s">
        <v>11375</v>
      </c>
      <c r="E3122" s="315" t="s">
        <v>510</v>
      </c>
    </row>
    <row r="3123" spans="2:5">
      <c r="B3123" s="315" t="s">
        <v>3360</v>
      </c>
      <c r="C3123" s="315" t="s">
        <v>3361</v>
      </c>
      <c r="D3123" s="315" t="s">
        <v>1678</v>
      </c>
      <c r="E3123" s="315" t="s">
        <v>680</v>
      </c>
    </row>
    <row r="3124" spans="2:5">
      <c r="B3124" s="315" t="s">
        <v>9394</v>
      </c>
      <c r="C3124" s="315" t="s">
        <v>9395</v>
      </c>
      <c r="D3124" s="315" t="s">
        <v>9396</v>
      </c>
      <c r="E3124" s="315" t="s">
        <v>510</v>
      </c>
    </row>
    <row r="3125" spans="2:5">
      <c r="B3125" s="315" t="s">
        <v>1454</v>
      </c>
      <c r="C3125" s="315" t="s">
        <v>1455</v>
      </c>
      <c r="D3125" s="315" t="s">
        <v>509</v>
      </c>
      <c r="E3125" s="315" t="s">
        <v>510</v>
      </c>
    </row>
    <row r="3126" spans="2:5">
      <c r="B3126" s="315" t="s">
        <v>11342</v>
      </c>
      <c r="C3126" s="315" t="s">
        <v>11343</v>
      </c>
      <c r="D3126" s="315" t="s">
        <v>11344</v>
      </c>
      <c r="E3126" s="315" t="s">
        <v>510</v>
      </c>
    </row>
    <row r="3127" spans="2:5">
      <c r="B3127" s="315" t="s">
        <v>12853</v>
      </c>
      <c r="C3127" s="315" t="s">
        <v>12854</v>
      </c>
      <c r="D3127" s="315" t="s">
        <v>12855</v>
      </c>
      <c r="E3127" s="315" t="s">
        <v>510</v>
      </c>
    </row>
    <row r="3128" spans="2:5">
      <c r="B3128" s="315" t="s">
        <v>10540</v>
      </c>
      <c r="C3128" s="315" t="s">
        <v>10541</v>
      </c>
      <c r="D3128" s="315" t="s">
        <v>10542</v>
      </c>
      <c r="E3128" s="315" t="s">
        <v>510</v>
      </c>
    </row>
    <row r="3129" spans="2:5">
      <c r="B3129" s="315" t="s">
        <v>6734</v>
      </c>
      <c r="C3129" s="315" t="s">
        <v>6735</v>
      </c>
      <c r="D3129" s="315" t="s">
        <v>509</v>
      </c>
      <c r="E3129" s="315" t="s">
        <v>510</v>
      </c>
    </row>
    <row r="3130" spans="2:5">
      <c r="B3130" s="315" t="s">
        <v>2830</v>
      </c>
      <c r="C3130" s="315" t="s">
        <v>2831</v>
      </c>
      <c r="D3130" s="315" t="s">
        <v>2832</v>
      </c>
      <c r="E3130" s="315" t="s">
        <v>510</v>
      </c>
    </row>
    <row r="3131" spans="2:5">
      <c r="B3131" s="315" t="s">
        <v>2284</v>
      </c>
      <c r="C3131" s="315" t="s">
        <v>2285</v>
      </c>
      <c r="D3131" s="315" t="s">
        <v>2286</v>
      </c>
      <c r="E3131" s="315" t="s">
        <v>510</v>
      </c>
    </row>
    <row r="3132" spans="2:5">
      <c r="B3132" s="315" t="s">
        <v>7270</v>
      </c>
      <c r="C3132" s="315" t="s">
        <v>7271</v>
      </c>
      <c r="D3132" s="315" t="s">
        <v>5048</v>
      </c>
      <c r="E3132" s="315" t="s">
        <v>680</v>
      </c>
    </row>
    <row r="3133" spans="2:5">
      <c r="B3133" s="315" t="s">
        <v>11490</v>
      </c>
      <c r="C3133" s="315" t="s">
        <v>11491</v>
      </c>
      <c r="D3133" s="315" t="s">
        <v>11492</v>
      </c>
      <c r="E3133" s="315" t="s">
        <v>510</v>
      </c>
    </row>
    <row r="3134" spans="2:5">
      <c r="B3134" s="315" t="s">
        <v>1511</v>
      </c>
      <c r="C3134" s="315" t="s">
        <v>1512</v>
      </c>
      <c r="D3134" s="315" t="s">
        <v>509</v>
      </c>
      <c r="E3134" s="315" t="s">
        <v>510</v>
      </c>
    </row>
    <row r="3135" spans="2:5">
      <c r="B3135" s="315" t="s">
        <v>1266</v>
      </c>
      <c r="C3135" s="315" t="s">
        <v>1267</v>
      </c>
      <c r="D3135" s="315" t="s">
        <v>1268</v>
      </c>
      <c r="E3135" s="315" t="s">
        <v>510</v>
      </c>
    </row>
    <row r="3136" spans="2:5">
      <c r="B3136" s="315" t="s">
        <v>9679</v>
      </c>
      <c r="C3136" s="315" t="s">
        <v>9680</v>
      </c>
      <c r="D3136" s="315" t="s">
        <v>9020</v>
      </c>
      <c r="E3136" s="315" t="s">
        <v>510</v>
      </c>
    </row>
    <row r="3137" spans="2:5">
      <c r="B3137" s="315" t="s">
        <v>11901</v>
      </c>
      <c r="C3137" s="315" t="s">
        <v>11902</v>
      </c>
      <c r="D3137" s="315" t="s">
        <v>11903</v>
      </c>
      <c r="E3137" s="315" t="s">
        <v>510</v>
      </c>
    </row>
    <row r="3138" spans="2:5">
      <c r="B3138" s="315" t="s">
        <v>4376</v>
      </c>
      <c r="C3138" s="315" t="s">
        <v>4377</v>
      </c>
      <c r="D3138" s="315" t="s">
        <v>4378</v>
      </c>
      <c r="E3138" s="315" t="s">
        <v>680</v>
      </c>
    </row>
    <row r="3139" spans="2:5">
      <c r="B3139" s="315" t="s">
        <v>1767</v>
      </c>
      <c r="C3139" s="315" t="s">
        <v>1768</v>
      </c>
      <c r="D3139" s="315" t="s">
        <v>1769</v>
      </c>
      <c r="E3139" s="315" t="s">
        <v>680</v>
      </c>
    </row>
    <row r="3140" spans="2:5">
      <c r="B3140" s="315" t="s">
        <v>6939</v>
      </c>
      <c r="C3140" s="315" t="s">
        <v>6940</v>
      </c>
      <c r="D3140" s="315" t="s">
        <v>509</v>
      </c>
      <c r="E3140" s="315" t="s">
        <v>510</v>
      </c>
    </row>
    <row r="3141" spans="2:5">
      <c r="B3141" s="315" t="s">
        <v>5229</v>
      </c>
      <c r="C3141" s="315" t="s">
        <v>5230</v>
      </c>
      <c r="D3141" s="315" t="s">
        <v>509</v>
      </c>
      <c r="E3141" s="315" t="s">
        <v>510</v>
      </c>
    </row>
    <row r="3142" spans="2:5">
      <c r="B3142" s="315" t="s">
        <v>7035</v>
      </c>
      <c r="C3142" s="315" t="s">
        <v>7036</v>
      </c>
      <c r="D3142" s="315" t="s">
        <v>1547</v>
      </c>
      <c r="E3142" s="315" t="s">
        <v>680</v>
      </c>
    </row>
    <row r="3143" spans="2:5">
      <c r="B3143" s="315" t="s">
        <v>11126</v>
      </c>
      <c r="C3143" s="315" t="s">
        <v>11127</v>
      </c>
      <c r="D3143" s="315" t="s">
        <v>11128</v>
      </c>
      <c r="E3143" s="315" t="s">
        <v>680</v>
      </c>
    </row>
    <row r="3144" spans="2:5">
      <c r="B3144" s="315" t="s">
        <v>6863</v>
      </c>
      <c r="C3144" s="315" t="s">
        <v>6864</v>
      </c>
      <c r="D3144" s="315" t="s">
        <v>6865</v>
      </c>
      <c r="E3144" s="315" t="s">
        <v>680</v>
      </c>
    </row>
    <row r="3145" spans="2:5">
      <c r="B3145" s="315" t="s">
        <v>3516</v>
      </c>
      <c r="C3145" s="315" t="s">
        <v>3517</v>
      </c>
      <c r="D3145" s="315" t="s">
        <v>3518</v>
      </c>
      <c r="E3145" s="315" t="s">
        <v>510</v>
      </c>
    </row>
    <row r="3146" spans="2:5">
      <c r="B3146" s="315" t="s">
        <v>8454</v>
      </c>
      <c r="C3146" s="315" t="s">
        <v>8455</v>
      </c>
      <c r="D3146" s="315" t="s">
        <v>509</v>
      </c>
      <c r="E3146" s="315" t="s">
        <v>680</v>
      </c>
    </row>
    <row r="3147" spans="2:5">
      <c r="B3147" s="315" t="s">
        <v>5268</v>
      </c>
      <c r="C3147" s="315" t="s">
        <v>5269</v>
      </c>
      <c r="D3147" s="315" t="s">
        <v>5270</v>
      </c>
      <c r="E3147" s="315" t="s">
        <v>510</v>
      </c>
    </row>
    <row r="3148" spans="2:5">
      <c r="B3148" s="315" t="s">
        <v>9661</v>
      </c>
      <c r="C3148" s="315" t="s">
        <v>9662</v>
      </c>
      <c r="D3148" s="315" t="s">
        <v>9663</v>
      </c>
      <c r="E3148" s="315" t="s">
        <v>510</v>
      </c>
    </row>
    <row r="3149" spans="2:5">
      <c r="B3149" s="315" t="s">
        <v>4938</v>
      </c>
      <c r="C3149" s="315" t="s">
        <v>4939</v>
      </c>
      <c r="D3149" s="315" t="s">
        <v>4940</v>
      </c>
      <c r="E3149" s="315" t="s">
        <v>680</v>
      </c>
    </row>
    <row r="3150" spans="2:5">
      <c r="B3150" s="315" t="s">
        <v>11470</v>
      </c>
      <c r="C3150" s="315" t="s">
        <v>11471</v>
      </c>
      <c r="D3150" s="315" t="s">
        <v>11472</v>
      </c>
      <c r="E3150" s="315" t="s">
        <v>510</v>
      </c>
    </row>
    <row r="3151" spans="2:5">
      <c r="B3151" s="315" t="s">
        <v>8962</v>
      </c>
      <c r="C3151" s="315" t="s">
        <v>8963</v>
      </c>
      <c r="D3151" s="315" t="s">
        <v>8964</v>
      </c>
      <c r="E3151" s="315" t="s">
        <v>680</v>
      </c>
    </row>
    <row r="3152" spans="2:5">
      <c r="B3152" s="315" t="s">
        <v>2535</v>
      </c>
      <c r="C3152" s="315" t="s">
        <v>2536</v>
      </c>
      <c r="D3152" s="315" t="s">
        <v>2537</v>
      </c>
      <c r="E3152" s="315" t="s">
        <v>510</v>
      </c>
    </row>
    <row r="3153" spans="2:5">
      <c r="B3153" s="315" t="s">
        <v>8050</v>
      </c>
      <c r="C3153" s="315" t="s">
        <v>8051</v>
      </c>
      <c r="D3153" s="315" t="s">
        <v>8052</v>
      </c>
      <c r="E3153" s="315" t="s">
        <v>510</v>
      </c>
    </row>
    <row r="3154" spans="2:5">
      <c r="B3154" s="315" t="s">
        <v>4886</v>
      </c>
      <c r="C3154" s="315" t="s">
        <v>4887</v>
      </c>
      <c r="D3154" s="315" t="s">
        <v>4888</v>
      </c>
      <c r="E3154" s="315" t="s">
        <v>510</v>
      </c>
    </row>
    <row r="3155" spans="2:5">
      <c r="B3155" s="315" t="s">
        <v>10292</v>
      </c>
      <c r="C3155" s="315" t="s">
        <v>10293</v>
      </c>
      <c r="D3155" s="315" t="s">
        <v>10294</v>
      </c>
      <c r="E3155" s="315" t="s">
        <v>510</v>
      </c>
    </row>
    <row r="3156" spans="2:5">
      <c r="B3156" s="315" t="s">
        <v>3125</v>
      </c>
      <c r="C3156" s="315" t="s">
        <v>3126</v>
      </c>
      <c r="D3156" s="315" t="s">
        <v>3127</v>
      </c>
      <c r="E3156" s="315" t="s">
        <v>510</v>
      </c>
    </row>
    <row r="3157" spans="2:5">
      <c r="B3157" s="315" t="s">
        <v>9355</v>
      </c>
      <c r="C3157" s="315" t="s">
        <v>9356</v>
      </c>
      <c r="D3157" s="315" t="s">
        <v>9357</v>
      </c>
      <c r="E3157" s="315" t="s">
        <v>510</v>
      </c>
    </row>
    <row r="3158" spans="2:5">
      <c r="B3158" s="315" t="s">
        <v>12284</v>
      </c>
      <c r="C3158" s="315" t="s">
        <v>12285</v>
      </c>
      <c r="D3158" s="315" t="s">
        <v>12286</v>
      </c>
      <c r="E3158" s="315" t="s">
        <v>510</v>
      </c>
    </row>
    <row r="3159" spans="2:5">
      <c r="B3159" s="315" t="s">
        <v>3710</v>
      </c>
      <c r="C3159" s="315" t="s">
        <v>3711</v>
      </c>
      <c r="D3159" s="315" t="s">
        <v>509</v>
      </c>
      <c r="E3159" s="315" t="s">
        <v>510</v>
      </c>
    </row>
    <row r="3160" spans="2:5">
      <c r="B3160" s="315" t="s">
        <v>2765</v>
      </c>
      <c r="C3160" s="315" t="s">
        <v>2766</v>
      </c>
      <c r="D3160" s="315" t="s">
        <v>509</v>
      </c>
      <c r="E3160" s="315" t="s">
        <v>510</v>
      </c>
    </row>
    <row r="3161" spans="2:5">
      <c r="B3161" s="315" t="s">
        <v>4880</v>
      </c>
      <c r="C3161" s="315" t="s">
        <v>4881</v>
      </c>
      <c r="D3161" s="315" t="s">
        <v>4882</v>
      </c>
      <c r="E3161" s="315" t="s">
        <v>510</v>
      </c>
    </row>
    <row r="3162" spans="2:5">
      <c r="B3162" s="315" t="s">
        <v>1840</v>
      </c>
      <c r="C3162" s="315" t="s">
        <v>1841</v>
      </c>
      <c r="D3162" s="315" t="s">
        <v>851</v>
      </c>
      <c r="E3162" s="315" t="s">
        <v>510</v>
      </c>
    </row>
    <row r="3163" spans="2:5">
      <c r="B3163" s="315" t="s">
        <v>10710</v>
      </c>
      <c r="C3163" s="315" t="s">
        <v>10711</v>
      </c>
      <c r="D3163" s="315" t="s">
        <v>509</v>
      </c>
      <c r="E3163" s="315" t="s">
        <v>510</v>
      </c>
    </row>
    <row r="3164" spans="2:5">
      <c r="B3164" s="315" t="s">
        <v>8095</v>
      </c>
      <c r="C3164" s="315" t="s">
        <v>8096</v>
      </c>
      <c r="D3164" s="315" t="s">
        <v>509</v>
      </c>
      <c r="E3164" s="315" t="s">
        <v>510</v>
      </c>
    </row>
    <row r="3165" spans="2:5">
      <c r="B3165" s="315" t="s">
        <v>3247</v>
      </c>
      <c r="C3165" s="315" t="s">
        <v>3248</v>
      </c>
      <c r="D3165" s="315" t="s">
        <v>3249</v>
      </c>
      <c r="E3165" s="315" t="s">
        <v>510</v>
      </c>
    </row>
    <row r="3166" spans="2:5">
      <c r="B3166" s="315" t="s">
        <v>5725</v>
      </c>
      <c r="C3166" s="315" t="s">
        <v>5726</v>
      </c>
      <c r="D3166" s="315" t="s">
        <v>509</v>
      </c>
      <c r="E3166" s="315" t="s">
        <v>510</v>
      </c>
    </row>
    <row r="3167" spans="2:5">
      <c r="B3167" s="315" t="s">
        <v>6596</v>
      </c>
      <c r="C3167" s="315" t="s">
        <v>6597</v>
      </c>
      <c r="D3167" s="315" t="s">
        <v>6598</v>
      </c>
      <c r="E3167" s="315" t="s">
        <v>510</v>
      </c>
    </row>
    <row r="3168" spans="2:5">
      <c r="B3168" s="315" t="s">
        <v>1125</v>
      </c>
      <c r="C3168" s="315" t="s">
        <v>1126</v>
      </c>
      <c r="D3168" s="315" t="s">
        <v>1127</v>
      </c>
      <c r="E3168" s="315" t="s">
        <v>510</v>
      </c>
    </row>
    <row r="3169" spans="2:5">
      <c r="B3169" s="315" t="s">
        <v>5584</v>
      </c>
      <c r="C3169" s="315" t="s">
        <v>5585</v>
      </c>
      <c r="D3169" s="315" t="s">
        <v>5586</v>
      </c>
      <c r="E3169" s="315" t="s">
        <v>510</v>
      </c>
    </row>
    <row r="3170" spans="2:5">
      <c r="B3170" s="315" t="s">
        <v>3250</v>
      </c>
      <c r="C3170" s="315" t="s">
        <v>3251</v>
      </c>
      <c r="D3170" s="315" t="s">
        <v>3252</v>
      </c>
      <c r="E3170" s="315" t="s">
        <v>510</v>
      </c>
    </row>
    <row r="3171" spans="2:5">
      <c r="B3171" s="315" t="s">
        <v>9090</v>
      </c>
      <c r="C3171" s="315" t="s">
        <v>9091</v>
      </c>
      <c r="D3171" s="315" t="s">
        <v>9092</v>
      </c>
      <c r="E3171" s="315" t="s">
        <v>510</v>
      </c>
    </row>
    <row r="3172" spans="2:5">
      <c r="B3172" s="315" t="s">
        <v>12020</v>
      </c>
      <c r="C3172" s="315" t="s">
        <v>12021</v>
      </c>
      <c r="D3172" s="315" t="s">
        <v>1386</v>
      </c>
      <c r="E3172" s="315" t="s">
        <v>510</v>
      </c>
    </row>
    <row r="3173" spans="2:5">
      <c r="B3173" s="315" t="s">
        <v>615</v>
      </c>
      <c r="C3173" s="315" t="s">
        <v>616</v>
      </c>
      <c r="D3173" s="315" t="s">
        <v>509</v>
      </c>
      <c r="E3173" s="315" t="s">
        <v>510</v>
      </c>
    </row>
    <row r="3174" spans="2:5">
      <c r="B3174" s="315" t="s">
        <v>11042</v>
      </c>
      <c r="C3174" s="315" t="s">
        <v>11043</v>
      </c>
      <c r="D3174" s="315" t="s">
        <v>11044</v>
      </c>
      <c r="E3174" s="315" t="s">
        <v>510</v>
      </c>
    </row>
    <row r="3175" spans="2:5">
      <c r="B3175" s="315" t="s">
        <v>7735</v>
      </c>
      <c r="C3175" s="315" t="s">
        <v>7736</v>
      </c>
      <c r="D3175" s="315" t="s">
        <v>7737</v>
      </c>
      <c r="E3175" s="315" t="s">
        <v>680</v>
      </c>
    </row>
    <row r="3176" spans="2:5">
      <c r="B3176" s="315" t="s">
        <v>10969</v>
      </c>
      <c r="C3176" s="315" t="s">
        <v>10970</v>
      </c>
      <c r="D3176" s="315" t="s">
        <v>10971</v>
      </c>
      <c r="E3176" s="315" t="s">
        <v>510</v>
      </c>
    </row>
    <row r="3177" spans="2:5">
      <c r="B3177" s="315" t="s">
        <v>5368</v>
      </c>
      <c r="C3177" s="315" t="s">
        <v>5369</v>
      </c>
      <c r="D3177" s="315" t="s">
        <v>5370</v>
      </c>
      <c r="E3177" s="315" t="s">
        <v>510</v>
      </c>
    </row>
    <row r="3178" spans="2:5">
      <c r="B3178" s="315" t="s">
        <v>9724</v>
      </c>
      <c r="C3178" s="315" t="s">
        <v>9725</v>
      </c>
      <c r="D3178" s="315" t="s">
        <v>9726</v>
      </c>
      <c r="E3178" s="315" t="s">
        <v>510</v>
      </c>
    </row>
    <row r="3179" spans="2:5">
      <c r="B3179" s="315" t="s">
        <v>5179</v>
      </c>
      <c r="C3179" s="315" t="s">
        <v>5180</v>
      </c>
      <c r="D3179" s="315" t="s">
        <v>509</v>
      </c>
      <c r="E3179" s="315" t="s">
        <v>510</v>
      </c>
    </row>
    <row r="3180" spans="2:5">
      <c r="B3180" s="315" t="s">
        <v>7466</v>
      </c>
      <c r="C3180" s="315" t="s">
        <v>7467</v>
      </c>
      <c r="D3180" s="315" t="s">
        <v>509</v>
      </c>
      <c r="E3180" s="315" t="s">
        <v>510</v>
      </c>
    </row>
    <row r="3181" spans="2:5">
      <c r="B3181" s="315" t="s">
        <v>6727</v>
      </c>
      <c r="C3181" s="315" t="s">
        <v>6728</v>
      </c>
      <c r="D3181" s="315" t="s">
        <v>509</v>
      </c>
      <c r="E3181" s="315" t="s">
        <v>510</v>
      </c>
    </row>
    <row r="3182" spans="2:5">
      <c r="B3182" s="315" t="s">
        <v>5707</v>
      </c>
      <c r="C3182" s="315" t="s">
        <v>5708</v>
      </c>
      <c r="D3182" s="315" t="s">
        <v>5709</v>
      </c>
      <c r="E3182" s="315" t="s">
        <v>510</v>
      </c>
    </row>
    <row r="3183" spans="2:5">
      <c r="B3183" s="315" t="s">
        <v>1456</v>
      </c>
      <c r="C3183" s="315" t="s">
        <v>1457</v>
      </c>
      <c r="D3183" s="315" t="s">
        <v>1458</v>
      </c>
      <c r="E3183" s="315" t="s">
        <v>510</v>
      </c>
    </row>
    <row r="3184" spans="2:5">
      <c r="B3184" s="315" t="s">
        <v>8571</v>
      </c>
      <c r="C3184" s="315" t="s">
        <v>8572</v>
      </c>
      <c r="D3184" s="315" t="s">
        <v>8573</v>
      </c>
      <c r="E3184" s="315" t="s">
        <v>510</v>
      </c>
    </row>
    <row r="3185" spans="2:5">
      <c r="B3185" s="315" t="s">
        <v>7211</v>
      </c>
      <c r="C3185" s="315" t="s">
        <v>7212</v>
      </c>
      <c r="D3185" s="315" t="s">
        <v>7213</v>
      </c>
      <c r="E3185" s="315" t="s">
        <v>510</v>
      </c>
    </row>
    <row r="3186" spans="2:5">
      <c r="B3186" s="315" t="s">
        <v>11743</v>
      </c>
      <c r="C3186" s="315" t="s">
        <v>11744</v>
      </c>
      <c r="D3186" s="315" t="s">
        <v>11745</v>
      </c>
      <c r="E3186" s="315" t="s">
        <v>510</v>
      </c>
    </row>
    <row r="3187" spans="2:5">
      <c r="B3187" s="315" t="s">
        <v>10685</v>
      </c>
      <c r="C3187" s="315" t="s">
        <v>10686</v>
      </c>
      <c r="D3187" s="315" t="s">
        <v>10687</v>
      </c>
      <c r="E3187" s="315" t="s">
        <v>510</v>
      </c>
    </row>
    <row r="3188" spans="2:5">
      <c r="B3188" s="315" t="s">
        <v>1252</v>
      </c>
      <c r="C3188" s="315" t="s">
        <v>1253</v>
      </c>
      <c r="D3188" s="315" t="s">
        <v>509</v>
      </c>
      <c r="E3188" s="315" t="s">
        <v>510</v>
      </c>
    </row>
    <row r="3189" spans="2:5">
      <c r="B3189" s="315" t="s">
        <v>10742</v>
      </c>
      <c r="C3189" s="315" t="s">
        <v>10743</v>
      </c>
      <c r="D3189" s="315" t="s">
        <v>10744</v>
      </c>
      <c r="E3189" s="315" t="s">
        <v>510</v>
      </c>
    </row>
    <row r="3190" spans="2:5">
      <c r="B3190" s="315" t="s">
        <v>6713</v>
      </c>
      <c r="C3190" s="315" t="s">
        <v>6714</v>
      </c>
      <c r="D3190" s="315" t="s">
        <v>6715</v>
      </c>
      <c r="E3190" s="315" t="s">
        <v>510</v>
      </c>
    </row>
    <row r="3191" spans="2:5">
      <c r="B3191" s="315" t="s">
        <v>1065</v>
      </c>
      <c r="C3191" s="315" t="s">
        <v>1066</v>
      </c>
      <c r="D3191" s="315" t="s">
        <v>1067</v>
      </c>
      <c r="E3191" s="315" t="s">
        <v>510</v>
      </c>
    </row>
    <row r="3192" spans="2:5">
      <c r="B3192" s="315" t="s">
        <v>10723</v>
      </c>
      <c r="C3192" s="315" t="s">
        <v>10724</v>
      </c>
      <c r="D3192" s="315" t="s">
        <v>10725</v>
      </c>
      <c r="E3192" s="315" t="s">
        <v>510</v>
      </c>
    </row>
    <row r="3193" spans="2:5">
      <c r="B3193" s="315" t="s">
        <v>2585</v>
      </c>
      <c r="C3193" s="315" t="s">
        <v>2586</v>
      </c>
      <c r="D3193" s="315" t="s">
        <v>2587</v>
      </c>
      <c r="E3193" s="315" t="s">
        <v>510</v>
      </c>
    </row>
    <row r="3194" spans="2:5">
      <c r="B3194" s="315" t="s">
        <v>8117</v>
      </c>
      <c r="C3194" s="315" t="s">
        <v>8118</v>
      </c>
      <c r="D3194" s="315" t="s">
        <v>8119</v>
      </c>
      <c r="E3194" s="315" t="s">
        <v>510</v>
      </c>
    </row>
    <row r="3195" spans="2:5">
      <c r="B3195" s="315" t="s">
        <v>3370</v>
      </c>
      <c r="C3195" s="315" t="s">
        <v>3371</v>
      </c>
      <c r="D3195" s="315" t="s">
        <v>3372</v>
      </c>
      <c r="E3195" s="315" t="s">
        <v>510</v>
      </c>
    </row>
    <row r="3196" spans="2:5">
      <c r="B3196" s="315" t="s">
        <v>6634</v>
      </c>
      <c r="C3196" s="315" t="s">
        <v>6635</v>
      </c>
      <c r="D3196" s="315" t="s">
        <v>6636</v>
      </c>
      <c r="E3196" s="315" t="s">
        <v>510</v>
      </c>
    </row>
    <row r="3197" spans="2:5">
      <c r="B3197" s="315" t="s">
        <v>5024</v>
      </c>
      <c r="C3197" s="315" t="s">
        <v>5025</v>
      </c>
      <c r="D3197" s="315" t="s">
        <v>509</v>
      </c>
      <c r="E3197" s="315" t="s">
        <v>510</v>
      </c>
    </row>
    <row r="3198" spans="2:5">
      <c r="B3198" s="315" t="s">
        <v>5026</v>
      </c>
      <c r="C3198" s="315" t="s">
        <v>5025</v>
      </c>
      <c r="D3198" s="315" t="s">
        <v>5027</v>
      </c>
      <c r="E3198" s="315" t="s">
        <v>510</v>
      </c>
    </row>
    <row r="3199" spans="2:5">
      <c r="B3199" s="315" t="s">
        <v>9583</v>
      </c>
      <c r="C3199" s="315" t="s">
        <v>9584</v>
      </c>
      <c r="D3199" s="315" t="s">
        <v>9585</v>
      </c>
      <c r="E3199" s="315" t="s">
        <v>510</v>
      </c>
    </row>
    <row r="3200" spans="2:5">
      <c r="B3200" s="315" t="s">
        <v>7928</v>
      </c>
      <c r="C3200" s="315" t="s">
        <v>7929</v>
      </c>
      <c r="D3200" s="315" t="s">
        <v>7930</v>
      </c>
      <c r="E3200" s="315" t="s">
        <v>510</v>
      </c>
    </row>
    <row r="3201" spans="2:5">
      <c r="B3201" s="315" t="s">
        <v>9603</v>
      </c>
      <c r="C3201" s="315" t="s">
        <v>9604</v>
      </c>
      <c r="D3201" s="315" t="s">
        <v>5048</v>
      </c>
      <c r="E3201" s="315" t="s">
        <v>510</v>
      </c>
    </row>
    <row r="3202" spans="2:5">
      <c r="B3202" s="315" t="s">
        <v>9517</v>
      </c>
      <c r="C3202" s="315" t="s">
        <v>9518</v>
      </c>
      <c r="D3202" s="315" t="s">
        <v>509</v>
      </c>
      <c r="E3202" s="315" t="s">
        <v>510</v>
      </c>
    </row>
    <row r="3203" spans="2:5">
      <c r="B3203" s="315" t="s">
        <v>4556</v>
      </c>
      <c r="C3203" s="315" t="s">
        <v>4557</v>
      </c>
      <c r="D3203" s="315" t="s">
        <v>4558</v>
      </c>
      <c r="E3203" s="315" t="s">
        <v>510</v>
      </c>
    </row>
    <row r="3204" spans="2:5">
      <c r="B3204" s="315" t="s">
        <v>9586</v>
      </c>
      <c r="C3204" s="315" t="s">
        <v>9587</v>
      </c>
      <c r="D3204" s="315" t="s">
        <v>9588</v>
      </c>
      <c r="E3204" s="315" t="s">
        <v>510</v>
      </c>
    </row>
    <row r="3205" spans="2:5">
      <c r="B3205" s="315" t="s">
        <v>8909</v>
      </c>
      <c r="C3205" s="315" t="s">
        <v>8910</v>
      </c>
      <c r="D3205" s="315" t="s">
        <v>509</v>
      </c>
      <c r="E3205" s="315" t="s">
        <v>510</v>
      </c>
    </row>
    <row r="3206" spans="2:5">
      <c r="B3206" s="315" t="s">
        <v>1653</v>
      </c>
      <c r="C3206" s="315" t="s">
        <v>1654</v>
      </c>
      <c r="D3206" s="315" t="s">
        <v>1655</v>
      </c>
      <c r="E3206" s="315" t="s">
        <v>510</v>
      </c>
    </row>
    <row r="3207" spans="2:5">
      <c r="B3207" s="315" t="s">
        <v>11534</v>
      </c>
      <c r="C3207" s="315" t="s">
        <v>11535</v>
      </c>
      <c r="D3207" s="315" t="s">
        <v>11536</v>
      </c>
      <c r="E3207" s="315" t="s">
        <v>510</v>
      </c>
    </row>
    <row r="3208" spans="2:5">
      <c r="B3208" s="315" t="s">
        <v>597</v>
      </c>
      <c r="C3208" s="315" t="s">
        <v>598</v>
      </c>
      <c r="D3208" s="315" t="s">
        <v>599</v>
      </c>
      <c r="E3208" s="315" t="s">
        <v>510</v>
      </c>
    </row>
    <row r="3209" spans="2:5">
      <c r="B3209" s="315" t="s">
        <v>585</v>
      </c>
      <c r="C3209" s="315" t="s">
        <v>586</v>
      </c>
      <c r="D3209" s="315" t="s">
        <v>587</v>
      </c>
      <c r="E3209" s="315" t="s">
        <v>510</v>
      </c>
    </row>
    <row r="3210" spans="2:5">
      <c r="B3210" s="315" t="s">
        <v>591</v>
      </c>
      <c r="C3210" s="315" t="s">
        <v>592</v>
      </c>
      <c r="D3210" s="315" t="s">
        <v>593</v>
      </c>
      <c r="E3210" s="315" t="s">
        <v>510</v>
      </c>
    </row>
    <row r="3211" spans="2:5">
      <c r="B3211" s="315" t="s">
        <v>3373</v>
      </c>
      <c r="C3211" s="315" t="s">
        <v>3374</v>
      </c>
      <c r="D3211" s="315" t="s">
        <v>509</v>
      </c>
      <c r="E3211" s="315" t="s">
        <v>510</v>
      </c>
    </row>
    <row r="3212" spans="2:5">
      <c r="B3212" s="315" t="s">
        <v>3695</v>
      </c>
      <c r="C3212" s="315" t="s">
        <v>3696</v>
      </c>
      <c r="D3212" s="315" t="s">
        <v>3697</v>
      </c>
      <c r="E3212" s="315" t="s">
        <v>510</v>
      </c>
    </row>
    <row r="3213" spans="2:5">
      <c r="B3213" s="315" t="s">
        <v>11399</v>
      </c>
      <c r="C3213" s="315" t="s">
        <v>11400</v>
      </c>
      <c r="D3213" s="315" t="s">
        <v>11401</v>
      </c>
      <c r="E3213" s="315" t="s">
        <v>510</v>
      </c>
    </row>
    <row r="3214" spans="2:5">
      <c r="B3214" s="315" t="s">
        <v>3845</v>
      </c>
      <c r="C3214" s="315" t="s">
        <v>3846</v>
      </c>
      <c r="D3214" s="315" t="s">
        <v>3847</v>
      </c>
      <c r="E3214" s="315" t="s">
        <v>510</v>
      </c>
    </row>
    <row r="3215" spans="2:5">
      <c r="B3215" s="315" t="s">
        <v>12501</v>
      </c>
      <c r="C3215" s="315" t="s">
        <v>12502</v>
      </c>
      <c r="D3215" s="315" t="s">
        <v>12403</v>
      </c>
      <c r="E3215" s="315" t="s">
        <v>510</v>
      </c>
    </row>
    <row r="3216" spans="2:5">
      <c r="B3216" s="315" t="s">
        <v>1703</v>
      </c>
      <c r="C3216" s="315" t="s">
        <v>1704</v>
      </c>
      <c r="D3216" s="315" t="s">
        <v>1705</v>
      </c>
      <c r="E3216" s="315" t="s">
        <v>510</v>
      </c>
    </row>
    <row r="3217" spans="2:5">
      <c r="B3217" s="315" t="s">
        <v>6994</v>
      </c>
      <c r="C3217" s="315" t="s">
        <v>6995</v>
      </c>
      <c r="D3217" s="315" t="s">
        <v>6996</v>
      </c>
      <c r="E3217" s="315" t="s">
        <v>510</v>
      </c>
    </row>
    <row r="3218" spans="2:5">
      <c r="B3218" s="315" t="s">
        <v>8669</v>
      </c>
      <c r="C3218" s="315" t="s">
        <v>8670</v>
      </c>
      <c r="D3218" s="315" t="s">
        <v>8671</v>
      </c>
      <c r="E3218" s="315" t="s">
        <v>510</v>
      </c>
    </row>
    <row r="3219" spans="2:5">
      <c r="B3219" s="315" t="s">
        <v>5128</v>
      </c>
      <c r="C3219" s="315" t="s">
        <v>5129</v>
      </c>
      <c r="D3219" s="315" t="s">
        <v>2657</v>
      </c>
      <c r="E3219" s="315" t="s">
        <v>510</v>
      </c>
    </row>
    <row r="3220" spans="2:5">
      <c r="B3220" s="315" t="s">
        <v>5332</v>
      </c>
      <c r="C3220" s="315" t="s">
        <v>5333</v>
      </c>
      <c r="D3220" s="315" t="s">
        <v>5334</v>
      </c>
      <c r="E3220" s="315" t="s">
        <v>510</v>
      </c>
    </row>
    <row r="3221" spans="2:5">
      <c r="B3221" s="315" t="s">
        <v>9905</v>
      </c>
      <c r="C3221" s="315" t="s">
        <v>9906</v>
      </c>
      <c r="D3221" s="315" t="s">
        <v>9907</v>
      </c>
      <c r="E3221" s="315" t="s">
        <v>510</v>
      </c>
    </row>
    <row r="3222" spans="2:5">
      <c r="B3222" s="315" t="s">
        <v>5292</v>
      </c>
      <c r="C3222" s="315" t="s">
        <v>5293</v>
      </c>
      <c r="D3222" s="315" t="s">
        <v>5294</v>
      </c>
      <c r="E3222" s="315" t="s">
        <v>510</v>
      </c>
    </row>
    <row r="3223" spans="2:5">
      <c r="B3223" s="315" t="s">
        <v>9389</v>
      </c>
      <c r="C3223" s="315" t="s">
        <v>9390</v>
      </c>
      <c r="D3223" s="315" t="s">
        <v>509</v>
      </c>
      <c r="E3223" s="315" t="s">
        <v>680</v>
      </c>
    </row>
    <row r="3224" spans="2:5">
      <c r="B3224" s="315" t="s">
        <v>5881</v>
      </c>
      <c r="C3224" s="315" t="s">
        <v>5882</v>
      </c>
      <c r="D3224" s="315" t="s">
        <v>5883</v>
      </c>
      <c r="E3224" s="315" t="s">
        <v>510</v>
      </c>
    </row>
    <row r="3225" spans="2:5">
      <c r="B3225" s="315" t="s">
        <v>2236</v>
      </c>
      <c r="C3225" s="315" t="s">
        <v>2237</v>
      </c>
      <c r="D3225" s="315" t="s">
        <v>2238</v>
      </c>
      <c r="E3225" s="315" t="s">
        <v>510</v>
      </c>
    </row>
    <row r="3226" spans="2:5">
      <c r="B3226" s="315" t="s">
        <v>7696</v>
      </c>
      <c r="C3226" s="315" t="s">
        <v>7697</v>
      </c>
      <c r="D3226" s="315" t="s">
        <v>7698</v>
      </c>
      <c r="E3226" s="315" t="s">
        <v>510</v>
      </c>
    </row>
    <row r="3227" spans="2:5">
      <c r="B3227" s="315" t="s">
        <v>1182</v>
      </c>
      <c r="C3227" s="315" t="s">
        <v>1183</v>
      </c>
      <c r="D3227" s="315" t="s">
        <v>1184</v>
      </c>
      <c r="E3227" s="315" t="s">
        <v>510</v>
      </c>
    </row>
    <row r="3228" spans="2:5">
      <c r="B3228" s="315" t="s">
        <v>1782</v>
      </c>
      <c r="C3228" s="315" t="s">
        <v>1783</v>
      </c>
      <c r="D3228" s="315" t="s">
        <v>1784</v>
      </c>
      <c r="E3228" s="315" t="s">
        <v>680</v>
      </c>
    </row>
    <row r="3229" spans="2:5">
      <c r="B3229" s="315" t="s">
        <v>7843</v>
      </c>
      <c r="C3229" s="315" t="s">
        <v>7844</v>
      </c>
      <c r="D3229" s="315" t="s">
        <v>7845</v>
      </c>
      <c r="E3229" s="315" t="s">
        <v>510</v>
      </c>
    </row>
    <row r="3230" spans="2:5">
      <c r="B3230" s="315" t="s">
        <v>10012</v>
      </c>
      <c r="C3230" s="315" t="s">
        <v>10013</v>
      </c>
      <c r="D3230" s="315" t="s">
        <v>1298</v>
      </c>
      <c r="E3230" s="315" t="s">
        <v>510</v>
      </c>
    </row>
    <row r="3231" spans="2:5">
      <c r="B3231" s="315" t="s">
        <v>10084</v>
      </c>
      <c r="C3231" s="315" t="s">
        <v>10085</v>
      </c>
      <c r="D3231" s="315" t="s">
        <v>509</v>
      </c>
      <c r="E3231" s="315" t="s">
        <v>510</v>
      </c>
    </row>
    <row r="3232" spans="2:5">
      <c r="B3232" s="315" t="s">
        <v>3288</v>
      </c>
      <c r="C3232" s="315" t="s">
        <v>3289</v>
      </c>
      <c r="D3232" s="315" t="s">
        <v>3290</v>
      </c>
      <c r="E3232" s="315" t="s">
        <v>510</v>
      </c>
    </row>
    <row r="3233" spans="2:5">
      <c r="B3233" s="315" t="s">
        <v>12648</v>
      </c>
      <c r="C3233" s="315" t="s">
        <v>12649</v>
      </c>
      <c r="D3233" s="315" t="s">
        <v>8562</v>
      </c>
      <c r="E3233" s="315" t="s">
        <v>680</v>
      </c>
    </row>
    <row r="3234" spans="2:5">
      <c r="B3234" s="315" t="s">
        <v>3903</v>
      </c>
      <c r="C3234" s="315" t="s">
        <v>3904</v>
      </c>
      <c r="D3234" s="315" t="s">
        <v>3905</v>
      </c>
      <c r="E3234" s="315" t="s">
        <v>510</v>
      </c>
    </row>
    <row r="3235" spans="2:5">
      <c r="B3235" s="315" t="s">
        <v>8416</v>
      </c>
      <c r="C3235" s="315" t="s">
        <v>8417</v>
      </c>
      <c r="D3235" s="315" t="s">
        <v>8418</v>
      </c>
      <c r="E3235" s="315" t="s">
        <v>680</v>
      </c>
    </row>
    <row r="3236" spans="2:5">
      <c r="B3236" s="315" t="s">
        <v>8186</v>
      </c>
      <c r="C3236" s="315" t="s">
        <v>8187</v>
      </c>
      <c r="D3236" s="315" t="s">
        <v>8188</v>
      </c>
      <c r="E3236" s="315" t="s">
        <v>510</v>
      </c>
    </row>
    <row r="3237" spans="2:5">
      <c r="B3237" s="315" t="s">
        <v>9366</v>
      </c>
      <c r="C3237" s="315" t="s">
        <v>9367</v>
      </c>
      <c r="D3237" s="315" t="s">
        <v>9368</v>
      </c>
      <c r="E3237" s="315" t="s">
        <v>510</v>
      </c>
    </row>
    <row r="3238" spans="2:5">
      <c r="B3238" s="315" t="s">
        <v>2142</v>
      </c>
      <c r="C3238" s="315" t="s">
        <v>2143</v>
      </c>
      <c r="D3238" s="315" t="s">
        <v>2144</v>
      </c>
      <c r="E3238" s="315" t="s">
        <v>510</v>
      </c>
    </row>
    <row r="3239" spans="2:5">
      <c r="B3239" s="315" t="s">
        <v>4462</v>
      </c>
      <c r="C3239" s="315" t="s">
        <v>4463</v>
      </c>
      <c r="D3239" s="315" t="s">
        <v>4464</v>
      </c>
      <c r="E3239" s="315" t="s">
        <v>510</v>
      </c>
    </row>
    <row r="3240" spans="2:5">
      <c r="B3240" s="315" t="s">
        <v>6738</v>
      </c>
      <c r="C3240" s="315" t="s">
        <v>6739</v>
      </c>
      <c r="D3240" s="315" t="s">
        <v>6740</v>
      </c>
      <c r="E3240" s="315" t="s">
        <v>510</v>
      </c>
    </row>
    <row r="3241" spans="2:5">
      <c r="B3241" s="315" t="s">
        <v>4514</v>
      </c>
      <c r="C3241" s="315" t="s">
        <v>4515</v>
      </c>
      <c r="D3241" s="315" t="s">
        <v>4516</v>
      </c>
      <c r="E3241" s="315" t="s">
        <v>510</v>
      </c>
    </row>
    <row r="3242" spans="2:5">
      <c r="B3242" s="315" t="s">
        <v>8257</v>
      </c>
      <c r="C3242" s="315" t="s">
        <v>8258</v>
      </c>
      <c r="D3242" s="315" t="s">
        <v>509</v>
      </c>
      <c r="E3242" s="315" t="s">
        <v>510</v>
      </c>
    </row>
    <row r="3243" spans="2:5">
      <c r="B3243" s="315" t="s">
        <v>8259</v>
      </c>
      <c r="C3243" s="315" t="s">
        <v>8258</v>
      </c>
      <c r="D3243" s="315" t="s">
        <v>8260</v>
      </c>
      <c r="E3243" s="315" t="s">
        <v>510</v>
      </c>
    </row>
    <row r="3244" spans="2:5">
      <c r="B3244" s="315" t="s">
        <v>3717</v>
      </c>
      <c r="C3244" s="315" t="s">
        <v>3718</v>
      </c>
      <c r="D3244" s="315" t="s">
        <v>3719</v>
      </c>
      <c r="E3244" s="315" t="s">
        <v>510</v>
      </c>
    </row>
    <row r="3245" spans="2:5">
      <c r="B3245" s="315" t="s">
        <v>9645</v>
      </c>
      <c r="C3245" s="315" t="s">
        <v>9646</v>
      </c>
      <c r="D3245" s="315" t="s">
        <v>9647</v>
      </c>
      <c r="E3245" s="315" t="s">
        <v>510</v>
      </c>
    </row>
    <row r="3246" spans="2:5">
      <c r="B3246" s="315" t="s">
        <v>12317</v>
      </c>
      <c r="C3246" s="315" t="s">
        <v>12318</v>
      </c>
      <c r="D3246" s="315" t="s">
        <v>509</v>
      </c>
      <c r="E3246" s="315" t="s">
        <v>510</v>
      </c>
    </row>
    <row r="3247" spans="2:5">
      <c r="B3247" s="315" t="s">
        <v>9212</v>
      </c>
      <c r="C3247" s="315" t="s">
        <v>9213</v>
      </c>
      <c r="D3247" s="315" t="s">
        <v>9214</v>
      </c>
      <c r="E3247" s="315" t="s">
        <v>510</v>
      </c>
    </row>
    <row r="3248" spans="2:5">
      <c r="B3248" s="315" t="s">
        <v>6467</v>
      </c>
      <c r="C3248" s="315" t="s">
        <v>6468</v>
      </c>
      <c r="D3248" s="315" t="s">
        <v>6469</v>
      </c>
      <c r="E3248" s="315" t="s">
        <v>510</v>
      </c>
    </row>
    <row r="3249" spans="2:5">
      <c r="B3249" s="315" t="s">
        <v>2053</v>
      </c>
      <c r="C3249" s="315" t="s">
        <v>2054</v>
      </c>
      <c r="D3249" s="315" t="s">
        <v>2055</v>
      </c>
      <c r="E3249" s="315" t="s">
        <v>510</v>
      </c>
    </row>
    <row r="3250" spans="2:5">
      <c r="B3250" s="315" t="s">
        <v>2056</v>
      </c>
      <c r="C3250" s="315" t="s">
        <v>2054</v>
      </c>
      <c r="D3250" s="315" t="s">
        <v>2057</v>
      </c>
      <c r="E3250" s="315" t="s">
        <v>510</v>
      </c>
    </row>
    <row r="3251" spans="2:5">
      <c r="B3251" s="315" t="s">
        <v>10555</v>
      </c>
      <c r="C3251" s="315" t="s">
        <v>10556</v>
      </c>
      <c r="D3251" s="315" t="s">
        <v>2964</v>
      </c>
      <c r="E3251" s="315" t="s">
        <v>510</v>
      </c>
    </row>
    <row r="3252" spans="2:5">
      <c r="B3252" s="315" t="s">
        <v>625</v>
      </c>
      <c r="C3252" s="315" t="s">
        <v>626</v>
      </c>
      <c r="D3252" s="315" t="s">
        <v>627</v>
      </c>
      <c r="E3252" s="315" t="s">
        <v>510</v>
      </c>
    </row>
    <row r="3253" spans="2:5">
      <c r="B3253" s="315" t="s">
        <v>12729</v>
      </c>
      <c r="C3253" s="315" t="s">
        <v>12730</v>
      </c>
      <c r="D3253" s="315" t="s">
        <v>509</v>
      </c>
      <c r="E3253" s="315" t="s">
        <v>510</v>
      </c>
    </row>
    <row r="3254" spans="2:5">
      <c r="B3254" s="315" t="s">
        <v>3650</v>
      </c>
      <c r="C3254" s="315" t="s">
        <v>3651</v>
      </c>
      <c r="D3254" s="315" t="s">
        <v>3652</v>
      </c>
      <c r="E3254" s="315" t="s">
        <v>510</v>
      </c>
    </row>
    <row r="3255" spans="2:5">
      <c r="B3255" s="315" t="s">
        <v>12561</v>
      </c>
      <c r="C3255" s="315" t="s">
        <v>12562</v>
      </c>
      <c r="D3255" s="315" t="s">
        <v>12563</v>
      </c>
      <c r="E3255" s="315" t="s">
        <v>510</v>
      </c>
    </row>
    <row r="3256" spans="2:5">
      <c r="B3256" s="315" t="s">
        <v>12144</v>
      </c>
      <c r="C3256" s="315" t="s">
        <v>12145</v>
      </c>
      <c r="D3256" s="315" t="s">
        <v>12146</v>
      </c>
      <c r="E3256" s="315" t="s">
        <v>510</v>
      </c>
    </row>
    <row r="3257" spans="2:5">
      <c r="B3257" s="315" t="s">
        <v>3059</v>
      </c>
      <c r="C3257" s="315" t="s">
        <v>3060</v>
      </c>
      <c r="D3257" s="315" t="s">
        <v>509</v>
      </c>
      <c r="E3257" s="315" t="s">
        <v>680</v>
      </c>
    </row>
    <row r="3258" spans="2:5">
      <c r="B3258" s="315" t="s">
        <v>5661</v>
      </c>
      <c r="C3258" s="315" t="s">
        <v>5662</v>
      </c>
      <c r="D3258" s="315" t="s">
        <v>2614</v>
      </c>
      <c r="E3258" s="315" t="s">
        <v>510</v>
      </c>
    </row>
    <row r="3259" spans="2:5">
      <c r="B3259" s="315" t="s">
        <v>6156</v>
      </c>
      <c r="C3259" s="315" t="s">
        <v>6157</v>
      </c>
      <c r="D3259" s="315" t="s">
        <v>2289</v>
      </c>
      <c r="E3259" s="315" t="s">
        <v>510</v>
      </c>
    </row>
    <row r="3260" spans="2:5">
      <c r="B3260" s="315" t="s">
        <v>6912</v>
      </c>
      <c r="C3260" s="315" t="s">
        <v>6913</v>
      </c>
      <c r="D3260" s="315" t="s">
        <v>6914</v>
      </c>
      <c r="E3260" s="315" t="s">
        <v>510</v>
      </c>
    </row>
    <row r="3261" spans="2:5">
      <c r="B3261" s="315" t="s">
        <v>2950</v>
      </c>
      <c r="C3261" s="315" t="s">
        <v>2951</v>
      </c>
      <c r="D3261" s="315" t="s">
        <v>2952</v>
      </c>
      <c r="E3261" s="315" t="s">
        <v>510</v>
      </c>
    </row>
    <row r="3262" spans="2:5">
      <c r="B3262" s="315" t="s">
        <v>2953</v>
      </c>
      <c r="C3262" s="315" t="s">
        <v>2954</v>
      </c>
      <c r="D3262" s="315" t="s">
        <v>2955</v>
      </c>
      <c r="E3262" s="315" t="s">
        <v>510</v>
      </c>
    </row>
    <row r="3263" spans="2:5">
      <c r="B3263" s="315" t="s">
        <v>5624</v>
      </c>
      <c r="C3263" s="315" t="s">
        <v>5625</v>
      </c>
      <c r="D3263" s="315" t="s">
        <v>509</v>
      </c>
      <c r="E3263" s="315" t="s">
        <v>510</v>
      </c>
    </row>
    <row r="3264" spans="2:5">
      <c r="B3264" s="315" t="s">
        <v>2806</v>
      </c>
      <c r="C3264" s="315" t="s">
        <v>2807</v>
      </c>
      <c r="D3264" s="315" t="s">
        <v>2808</v>
      </c>
      <c r="E3264" s="315" t="s">
        <v>510</v>
      </c>
    </row>
    <row r="3265" spans="2:5">
      <c r="B3265" s="315" t="s">
        <v>2754</v>
      </c>
      <c r="C3265" s="315" t="s">
        <v>2755</v>
      </c>
      <c r="D3265" s="315" t="s">
        <v>2756</v>
      </c>
      <c r="E3265" s="315" t="s">
        <v>510</v>
      </c>
    </row>
    <row r="3266" spans="2:5">
      <c r="B3266" s="315" t="s">
        <v>10007</v>
      </c>
      <c r="C3266" s="315" t="s">
        <v>10008</v>
      </c>
      <c r="D3266" s="315" t="s">
        <v>10009</v>
      </c>
      <c r="E3266" s="315" t="s">
        <v>510</v>
      </c>
    </row>
    <row r="3267" spans="2:5">
      <c r="B3267" s="315" t="s">
        <v>10017</v>
      </c>
      <c r="C3267" s="315" t="s">
        <v>10018</v>
      </c>
      <c r="D3267" s="315" t="s">
        <v>10019</v>
      </c>
      <c r="E3267" s="315" t="s">
        <v>510</v>
      </c>
    </row>
    <row r="3268" spans="2:5">
      <c r="B3268" s="315" t="s">
        <v>1143</v>
      </c>
      <c r="C3268" s="315" t="s">
        <v>1144</v>
      </c>
      <c r="D3268" s="315" t="s">
        <v>1145</v>
      </c>
      <c r="E3268" s="315" t="s">
        <v>510</v>
      </c>
    </row>
    <row r="3269" spans="2:5">
      <c r="B3269" s="315" t="s">
        <v>7607</v>
      </c>
      <c r="C3269" s="315" t="s">
        <v>7608</v>
      </c>
      <c r="D3269" s="315" t="s">
        <v>7609</v>
      </c>
      <c r="E3269" s="315" t="s">
        <v>510</v>
      </c>
    </row>
    <row r="3270" spans="2:5">
      <c r="B3270" s="315" t="s">
        <v>6736</v>
      </c>
      <c r="C3270" s="315" t="s">
        <v>6737</v>
      </c>
      <c r="D3270" s="315" t="s">
        <v>4272</v>
      </c>
      <c r="E3270" s="315" t="s">
        <v>510</v>
      </c>
    </row>
    <row r="3271" spans="2:5">
      <c r="B3271" s="315" t="s">
        <v>2128</v>
      </c>
      <c r="C3271" s="315" t="s">
        <v>2129</v>
      </c>
      <c r="D3271" s="315" t="s">
        <v>2130</v>
      </c>
      <c r="E3271" s="315" t="s">
        <v>510</v>
      </c>
    </row>
    <row r="3272" spans="2:5">
      <c r="B3272" s="315" t="s">
        <v>2719</v>
      </c>
      <c r="C3272" s="315" t="s">
        <v>2720</v>
      </c>
      <c r="D3272" s="315" t="s">
        <v>2721</v>
      </c>
      <c r="E3272" s="315" t="s">
        <v>510</v>
      </c>
    </row>
    <row r="3273" spans="2:5">
      <c r="B3273" s="315" t="s">
        <v>2162</v>
      </c>
      <c r="C3273" s="315" t="s">
        <v>2163</v>
      </c>
      <c r="D3273" s="315" t="s">
        <v>2164</v>
      </c>
      <c r="E3273" s="315" t="s">
        <v>510</v>
      </c>
    </row>
    <row r="3274" spans="2:5">
      <c r="B3274" s="315" t="s">
        <v>9894</v>
      </c>
      <c r="C3274" s="315" t="s">
        <v>9895</v>
      </c>
      <c r="D3274" s="315" t="s">
        <v>9896</v>
      </c>
      <c r="E3274" s="315" t="s">
        <v>510</v>
      </c>
    </row>
    <row r="3275" spans="2:5">
      <c r="B3275" s="315" t="s">
        <v>2842</v>
      </c>
      <c r="C3275" s="315" t="s">
        <v>2843</v>
      </c>
      <c r="D3275" s="315" t="s">
        <v>2844</v>
      </c>
      <c r="E3275" s="315" t="s">
        <v>510</v>
      </c>
    </row>
    <row r="3276" spans="2:5">
      <c r="B3276" s="315" t="s">
        <v>514</v>
      </c>
      <c r="C3276" s="315" t="s">
        <v>515</v>
      </c>
      <c r="D3276" s="315" t="s">
        <v>516</v>
      </c>
      <c r="E3276" s="315" t="s">
        <v>510</v>
      </c>
    </row>
    <row r="3277" spans="2:5">
      <c r="B3277" s="315" t="s">
        <v>2299</v>
      </c>
      <c r="C3277" s="315" t="s">
        <v>2300</v>
      </c>
      <c r="D3277" s="315" t="s">
        <v>2301</v>
      </c>
      <c r="E3277" s="315" t="s">
        <v>510</v>
      </c>
    </row>
    <row r="3278" spans="2:5">
      <c r="B3278" s="315" t="s">
        <v>8809</v>
      </c>
      <c r="C3278" s="315" t="s">
        <v>8810</v>
      </c>
      <c r="D3278" s="315" t="s">
        <v>8811</v>
      </c>
      <c r="E3278" s="315" t="s">
        <v>510</v>
      </c>
    </row>
    <row r="3279" spans="2:5">
      <c r="B3279" s="315" t="s">
        <v>6590</v>
      </c>
      <c r="C3279" s="315" t="s">
        <v>6591</v>
      </c>
      <c r="D3279" s="315" t="s">
        <v>6592</v>
      </c>
      <c r="E3279" s="315" t="s">
        <v>510</v>
      </c>
    </row>
    <row r="3280" spans="2:5">
      <c r="B3280" s="315" t="s">
        <v>4571</v>
      </c>
      <c r="C3280" s="315" t="s">
        <v>4572</v>
      </c>
      <c r="D3280" s="315" t="s">
        <v>4573</v>
      </c>
      <c r="E3280" s="315" t="s">
        <v>510</v>
      </c>
    </row>
    <row r="3281" spans="2:5">
      <c r="B3281" s="315" t="s">
        <v>2782</v>
      </c>
      <c r="C3281" s="315" t="s">
        <v>2783</v>
      </c>
      <c r="D3281" s="315" t="s">
        <v>2784</v>
      </c>
      <c r="E3281" s="315" t="s">
        <v>510</v>
      </c>
    </row>
    <row r="3282" spans="2:5">
      <c r="B3282" s="315" t="s">
        <v>5811</v>
      </c>
      <c r="C3282" s="315" t="s">
        <v>5812</v>
      </c>
      <c r="D3282" s="315" t="s">
        <v>5813</v>
      </c>
      <c r="E3282" s="315" t="s">
        <v>510</v>
      </c>
    </row>
    <row r="3283" spans="2:5">
      <c r="B3283" s="315" t="s">
        <v>9900</v>
      </c>
      <c r="C3283" s="315" t="s">
        <v>9901</v>
      </c>
      <c r="D3283" s="315" t="s">
        <v>9902</v>
      </c>
      <c r="E3283" s="315" t="s">
        <v>510</v>
      </c>
    </row>
    <row r="3284" spans="2:5">
      <c r="B3284" s="315" t="s">
        <v>5009</v>
      </c>
      <c r="C3284" s="315" t="s">
        <v>5010</v>
      </c>
      <c r="D3284" s="315" t="s">
        <v>5011</v>
      </c>
      <c r="E3284" s="315" t="s">
        <v>510</v>
      </c>
    </row>
    <row r="3285" spans="2:5">
      <c r="B3285" s="315" t="s">
        <v>6129</v>
      </c>
      <c r="C3285" s="315" t="s">
        <v>6130</v>
      </c>
      <c r="D3285" s="315" t="s">
        <v>509</v>
      </c>
      <c r="E3285" s="315" t="s">
        <v>510</v>
      </c>
    </row>
    <row r="3286" spans="2:5">
      <c r="B3286" s="315" t="s">
        <v>10001</v>
      </c>
      <c r="C3286" s="315" t="s">
        <v>10002</v>
      </c>
      <c r="D3286" s="315" t="s">
        <v>10003</v>
      </c>
      <c r="E3286" s="315" t="s">
        <v>510</v>
      </c>
    </row>
    <row r="3287" spans="2:5">
      <c r="B3287" s="315" t="s">
        <v>2803</v>
      </c>
      <c r="C3287" s="315" t="s">
        <v>2804</v>
      </c>
      <c r="D3287" s="315" t="s">
        <v>2805</v>
      </c>
      <c r="E3287" s="315" t="s">
        <v>510</v>
      </c>
    </row>
    <row r="3288" spans="2:5">
      <c r="B3288" s="315" t="s">
        <v>7304</v>
      </c>
      <c r="C3288" s="315" t="s">
        <v>7305</v>
      </c>
      <c r="D3288" s="315" t="s">
        <v>7306</v>
      </c>
      <c r="E3288" s="315" t="s">
        <v>510</v>
      </c>
    </row>
    <row r="3289" spans="2:5">
      <c r="B3289" s="315" t="s">
        <v>2821</v>
      </c>
      <c r="C3289" s="315" t="s">
        <v>2822</v>
      </c>
      <c r="D3289" s="315" t="s">
        <v>2823</v>
      </c>
      <c r="E3289" s="315" t="s">
        <v>510</v>
      </c>
    </row>
    <row r="3290" spans="2:5">
      <c r="B3290" s="315" t="s">
        <v>7590</v>
      </c>
      <c r="C3290" s="315" t="s">
        <v>7591</v>
      </c>
      <c r="D3290" s="315" t="s">
        <v>7592</v>
      </c>
      <c r="E3290" s="315" t="s">
        <v>510</v>
      </c>
    </row>
    <row r="3291" spans="2:5">
      <c r="B3291" s="315" t="s">
        <v>1198</v>
      </c>
      <c r="C3291" s="315" t="s">
        <v>1199</v>
      </c>
      <c r="D3291" s="315" t="s">
        <v>1200</v>
      </c>
      <c r="E3291" s="315" t="s">
        <v>510</v>
      </c>
    </row>
    <row r="3292" spans="2:5">
      <c r="B3292" s="315" t="s">
        <v>11637</v>
      </c>
      <c r="C3292" s="315" t="s">
        <v>11638</v>
      </c>
      <c r="D3292" s="315" t="s">
        <v>5048</v>
      </c>
      <c r="E3292" s="315" t="s">
        <v>680</v>
      </c>
    </row>
    <row r="3293" spans="2:5">
      <c r="B3293" s="315" t="s">
        <v>3076</v>
      </c>
      <c r="C3293" s="315" t="s">
        <v>3077</v>
      </c>
      <c r="D3293" s="315" t="s">
        <v>3078</v>
      </c>
      <c r="E3293" s="315" t="s">
        <v>680</v>
      </c>
    </row>
    <row r="3294" spans="2:5">
      <c r="B3294" s="315" t="s">
        <v>9762</v>
      </c>
      <c r="C3294" s="315" t="s">
        <v>9763</v>
      </c>
      <c r="D3294" s="315" t="s">
        <v>9764</v>
      </c>
      <c r="E3294" s="315" t="s">
        <v>510</v>
      </c>
    </row>
    <row r="3295" spans="2:5">
      <c r="B3295" s="315" t="s">
        <v>9667</v>
      </c>
      <c r="C3295" s="315" t="s">
        <v>9668</v>
      </c>
      <c r="D3295" s="315" t="s">
        <v>9669</v>
      </c>
      <c r="E3295" s="315" t="s">
        <v>510</v>
      </c>
    </row>
    <row r="3296" spans="2:5">
      <c r="B3296" s="315" t="s">
        <v>8406</v>
      </c>
      <c r="C3296" s="315" t="s">
        <v>8407</v>
      </c>
      <c r="D3296" s="315" t="s">
        <v>509</v>
      </c>
      <c r="E3296" s="315" t="s">
        <v>510</v>
      </c>
    </row>
    <row r="3297" spans="2:5">
      <c r="B3297" s="315" t="s">
        <v>5930</v>
      </c>
      <c r="C3297" s="315" t="s">
        <v>5931</v>
      </c>
      <c r="D3297" s="315" t="s">
        <v>5932</v>
      </c>
      <c r="E3297" s="315" t="s">
        <v>510</v>
      </c>
    </row>
    <row r="3298" spans="2:5">
      <c r="B3298" s="315" t="s">
        <v>1745</v>
      </c>
      <c r="C3298" s="315" t="s">
        <v>1746</v>
      </c>
      <c r="D3298" s="315" t="s">
        <v>509</v>
      </c>
      <c r="E3298" s="315" t="s">
        <v>510</v>
      </c>
    </row>
    <row r="3299" spans="2:5">
      <c r="B3299" s="315" t="s">
        <v>9814</v>
      </c>
      <c r="C3299" s="315" t="s">
        <v>9815</v>
      </c>
      <c r="D3299" s="315" t="s">
        <v>9816</v>
      </c>
      <c r="E3299" s="315" t="s">
        <v>510</v>
      </c>
    </row>
    <row r="3300" spans="2:5">
      <c r="B3300" s="315" t="s">
        <v>1146</v>
      </c>
      <c r="C3300" s="315" t="s">
        <v>1147</v>
      </c>
      <c r="D3300" s="315" t="s">
        <v>1148</v>
      </c>
      <c r="E3300" s="315" t="s">
        <v>510</v>
      </c>
    </row>
    <row r="3301" spans="2:5">
      <c r="B3301" s="315" t="s">
        <v>1179</v>
      </c>
      <c r="C3301" s="315" t="s">
        <v>1180</v>
      </c>
      <c r="D3301" s="315" t="s">
        <v>1181</v>
      </c>
      <c r="E3301" s="315" t="s">
        <v>510</v>
      </c>
    </row>
    <row r="3302" spans="2:5">
      <c r="B3302" s="315" t="s">
        <v>2150</v>
      </c>
      <c r="C3302" s="315" t="s">
        <v>2151</v>
      </c>
      <c r="D3302" s="315" t="s">
        <v>2152</v>
      </c>
      <c r="E3302" s="315" t="s">
        <v>510</v>
      </c>
    </row>
    <row r="3303" spans="2:5">
      <c r="B3303" s="315" t="s">
        <v>6690</v>
      </c>
      <c r="C3303" s="315" t="s">
        <v>6691</v>
      </c>
      <c r="D3303" s="315" t="s">
        <v>2152</v>
      </c>
      <c r="E3303" s="315" t="s">
        <v>510</v>
      </c>
    </row>
    <row r="3304" spans="2:5">
      <c r="B3304" s="315" t="s">
        <v>9128</v>
      </c>
      <c r="C3304" s="315" t="s">
        <v>9129</v>
      </c>
      <c r="D3304" s="315" t="s">
        <v>9130</v>
      </c>
      <c r="E3304" s="315" t="s">
        <v>510</v>
      </c>
    </row>
    <row r="3305" spans="2:5">
      <c r="B3305" s="315" t="s">
        <v>9697</v>
      </c>
      <c r="C3305" s="315" t="s">
        <v>9698</v>
      </c>
      <c r="D3305" s="315" t="s">
        <v>9699</v>
      </c>
      <c r="E3305" s="315" t="s">
        <v>510</v>
      </c>
    </row>
    <row r="3306" spans="2:5">
      <c r="B3306" s="315" t="s">
        <v>9577</v>
      </c>
      <c r="C3306" s="315" t="s">
        <v>9578</v>
      </c>
      <c r="D3306" s="315" t="s">
        <v>9579</v>
      </c>
      <c r="E3306" s="315" t="s">
        <v>510</v>
      </c>
    </row>
    <row r="3307" spans="2:5">
      <c r="B3307" s="315" t="s">
        <v>12364</v>
      </c>
      <c r="C3307" s="315" t="s">
        <v>12365</v>
      </c>
      <c r="D3307" s="315" t="s">
        <v>12366</v>
      </c>
      <c r="E3307" s="315" t="s">
        <v>510</v>
      </c>
    </row>
    <row r="3308" spans="2:5">
      <c r="B3308" s="315" t="s">
        <v>12608</v>
      </c>
      <c r="C3308" s="315" t="s">
        <v>12609</v>
      </c>
      <c r="D3308" s="315" t="s">
        <v>5048</v>
      </c>
      <c r="E3308" s="315" t="s">
        <v>510</v>
      </c>
    </row>
    <row r="3309" spans="2:5">
      <c r="B3309" s="315" t="s">
        <v>3521</v>
      </c>
      <c r="C3309" s="315" t="s">
        <v>3522</v>
      </c>
      <c r="D3309" s="315" t="s">
        <v>3523</v>
      </c>
      <c r="E3309" s="315" t="s">
        <v>680</v>
      </c>
    </row>
    <row r="3310" spans="2:5">
      <c r="B3310" s="315" t="s">
        <v>1881</v>
      </c>
      <c r="C3310" s="315" t="s">
        <v>1882</v>
      </c>
      <c r="D3310" s="315" t="s">
        <v>1883</v>
      </c>
      <c r="E3310" s="315" t="s">
        <v>510</v>
      </c>
    </row>
    <row r="3311" spans="2:5">
      <c r="B3311" s="315" t="s">
        <v>7310</v>
      </c>
      <c r="C3311" s="315" t="s">
        <v>7311</v>
      </c>
      <c r="D3311" s="315" t="s">
        <v>7312</v>
      </c>
      <c r="E3311" s="315" t="s">
        <v>510</v>
      </c>
    </row>
    <row r="3312" spans="2:5">
      <c r="B3312" s="315" t="s">
        <v>1462</v>
      </c>
      <c r="C3312" s="315" t="s">
        <v>1463</v>
      </c>
      <c r="D3312" s="315" t="s">
        <v>1464</v>
      </c>
      <c r="E3312" s="315" t="s">
        <v>510</v>
      </c>
    </row>
    <row r="3313" spans="2:5">
      <c r="B3313" s="315" t="s">
        <v>2691</v>
      </c>
      <c r="C3313" s="315" t="s">
        <v>2692</v>
      </c>
      <c r="D3313" s="315" t="s">
        <v>2693</v>
      </c>
      <c r="E3313" s="315" t="s">
        <v>510</v>
      </c>
    </row>
    <row r="3314" spans="2:5">
      <c r="B3314" s="315" t="s">
        <v>8539</v>
      </c>
      <c r="C3314" s="315" t="s">
        <v>8540</v>
      </c>
      <c r="D3314" s="315" t="s">
        <v>8541</v>
      </c>
      <c r="E3314" s="315" t="s">
        <v>510</v>
      </c>
    </row>
    <row r="3315" spans="2:5">
      <c r="B3315" s="315" t="s">
        <v>11487</v>
      </c>
      <c r="C3315" s="315" t="s">
        <v>11488</v>
      </c>
      <c r="D3315" s="315" t="s">
        <v>11489</v>
      </c>
      <c r="E3315" s="315" t="s">
        <v>680</v>
      </c>
    </row>
    <row r="3316" spans="2:5">
      <c r="B3316" s="315" t="s">
        <v>10961</v>
      </c>
      <c r="C3316" s="315" t="s">
        <v>10962</v>
      </c>
      <c r="D3316" s="315" t="s">
        <v>10963</v>
      </c>
      <c r="E3316" s="315" t="s">
        <v>510</v>
      </c>
    </row>
    <row r="3317" spans="2:5">
      <c r="B3317" s="315" t="s">
        <v>4864</v>
      </c>
      <c r="C3317" s="315" t="s">
        <v>4865</v>
      </c>
      <c r="D3317" s="315" t="s">
        <v>4851</v>
      </c>
      <c r="E3317" s="315" t="s">
        <v>510</v>
      </c>
    </row>
    <row r="3318" spans="2:5">
      <c r="B3318" s="315" t="s">
        <v>9072</v>
      </c>
      <c r="C3318" s="315" t="s">
        <v>9073</v>
      </c>
      <c r="D3318" s="315" t="s">
        <v>9074</v>
      </c>
      <c r="E3318" s="315" t="s">
        <v>510</v>
      </c>
    </row>
    <row r="3319" spans="2:5">
      <c r="B3319" s="315" t="s">
        <v>2679</v>
      </c>
      <c r="C3319" s="315" t="s">
        <v>2680</v>
      </c>
      <c r="D3319" s="315" t="s">
        <v>2681</v>
      </c>
      <c r="E3319" s="315" t="s">
        <v>510</v>
      </c>
    </row>
    <row r="3320" spans="2:5">
      <c r="B3320" s="315" t="s">
        <v>4794</v>
      </c>
      <c r="C3320" s="315" t="s">
        <v>4795</v>
      </c>
      <c r="D3320" s="315" t="s">
        <v>4796</v>
      </c>
      <c r="E3320" s="315" t="s">
        <v>510</v>
      </c>
    </row>
    <row r="3321" spans="2:5">
      <c r="B3321" s="315" t="s">
        <v>12223</v>
      </c>
      <c r="C3321" s="315" t="s">
        <v>12224</v>
      </c>
      <c r="D3321" s="315" t="s">
        <v>12225</v>
      </c>
      <c r="E3321" s="315" t="s">
        <v>510</v>
      </c>
    </row>
    <row r="3322" spans="2:5">
      <c r="B3322" s="315" t="s">
        <v>10163</v>
      </c>
      <c r="C3322" s="315" t="s">
        <v>10164</v>
      </c>
      <c r="D3322" s="315" t="s">
        <v>10165</v>
      </c>
      <c r="E3322" s="315" t="s">
        <v>510</v>
      </c>
    </row>
    <row r="3323" spans="2:5">
      <c r="B3323" s="315" t="s">
        <v>12275</v>
      </c>
      <c r="C3323" s="315" t="s">
        <v>12276</v>
      </c>
      <c r="D3323" s="315" t="s">
        <v>12277</v>
      </c>
      <c r="E3323" s="315" t="s">
        <v>510</v>
      </c>
    </row>
    <row r="3324" spans="2:5">
      <c r="B3324" s="315" t="s">
        <v>4442</v>
      </c>
      <c r="C3324" s="315" t="s">
        <v>4443</v>
      </c>
      <c r="D3324" s="315" t="s">
        <v>4444</v>
      </c>
      <c r="E3324" s="315" t="s">
        <v>510</v>
      </c>
    </row>
    <row r="3325" spans="2:5">
      <c r="B3325" s="315" t="s">
        <v>7642</v>
      </c>
      <c r="C3325" s="315" t="s">
        <v>7643</v>
      </c>
      <c r="D3325" s="315" t="s">
        <v>1693</v>
      </c>
      <c r="E3325" s="315" t="s">
        <v>680</v>
      </c>
    </row>
    <row r="3326" spans="2:5">
      <c r="B3326" s="315" t="s">
        <v>10878</v>
      </c>
      <c r="C3326" s="315" t="s">
        <v>10879</v>
      </c>
      <c r="D3326" s="315" t="s">
        <v>10880</v>
      </c>
      <c r="E3326" s="315" t="s">
        <v>680</v>
      </c>
    </row>
    <row r="3327" spans="2:5">
      <c r="B3327" s="315" t="s">
        <v>9306</v>
      </c>
      <c r="C3327" s="315" t="s">
        <v>9307</v>
      </c>
      <c r="D3327" s="315" t="s">
        <v>9308</v>
      </c>
      <c r="E3327" s="315" t="s">
        <v>510</v>
      </c>
    </row>
    <row r="3328" spans="2:5">
      <c r="B3328" s="315" t="s">
        <v>690</v>
      </c>
      <c r="C3328" s="315" t="s">
        <v>691</v>
      </c>
      <c r="D3328" s="315" t="s">
        <v>692</v>
      </c>
      <c r="E3328" s="315" t="s">
        <v>510</v>
      </c>
    </row>
    <row r="3329" spans="2:5">
      <c r="B3329" s="315" t="s">
        <v>9060</v>
      </c>
      <c r="C3329" s="315" t="s">
        <v>9061</v>
      </c>
      <c r="D3329" s="315" t="s">
        <v>2657</v>
      </c>
      <c r="E3329" s="315" t="s">
        <v>510</v>
      </c>
    </row>
    <row r="3330" spans="2:5">
      <c r="B3330" s="315" t="s">
        <v>8542</v>
      </c>
      <c r="C3330" s="315" t="s">
        <v>8543</v>
      </c>
      <c r="D3330" s="315" t="s">
        <v>509</v>
      </c>
      <c r="E3330" s="315" t="s">
        <v>510</v>
      </c>
    </row>
    <row r="3331" spans="2:5">
      <c r="B3331" s="315" t="s">
        <v>4987</v>
      </c>
      <c r="C3331" s="315" t="s">
        <v>4988</v>
      </c>
      <c r="D3331" s="315" t="s">
        <v>4989</v>
      </c>
      <c r="E3331" s="315" t="s">
        <v>510</v>
      </c>
    </row>
    <row r="3332" spans="2:5">
      <c r="B3332" s="315" t="s">
        <v>1856</v>
      </c>
      <c r="C3332" s="315" t="s">
        <v>1857</v>
      </c>
      <c r="D3332" s="315" t="s">
        <v>1858</v>
      </c>
      <c r="E3332" s="315" t="s">
        <v>510</v>
      </c>
    </row>
    <row r="3333" spans="2:5">
      <c r="B3333" s="315" t="s">
        <v>8973</v>
      </c>
      <c r="C3333" s="315" t="s">
        <v>8974</v>
      </c>
      <c r="D3333" s="315" t="s">
        <v>8975</v>
      </c>
      <c r="E3333" s="315" t="s">
        <v>510</v>
      </c>
    </row>
    <row r="3334" spans="2:5">
      <c r="B3334" s="315" t="s">
        <v>4354</v>
      </c>
      <c r="C3334" s="315" t="s">
        <v>4355</v>
      </c>
      <c r="D3334" s="315" t="s">
        <v>4356</v>
      </c>
      <c r="E3334" s="315" t="s">
        <v>510</v>
      </c>
    </row>
    <row r="3335" spans="2:5">
      <c r="B3335" s="315" t="s">
        <v>12619</v>
      </c>
      <c r="C3335" s="315" t="s">
        <v>12620</v>
      </c>
      <c r="D3335" s="315" t="s">
        <v>12621</v>
      </c>
      <c r="E3335" s="315" t="s">
        <v>510</v>
      </c>
    </row>
    <row r="3336" spans="2:5">
      <c r="B3336" s="315" t="s">
        <v>12882</v>
      </c>
      <c r="C3336" s="315" t="s">
        <v>12883</v>
      </c>
      <c r="D3336" s="315" t="s">
        <v>12884</v>
      </c>
      <c r="E3336" s="315" t="s">
        <v>680</v>
      </c>
    </row>
    <row r="3337" spans="2:5">
      <c r="B3337" s="315" t="s">
        <v>6033</v>
      </c>
      <c r="C3337" s="315" t="s">
        <v>6034</v>
      </c>
      <c r="D3337" s="315" t="s">
        <v>6035</v>
      </c>
      <c r="E3337" s="315" t="s">
        <v>510</v>
      </c>
    </row>
    <row r="3338" spans="2:5">
      <c r="B3338" s="315" t="s">
        <v>8459</v>
      </c>
      <c r="C3338" s="315" t="s">
        <v>8460</v>
      </c>
      <c r="D3338" s="315" t="s">
        <v>8461</v>
      </c>
      <c r="E3338" s="315" t="s">
        <v>510</v>
      </c>
    </row>
    <row r="3339" spans="2:5">
      <c r="B3339" s="315" t="s">
        <v>10662</v>
      </c>
      <c r="C3339" s="315" t="s">
        <v>10663</v>
      </c>
      <c r="D3339" s="315" t="s">
        <v>10664</v>
      </c>
      <c r="E3339" s="315" t="s">
        <v>510</v>
      </c>
    </row>
    <row r="3340" spans="2:5">
      <c r="B3340" s="315" t="s">
        <v>10157</v>
      </c>
      <c r="C3340" s="315" t="s">
        <v>10158</v>
      </c>
      <c r="D3340" s="315" t="s">
        <v>10159</v>
      </c>
      <c r="E3340" s="315" t="s">
        <v>510</v>
      </c>
    </row>
    <row r="3341" spans="2:5">
      <c r="B3341" s="315" t="s">
        <v>9163</v>
      </c>
      <c r="C3341" s="315" t="s">
        <v>9164</v>
      </c>
      <c r="D3341" s="315" t="s">
        <v>9165</v>
      </c>
      <c r="E3341" s="315" t="s">
        <v>510</v>
      </c>
    </row>
    <row r="3342" spans="2:5">
      <c r="B3342" s="315" t="s">
        <v>7654</v>
      </c>
      <c r="C3342" s="315" t="s">
        <v>7655</v>
      </c>
      <c r="D3342" s="315" t="s">
        <v>7656</v>
      </c>
      <c r="E3342" s="315" t="s">
        <v>510</v>
      </c>
    </row>
    <row r="3343" spans="2:5">
      <c r="B3343" s="315" t="s">
        <v>5799</v>
      </c>
      <c r="C3343" s="315" t="s">
        <v>5800</v>
      </c>
      <c r="D3343" s="315" t="s">
        <v>5801</v>
      </c>
      <c r="E3343" s="315" t="s">
        <v>510</v>
      </c>
    </row>
    <row r="3344" spans="2:5">
      <c r="B3344" s="315" t="s">
        <v>7621</v>
      </c>
      <c r="C3344" s="315" t="s">
        <v>7622</v>
      </c>
      <c r="D3344" s="315" t="s">
        <v>7623</v>
      </c>
      <c r="E3344" s="315" t="s">
        <v>510</v>
      </c>
    </row>
    <row r="3345" spans="2:5">
      <c r="B3345" s="315" t="s">
        <v>7003</v>
      </c>
      <c r="C3345" s="315" t="s">
        <v>7004</v>
      </c>
      <c r="D3345" s="315" t="s">
        <v>7005</v>
      </c>
      <c r="E3345" s="315" t="s">
        <v>510</v>
      </c>
    </row>
    <row r="3346" spans="2:5">
      <c r="B3346" s="315" t="s">
        <v>1921</v>
      </c>
      <c r="C3346" s="315" t="s">
        <v>1922</v>
      </c>
      <c r="D3346" s="315" t="s">
        <v>1923</v>
      </c>
      <c r="E3346" s="315" t="s">
        <v>510</v>
      </c>
    </row>
    <row r="3347" spans="2:5">
      <c r="B3347" s="315" t="s">
        <v>8319</v>
      </c>
      <c r="C3347" s="315" t="s">
        <v>8320</v>
      </c>
      <c r="D3347" s="315" t="s">
        <v>8321</v>
      </c>
      <c r="E3347" s="315" t="s">
        <v>510</v>
      </c>
    </row>
    <row r="3348" spans="2:5">
      <c r="B3348" s="315" t="s">
        <v>7056</v>
      </c>
      <c r="C3348" s="315" t="s">
        <v>7057</v>
      </c>
      <c r="D3348" s="315" t="s">
        <v>509</v>
      </c>
      <c r="E3348" s="315" t="s">
        <v>510</v>
      </c>
    </row>
    <row r="3349" spans="2:5">
      <c r="B3349" s="315" t="s">
        <v>9169</v>
      </c>
      <c r="C3349" s="315" t="s">
        <v>9170</v>
      </c>
      <c r="D3349" s="315" t="s">
        <v>9171</v>
      </c>
      <c r="E3349" s="315" t="s">
        <v>510</v>
      </c>
    </row>
    <row r="3350" spans="2:5">
      <c r="B3350" s="315" t="s">
        <v>3876</v>
      </c>
      <c r="C3350" s="315" t="s">
        <v>3877</v>
      </c>
      <c r="D3350" s="315" t="s">
        <v>3878</v>
      </c>
      <c r="E3350" s="315" t="s">
        <v>510</v>
      </c>
    </row>
    <row r="3351" spans="2:5">
      <c r="B3351" s="315" t="s">
        <v>4658</v>
      </c>
      <c r="C3351" s="315" t="s">
        <v>4659</v>
      </c>
      <c r="D3351" s="315" t="s">
        <v>4660</v>
      </c>
      <c r="E3351" s="315" t="s">
        <v>510</v>
      </c>
    </row>
    <row r="3352" spans="2:5">
      <c r="B3352" s="315" t="s">
        <v>9309</v>
      </c>
      <c r="C3352" s="315" t="s">
        <v>9310</v>
      </c>
      <c r="D3352" s="315" t="s">
        <v>9311</v>
      </c>
      <c r="E3352" s="315" t="s">
        <v>510</v>
      </c>
    </row>
    <row r="3353" spans="2:5">
      <c r="B3353" s="315" t="s">
        <v>1491</v>
      </c>
      <c r="C3353" s="315" t="s">
        <v>1492</v>
      </c>
      <c r="D3353" s="315" t="s">
        <v>581</v>
      </c>
      <c r="E3353" s="315" t="s">
        <v>680</v>
      </c>
    </row>
    <row r="3354" spans="2:5">
      <c r="B3354" s="315" t="s">
        <v>11672</v>
      </c>
      <c r="C3354" s="315" t="s">
        <v>11673</v>
      </c>
      <c r="D3354" s="315" t="s">
        <v>11674</v>
      </c>
      <c r="E3354" s="315" t="s">
        <v>510</v>
      </c>
    </row>
    <row r="3355" spans="2:5">
      <c r="B3355" s="315" t="s">
        <v>5635</v>
      </c>
      <c r="C3355" s="315" t="s">
        <v>5636</v>
      </c>
      <c r="D3355" s="315" t="s">
        <v>5637</v>
      </c>
      <c r="E3355" s="315" t="s">
        <v>510</v>
      </c>
    </row>
    <row r="3356" spans="2:5">
      <c r="B3356" s="315" t="s">
        <v>5563</v>
      </c>
      <c r="C3356" s="315" t="s">
        <v>5564</v>
      </c>
      <c r="D3356" s="315" t="s">
        <v>5565</v>
      </c>
      <c r="E3356" s="315" t="s">
        <v>510</v>
      </c>
    </row>
    <row r="3357" spans="2:5">
      <c r="B3357" s="315" t="s">
        <v>7316</v>
      </c>
      <c r="C3357" s="315" t="s">
        <v>7317</v>
      </c>
      <c r="D3357" s="315" t="s">
        <v>667</v>
      </c>
      <c r="E3357" s="315" t="s">
        <v>510</v>
      </c>
    </row>
    <row r="3358" spans="2:5">
      <c r="B3358" s="315" t="s">
        <v>1516</v>
      </c>
      <c r="C3358" s="315" t="s">
        <v>1517</v>
      </c>
      <c r="D3358" s="315" t="s">
        <v>1518</v>
      </c>
      <c r="E3358" s="315" t="s">
        <v>680</v>
      </c>
    </row>
    <row r="3359" spans="2:5">
      <c r="B3359" s="315" t="s">
        <v>8888</v>
      </c>
      <c r="C3359" s="315" t="s">
        <v>8889</v>
      </c>
      <c r="D3359" s="315" t="s">
        <v>8890</v>
      </c>
      <c r="E3359" s="315" t="s">
        <v>510</v>
      </c>
    </row>
    <row r="3360" spans="2:5">
      <c r="B3360" s="315" t="s">
        <v>2995</v>
      </c>
      <c r="C3360" s="315" t="s">
        <v>2996</v>
      </c>
      <c r="D3360" s="315" t="s">
        <v>2997</v>
      </c>
      <c r="E3360" s="315" t="s">
        <v>510</v>
      </c>
    </row>
    <row r="3361" spans="2:5">
      <c r="B3361" s="315" t="s">
        <v>12263</v>
      </c>
      <c r="C3361" s="315" t="s">
        <v>12264</v>
      </c>
      <c r="D3361" s="315" t="s">
        <v>12265</v>
      </c>
      <c r="E3361" s="315" t="s">
        <v>680</v>
      </c>
    </row>
    <row r="3362" spans="2:5">
      <c r="B3362" s="315" t="s">
        <v>11545</v>
      </c>
      <c r="C3362" s="315" t="s">
        <v>11546</v>
      </c>
      <c r="D3362" s="315" t="s">
        <v>11547</v>
      </c>
      <c r="E3362" s="315" t="s">
        <v>510</v>
      </c>
    </row>
    <row r="3363" spans="2:5">
      <c r="B3363" s="315" t="s">
        <v>8695</v>
      </c>
      <c r="C3363" s="315" t="s">
        <v>8696</v>
      </c>
      <c r="D3363" s="315" t="s">
        <v>2915</v>
      </c>
      <c r="E3363" s="315" t="s">
        <v>510</v>
      </c>
    </row>
    <row r="3364" spans="2:5">
      <c r="B3364" s="315" t="s">
        <v>9554</v>
      </c>
      <c r="C3364" s="315" t="s">
        <v>9555</v>
      </c>
      <c r="D3364" s="315" t="s">
        <v>9556</v>
      </c>
      <c r="E3364" s="315" t="s">
        <v>510</v>
      </c>
    </row>
    <row r="3365" spans="2:5">
      <c r="B3365" s="315" t="s">
        <v>7345</v>
      </c>
      <c r="C3365" s="315" t="s">
        <v>7346</v>
      </c>
      <c r="D3365" s="315" t="s">
        <v>7347</v>
      </c>
      <c r="E3365" s="315" t="s">
        <v>680</v>
      </c>
    </row>
    <row r="3366" spans="2:5">
      <c r="B3366" s="315" t="s">
        <v>3865</v>
      </c>
      <c r="C3366" s="315" t="s">
        <v>3866</v>
      </c>
      <c r="D3366" s="315" t="s">
        <v>905</v>
      </c>
      <c r="E3366" s="315" t="s">
        <v>680</v>
      </c>
    </row>
    <row r="3367" spans="2:5">
      <c r="B3367" s="315" t="s">
        <v>2345</v>
      </c>
      <c r="C3367" s="315" t="s">
        <v>2346</v>
      </c>
      <c r="D3367" s="315" t="s">
        <v>2347</v>
      </c>
      <c r="E3367" s="315" t="s">
        <v>510</v>
      </c>
    </row>
    <row r="3368" spans="2:5">
      <c r="B3368" s="315" t="s">
        <v>11129</v>
      </c>
      <c r="C3368" s="315" t="s">
        <v>11130</v>
      </c>
      <c r="D3368" s="315" t="s">
        <v>11131</v>
      </c>
      <c r="E3368" s="315" t="s">
        <v>510</v>
      </c>
    </row>
    <row r="3369" spans="2:5">
      <c r="B3369" s="315" t="s">
        <v>12624</v>
      </c>
      <c r="C3369" s="315" t="s">
        <v>12625</v>
      </c>
      <c r="D3369" s="315" t="s">
        <v>509</v>
      </c>
      <c r="E3369" s="315" t="s">
        <v>510</v>
      </c>
    </row>
    <row r="3370" spans="2:5">
      <c r="B3370" s="315" t="s">
        <v>5626</v>
      </c>
      <c r="C3370" s="315" t="s">
        <v>5627</v>
      </c>
      <c r="D3370" s="315" t="s">
        <v>5628</v>
      </c>
      <c r="E3370" s="315" t="s">
        <v>510</v>
      </c>
    </row>
    <row r="3371" spans="2:5">
      <c r="B3371" s="315" t="s">
        <v>2989</v>
      </c>
      <c r="C3371" s="315" t="s">
        <v>2990</v>
      </c>
      <c r="D3371" s="315" t="s">
        <v>2991</v>
      </c>
      <c r="E3371" s="315" t="s">
        <v>680</v>
      </c>
    </row>
    <row r="3372" spans="2:5">
      <c r="B3372" s="315" t="s">
        <v>8305</v>
      </c>
      <c r="C3372" s="315" t="s">
        <v>8306</v>
      </c>
      <c r="D3372" s="315" t="s">
        <v>8307</v>
      </c>
      <c r="E3372" s="315" t="s">
        <v>680</v>
      </c>
    </row>
    <row r="3373" spans="2:5">
      <c r="B3373" s="315" t="s">
        <v>5420</v>
      </c>
      <c r="C3373" s="315" t="s">
        <v>5421</v>
      </c>
      <c r="D3373" s="315" t="s">
        <v>5422</v>
      </c>
      <c r="E3373" s="315" t="s">
        <v>510</v>
      </c>
    </row>
    <row r="3374" spans="2:5">
      <c r="B3374" s="315" t="s">
        <v>4013</v>
      </c>
      <c r="C3374" s="315" t="s">
        <v>4014</v>
      </c>
      <c r="D3374" s="315" t="s">
        <v>836</v>
      </c>
      <c r="E3374" s="315" t="s">
        <v>510</v>
      </c>
    </row>
    <row r="3375" spans="2:5">
      <c r="B3375" s="315" t="s">
        <v>7474</v>
      </c>
      <c r="C3375" s="315" t="s">
        <v>7475</v>
      </c>
      <c r="D3375" s="315" t="s">
        <v>7476</v>
      </c>
      <c r="E3375" s="315" t="s">
        <v>510</v>
      </c>
    </row>
    <row r="3376" spans="2:5">
      <c r="B3376" s="315" t="s">
        <v>3283</v>
      </c>
      <c r="C3376" s="315" t="s">
        <v>3284</v>
      </c>
      <c r="D3376" s="315" t="s">
        <v>509</v>
      </c>
      <c r="E3376" s="315" t="s">
        <v>510</v>
      </c>
    </row>
    <row r="3377" spans="2:5">
      <c r="B3377" s="315" t="s">
        <v>1622</v>
      </c>
      <c r="C3377" s="315" t="s">
        <v>1623</v>
      </c>
      <c r="D3377" s="315" t="s">
        <v>509</v>
      </c>
      <c r="E3377" s="315" t="s">
        <v>510</v>
      </c>
    </row>
    <row r="3378" spans="2:5">
      <c r="B3378" s="315" t="s">
        <v>8241</v>
      </c>
      <c r="C3378" s="315" t="s">
        <v>8242</v>
      </c>
      <c r="D3378" s="315" t="s">
        <v>509</v>
      </c>
      <c r="E3378" s="315" t="s">
        <v>510</v>
      </c>
    </row>
    <row r="3379" spans="2:5">
      <c r="B3379" s="315" t="s">
        <v>9656</v>
      </c>
      <c r="C3379" s="315" t="s">
        <v>9657</v>
      </c>
      <c r="D3379" s="315" t="s">
        <v>509</v>
      </c>
      <c r="E3379" s="315" t="s">
        <v>510</v>
      </c>
    </row>
    <row r="3380" spans="2:5">
      <c r="B3380" s="315" t="s">
        <v>3351</v>
      </c>
      <c r="C3380" s="315" t="s">
        <v>3352</v>
      </c>
      <c r="D3380" s="315" t="s">
        <v>3353</v>
      </c>
      <c r="E3380" s="315" t="s">
        <v>510</v>
      </c>
    </row>
    <row r="3381" spans="2:5">
      <c r="B3381" s="315" t="s">
        <v>1996</v>
      </c>
      <c r="C3381" s="315" t="s">
        <v>1997</v>
      </c>
      <c r="D3381" s="315" t="s">
        <v>1998</v>
      </c>
      <c r="E3381" s="315" t="s">
        <v>510</v>
      </c>
    </row>
    <row r="3382" spans="2:5">
      <c r="B3382" s="315" t="s">
        <v>4901</v>
      </c>
      <c r="C3382" s="315" t="s">
        <v>4902</v>
      </c>
      <c r="D3382" s="315" t="s">
        <v>905</v>
      </c>
      <c r="E3382" s="315" t="s">
        <v>510</v>
      </c>
    </row>
    <row r="3383" spans="2:5">
      <c r="B3383" s="315" t="s">
        <v>3799</v>
      </c>
      <c r="C3383" s="315" t="s">
        <v>3800</v>
      </c>
      <c r="D3383" s="315" t="s">
        <v>3801</v>
      </c>
      <c r="E3383" s="315" t="s">
        <v>510</v>
      </c>
    </row>
    <row r="3384" spans="2:5">
      <c r="B3384" s="315" t="s">
        <v>11981</v>
      </c>
      <c r="C3384" s="315" t="s">
        <v>11982</v>
      </c>
      <c r="D3384" s="315" t="s">
        <v>11983</v>
      </c>
      <c r="E3384" s="315" t="s">
        <v>510</v>
      </c>
    </row>
    <row r="3385" spans="2:5">
      <c r="B3385" s="315" t="s">
        <v>3704</v>
      </c>
      <c r="C3385" s="315" t="s">
        <v>3705</v>
      </c>
      <c r="D3385" s="315" t="s">
        <v>3706</v>
      </c>
      <c r="E3385" s="315" t="s">
        <v>510</v>
      </c>
    </row>
    <row r="3386" spans="2:5">
      <c r="B3386" s="315" t="s">
        <v>3165</v>
      </c>
      <c r="C3386" s="315" t="s">
        <v>3166</v>
      </c>
      <c r="D3386" s="315" t="s">
        <v>3167</v>
      </c>
      <c r="E3386" s="315" t="s">
        <v>510</v>
      </c>
    </row>
    <row r="3387" spans="2:5">
      <c r="B3387" s="315" t="s">
        <v>2207</v>
      </c>
      <c r="C3387" s="315" t="s">
        <v>2208</v>
      </c>
      <c r="D3387" s="315" t="s">
        <v>2209</v>
      </c>
      <c r="E3387" s="315" t="s">
        <v>510</v>
      </c>
    </row>
    <row r="3388" spans="2:5">
      <c r="B3388" s="315" t="s">
        <v>1230</v>
      </c>
      <c r="C3388" s="315" t="s">
        <v>1231</v>
      </c>
      <c r="D3388" s="315" t="s">
        <v>1232</v>
      </c>
      <c r="E3388" s="315" t="s">
        <v>510</v>
      </c>
    </row>
    <row r="3389" spans="2:5">
      <c r="B3389" s="315" t="s">
        <v>3268</v>
      </c>
      <c r="C3389" s="315" t="s">
        <v>3269</v>
      </c>
      <c r="D3389" s="315" t="s">
        <v>3270</v>
      </c>
      <c r="E3389" s="315" t="s">
        <v>510</v>
      </c>
    </row>
    <row r="3390" spans="2:5">
      <c r="B3390" s="315" t="s">
        <v>10266</v>
      </c>
      <c r="C3390" s="315" t="s">
        <v>10267</v>
      </c>
      <c r="D3390" s="315" t="s">
        <v>10268</v>
      </c>
      <c r="E3390" s="315" t="s">
        <v>510</v>
      </c>
    </row>
    <row r="3391" spans="2:5">
      <c r="B3391" s="315" t="s">
        <v>2743</v>
      </c>
      <c r="C3391" s="315" t="s">
        <v>2744</v>
      </c>
      <c r="D3391" s="315" t="s">
        <v>509</v>
      </c>
      <c r="E3391" s="315" t="s">
        <v>510</v>
      </c>
    </row>
    <row r="3392" spans="2:5">
      <c r="B3392" s="315" t="s">
        <v>6091</v>
      </c>
      <c r="C3392" s="315" t="s">
        <v>6092</v>
      </c>
      <c r="D3392" s="315" t="s">
        <v>6093</v>
      </c>
      <c r="E3392" s="315" t="s">
        <v>510</v>
      </c>
    </row>
    <row r="3393" spans="2:5">
      <c r="B3393" s="315" t="s">
        <v>8379</v>
      </c>
      <c r="C3393" s="315" t="s">
        <v>8380</v>
      </c>
      <c r="D3393" s="315" t="s">
        <v>8368</v>
      </c>
      <c r="E3393" s="315" t="s">
        <v>510</v>
      </c>
    </row>
    <row r="3394" spans="2:5">
      <c r="B3394" s="315" t="s">
        <v>11576</v>
      </c>
      <c r="C3394" s="315" t="s">
        <v>11577</v>
      </c>
      <c r="D3394" s="315" t="s">
        <v>11578</v>
      </c>
      <c r="E3394" s="315" t="s">
        <v>510</v>
      </c>
    </row>
    <row r="3395" spans="2:5">
      <c r="B3395" s="315" t="s">
        <v>5287</v>
      </c>
      <c r="C3395" s="315" t="s">
        <v>5288</v>
      </c>
      <c r="D3395" s="315" t="s">
        <v>5289</v>
      </c>
      <c r="E3395" s="315" t="s">
        <v>510</v>
      </c>
    </row>
    <row r="3396" spans="2:5">
      <c r="B3396" s="315" t="s">
        <v>7699</v>
      </c>
      <c r="C3396" s="315" t="s">
        <v>7700</v>
      </c>
      <c r="D3396" s="315" t="s">
        <v>509</v>
      </c>
      <c r="E3396" s="315" t="s">
        <v>510</v>
      </c>
    </row>
    <row r="3397" spans="2:5">
      <c r="B3397" s="315" t="s">
        <v>7452</v>
      </c>
      <c r="C3397" s="315" t="s">
        <v>7453</v>
      </c>
      <c r="D3397" s="315" t="s">
        <v>7454</v>
      </c>
      <c r="E3397" s="315" t="s">
        <v>510</v>
      </c>
    </row>
    <row r="3398" spans="2:5">
      <c r="B3398" s="315" t="s">
        <v>7455</v>
      </c>
      <c r="C3398" s="315" t="s">
        <v>7456</v>
      </c>
      <c r="D3398" s="315" t="s">
        <v>7457</v>
      </c>
      <c r="E3398" s="315" t="s">
        <v>510</v>
      </c>
    </row>
    <row r="3399" spans="2:5">
      <c r="B3399" s="315" t="s">
        <v>9689</v>
      </c>
      <c r="C3399" s="315" t="s">
        <v>9690</v>
      </c>
      <c r="D3399" s="315" t="s">
        <v>9691</v>
      </c>
      <c r="E3399" s="315" t="s">
        <v>510</v>
      </c>
    </row>
    <row r="3400" spans="2:5">
      <c r="B3400" s="315" t="s">
        <v>5568</v>
      </c>
      <c r="C3400" s="315" t="s">
        <v>5569</v>
      </c>
      <c r="D3400" s="315" t="s">
        <v>509</v>
      </c>
      <c r="E3400" s="315" t="s">
        <v>510</v>
      </c>
    </row>
    <row r="3401" spans="2:5">
      <c r="B3401" s="315" t="s">
        <v>5300</v>
      </c>
      <c r="C3401" s="315" t="s">
        <v>5301</v>
      </c>
      <c r="D3401" s="315" t="s">
        <v>5302</v>
      </c>
      <c r="E3401" s="315" t="s">
        <v>510</v>
      </c>
    </row>
    <row r="3402" spans="2:5">
      <c r="B3402" s="315" t="s">
        <v>9605</v>
      </c>
      <c r="C3402" s="315" t="s">
        <v>9606</v>
      </c>
      <c r="D3402" s="315" t="s">
        <v>9607</v>
      </c>
      <c r="E3402" s="315" t="s">
        <v>510</v>
      </c>
    </row>
    <row r="3403" spans="2:5">
      <c r="B3403" s="315" t="s">
        <v>6615</v>
      </c>
      <c r="C3403" s="315" t="s">
        <v>6616</v>
      </c>
      <c r="D3403" s="315" t="s">
        <v>6617</v>
      </c>
      <c r="E3403" s="315" t="s">
        <v>510</v>
      </c>
    </row>
    <row r="3404" spans="2:5">
      <c r="B3404" s="315" t="s">
        <v>3381</v>
      </c>
      <c r="C3404" s="315" t="s">
        <v>3382</v>
      </c>
      <c r="D3404" s="315" t="s">
        <v>575</v>
      </c>
      <c r="E3404" s="315" t="s">
        <v>510</v>
      </c>
    </row>
    <row r="3405" spans="2:5">
      <c r="B3405" s="315" t="s">
        <v>3385</v>
      </c>
      <c r="C3405" s="315" t="s">
        <v>3382</v>
      </c>
      <c r="D3405" s="315" t="s">
        <v>575</v>
      </c>
      <c r="E3405" s="315" t="s">
        <v>510</v>
      </c>
    </row>
    <row r="3406" spans="2:5">
      <c r="B3406" s="315" t="s">
        <v>3375</v>
      </c>
      <c r="C3406" s="315" t="s">
        <v>3376</v>
      </c>
      <c r="D3406" s="315" t="s">
        <v>575</v>
      </c>
      <c r="E3406" s="315" t="s">
        <v>510</v>
      </c>
    </row>
    <row r="3407" spans="2:5">
      <c r="B3407" s="315" t="s">
        <v>3377</v>
      </c>
      <c r="C3407" s="315" t="s">
        <v>3378</v>
      </c>
      <c r="D3407" s="315" t="s">
        <v>575</v>
      </c>
      <c r="E3407" s="315" t="s">
        <v>510</v>
      </c>
    </row>
    <row r="3408" spans="2:5">
      <c r="B3408" s="315" t="s">
        <v>3379</v>
      </c>
      <c r="C3408" s="315" t="s">
        <v>3380</v>
      </c>
      <c r="D3408" s="315" t="s">
        <v>575</v>
      </c>
      <c r="E3408" s="315" t="s">
        <v>510</v>
      </c>
    </row>
    <row r="3409" spans="2:5">
      <c r="B3409" s="315" t="s">
        <v>3383</v>
      </c>
      <c r="C3409" s="315" t="s">
        <v>3384</v>
      </c>
      <c r="D3409" s="315" t="s">
        <v>575</v>
      </c>
      <c r="E3409" s="315" t="s">
        <v>510</v>
      </c>
    </row>
    <row r="3410" spans="2:5">
      <c r="B3410" s="315" t="s">
        <v>3386</v>
      </c>
      <c r="C3410" s="315" t="s">
        <v>3387</v>
      </c>
      <c r="D3410" s="315" t="s">
        <v>575</v>
      </c>
      <c r="E3410" s="315" t="s">
        <v>510</v>
      </c>
    </row>
    <row r="3411" spans="2:5">
      <c r="B3411" s="315" t="s">
        <v>2342</v>
      </c>
      <c r="C3411" s="315" t="s">
        <v>2343</v>
      </c>
      <c r="D3411" s="315" t="s">
        <v>2344</v>
      </c>
      <c r="E3411" s="315" t="s">
        <v>510</v>
      </c>
    </row>
    <row r="3412" spans="2:5">
      <c r="B3412" s="315" t="s">
        <v>3204</v>
      </c>
      <c r="C3412" s="315" t="s">
        <v>3205</v>
      </c>
      <c r="D3412" s="315" t="s">
        <v>3206</v>
      </c>
      <c r="E3412" s="315" t="s">
        <v>510</v>
      </c>
    </row>
    <row r="3413" spans="2:5">
      <c r="B3413" s="315" t="s">
        <v>1551</v>
      </c>
      <c r="C3413" s="315" t="s">
        <v>1552</v>
      </c>
      <c r="D3413" s="315" t="s">
        <v>1553</v>
      </c>
      <c r="E3413" s="315" t="s">
        <v>510</v>
      </c>
    </row>
    <row r="3414" spans="2:5">
      <c r="B3414" s="315" t="s">
        <v>7777</v>
      </c>
      <c r="C3414" s="315" t="s">
        <v>7778</v>
      </c>
      <c r="D3414" s="315" t="s">
        <v>7779</v>
      </c>
      <c r="E3414" s="315" t="s">
        <v>510</v>
      </c>
    </row>
    <row r="3415" spans="2:5">
      <c r="B3415" s="315" t="s">
        <v>7193</v>
      </c>
      <c r="C3415" s="315" t="s">
        <v>7194</v>
      </c>
      <c r="D3415" s="315" t="s">
        <v>7195</v>
      </c>
      <c r="E3415" s="315" t="s">
        <v>680</v>
      </c>
    </row>
    <row r="3416" spans="2:5">
      <c r="B3416" s="315" t="s">
        <v>3926</v>
      </c>
      <c r="C3416" s="315" t="s">
        <v>3927</v>
      </c>
      <c r="D3416" s="315" t="s">
        <v>3928</v>
      </c>
      <c r="E3416" s="315" t="s">
        <v>510</v>
      </c>
    </row>
    <row r="3417" spans="2:5">
      <c r="B3417" s="315" t="s">
        <v>11704</v>
      </c>
      <c r="C3417" s="315" t="s">
        <v>11705</v>
      </c>
      <c r="D3417" s="315" t="s">
        <v>11706</v>
      </c>
      <c r="E3417" s="315" t="s">
        <v>680</v>
      </c>
    </row>
    <row r="3418" spans="2:5">
      <c r="B3418" s="315" t="s">
        <v>3547</v>
      </c>
      <c r="C3418" s="315" t="s">
        <v>3548</v>
      </c>
      <c r="D3418" s="315" t="s">
        <v>3549</v>
      </c>
      <c r="E3418" s="315" t="s">
        <v>510</v>
      </c>
    </row>
    <row r="3419" spans="2:5">
      <c r="B3419" s="315" t="s">
        <v>1086</v>
      </c>
      <c r="C3419" s="315" t="s">
        <v>1087</v>
      </c>
      <c r="D3419" s="315" t="s">
        <v>1088</v>
      </c>
      <c r="E3419" s="315" t="s">
        <v>680</v>
      </c>
    </row>
    <row r="3420" spans="2:5">
      <c r="B3420" s="315" t="s">
        <v>11875</v>
      </c>
      <c r="C3420" s="315" t="s">
        <v>11876</v>
      </c>
      <c r="D3420" s="315" t="s">
        <v>11877</v>
      </c>
      <c r="E3420" s="315" t="s">
        <v>510</v>
      </c>
    </row>
    <row r="3421" spans="2:5">
      <c r="B3421" s="315" t="s">
        <v>5459</v>
      </c>
      <c r="C3421" s="315" t="s">
        <v>5460</v>
      </c>
      <c r="D3421" s="315" t="s">
        <v>2949</v>
      </c>
      <c r="E3421" s="315" t="s">
        <v>680</v>
      </c>
    </row>
    <row r="3422" spans="2:5">
      <c r="B3422" s="315" t="s">
        <v>10808</v>
      </c>
      <c r="C3422" s="315" t="s">
        <v>10809</v>
      </c>
      <c r="D3422" s="315" t="s">
        <v>10810</v>
      </c>
      <c r="E3422" s="315" t="s">
        <v>510</v>
      </c>
    </row>
    <row r="3423" spans="2:5">
      <c r="B3423" s="315" t="s">
        <v>6952</v>
      </c>
      <c r="C3423" s="315" t="s">
        <v>6953</v>
      </c>
      <c r="D3423" s="315" t="s">
        <v>1256</v>
      </c>
      <c r="E3423" s="315" t="s">
        <v>510</v>
      </c>
    </row>
    <row r="3424" spans="2:5">
      <c r="B3424" s="315" t="s">
        <v>5793</v>
      </c>
      <c r="C3424" s="315" t="s">
        <v>5794</v>
      </c>
      <c r="D3424" s="315" t="s">
        <v>509</v>
      </c>
      <c r="E3424" s="315" t="s">
        <v>680</v>
      </c>
    </row>
    <row r="3425" spans="2:5">
      <c r="B3425" s="315" t="s">
        <v>8656</v>
      </c>
      <c r="C3425" s="315" t="s">
        <v>8657</v>
      </c>
      <c r="D3425" s="315" t="s">
        <v>8658</v>
      </c>
      <c r="E3425" s="315" t="s">
        <v>510</v>
      </c>
    </row>
    <row r="3426" spans="2:5">
      <c r="B3426" s="315" t="s">
        <v>1033</v>
      </c>
      <c r="C3426" s="315" t="s">
        <v>1034</v>
      </c>
      <c r="D3426" s="315" t="s">
        <v>1035</v>
      </c>
      <c r="E3426" s="315" t="s">
        <v>510</v>
      </c>
    </row>
    <row r="3427" spans="2:5">
      <c r="B3427" s="315" t="s">
        <v>755</v>
      </c>
      <c r="C3427" s="315" t="s">
        <v>756</v>
      </c>
      <c r="D3427" s="315" t="s">
        <v>757</v>
      </c>
      <c r="E3427" s="315" t="s">
        <v>510</v>
      </c>
    </row>
    <row r="3428" spans="2:5">
      <c r="B3428" s="315" t="s">
        <v>8860</v>
      </c>
      <c r="C3428" s="315" t="s">
        <v>8861</v>
      </c>
      <c r="D3428" s="315" t="s">
        <v>8862</v>
      </c>
      <c r="E3428" s="315" t="s">
        <v>510</v>
      </c>
    </row>
    <row r="3429" spans="2:5">
      <c r="B3429" s="315" t="s">
        <v>7490</v>
      </c>
      <c r="C3429" s="315" t="s">
        <v>7491</v>
      </c>
      <c r="D3429" s="315" t="s">
        <v>676</v>
      </c>
      <c r="E3429" s="315" t="s">
        <v>510</v>
      </c>
    </row>
    <row r="3430" spans="2:5">
      <c r="B3430" s="315" t="s">
        <v>4762</v>
      </c>
      <c r="C3430" s="315" t="s">
        <v>4763</v>
      </c>
      <c r="D3430" s="315" t="s">
        <v>4764</v>
      </c>
      <c r="E3430" s="315" t="s">
        <v>510</v>
      </c>
    </row>
    <row r="3431" spans="2:5">
      <c r="B3431" s="315" t="s">
        <v>1091</v>
      </c>
      <c r="C3431" s="315" t="s">
        <v>1092</v>
      </c>
      <c r="D3431" s="315" t="s">
        <v>509</v>
      </c>
      <c r="E3431" s="315" t="s">
        <v>510</v>
      </c>
    </row>
    <row r="3432" spans="2:5">
      <c r="B3432" s="315" t="s">
        <v>1788</v>
      </c>
      <c r="C3432" s="315" t="s">
        <v>1789</v>
      </c>
      <c r="D3432" s="315" t="s">
        <v>1790</v>
      </c>
      <c r="E3432" s="315" t="s">
        <v>510</v>
      </c>
    </row>
    <row r="3433" spans="2:5">
      <c r="B3433" s="315" t="s">
        <v>11746</v>
      </c>
      <c r="C3433" s="315" t="s">
        <v>11747</v>
      </c>
      <c r="D3433" s="315" t="s">
        <v>11748</v>
      </c>
      <c r="E3433" s="315" t="s">
        <v>510</v>
      </c>
    </row>
    <row r="3434" spans="2:5">
      <c r="B3434" s="315" t="s">
        <v>11889</v>
      </c>
      <c r="C3434" s="315" t="s">
        <v>11890</v>
      </c>
      <c r="D3434" s="315" t="s">
        <v>11891</v>
      </c>
      <c r="E3434" s="315" t="s">
        <v>680</v>
      </c>
    </row>
    <row r="3435" spans="2:5">
      <c r="B3435" s="315" t="s">
        <v>8845</v>
      </c>
      <c r="C3435" s="315" t="s">
        <v>8846</v>
      </c>
      <c r="D3435" s="315" t="s">
        <v>8847</v>
      </c>
      <c r="E3435" s="315" t="s">
        <v>510</v>
      </c>
    </row>
    <row r="3436" spans="2:5">
      <c r="B3436" s="315" t="s">
        <v>12776</v>
      </c>
      <c r="C3436" s="315" t="s">
        <v>12777</v>
      </c>
      <c r="D3436" s="315" t="s">
        <v>8499</v>
      </c>
      <c r="E3436" s="315" t="s">
        <v>680</v>
      </c>
    </row>
    <row r="3437" spans="2:5">
      <c r="B3437" s="315" t="s">
        <v>6340</v>
      </c>
      <c r="C3437" s="315" t="s">
        <v>6341</v>
      </c>
      <c r="D3437" s="315" t="s">
        <v>3417</v>
      </c>
      <c r="E3437" s="315" t="s">
        <v>510</v>
      </c>
    </row>
    <row r="3438" spans="2:5">
      <c r="B3438" s="315" t="s">
        <v>9406</v>
      </c>
      <c r="C3438" s="315" t="s">
        <v>9407</v>
      </c>
      <c r="D3438" s="315" t="s">
        <v>509</v>
      </c>
      <c r="E3438" s="315" t="s">
        <v>510</v>
      </c>
    </row>
    <row r="3439" spans="2:5">
      <c r="B3439" s="315" t="s">
        <v>1749</v>
      </c>
      <c r="C3439" s="315" t="s">
        <v>1750</v>
      </c>
      <c r="D3439" s="315" t="s">
        <v>1751</v>
      </c>
      <c r="E3439" s="315" t="s">
        <v>510</v>
      </c>
    </row>
    <row r="3440" spans="2:5">
      <c r="B3440" s="315" t="s">
        <v>2566</v>
      </c>
      <c r="C3440" s="315" t="s">
        <v>2567</v>
      </c>
      <c r="D3440" s="315" t="s">
        <v>2568</v>
      </c>
      <c r="E3440" s="315" t="s">
        <v>510</v>
      </c>
    </row>
    <row r="3441" spans="2:5">
      <c r="B3441" s="315" t="s">
        <v>903</v>
      </c>
      <c r="C3441" s="315" t="s">
        <v>904</v>
      </c>
      <c r="D3441" s="315" t="s">
        <v>905</v>
      </c>
      <c r="E3441" s="315" t="s">
        <v>510</v>
      </c>
    </row>
    <row r="3442" spans="2:5">
      <c r="B3442" s="315" t="s">
        <v>6524</v>
      </c>
      <c r="C3442" s="315" t="s">
        <v>6525</v>
      </c>
      <c r="D3442" s="315" t="s">
        <v>6526</v>
      </c>
      <c r="E3442" s="315" t="s">
        <v>510</v>
      </c>
    </row>
    <row r="3443" spans="2:5">
      <c r="B3443" s="315" t="s">
        <v>6445</v>
      </c>
      <c r="C3443" s="315" t="s">
        <v>6446</v>
      </c>
      <c r="D3443" s="315" t="s">
        <v>6447</v>
      </c>
      <c r="E3443" s="315" t="s">
        <v>510</v>
      </c>
    </row>
    <row r="3444" spans="2:5">
      <c r="B3444" s="315" t="s">
        <v>6118</v>
      </c>
      <c r="C3444" s="315" t="s">
        <v>6119</v>
      </c>
      <c r="D3444" s="315" t="s">
        <v>6120</v>
      </c>
      <c r="E3444" s="315" t="s">
        <v>510</v>
      </c>
    </row>
    <row r="3445" spans="2:5">
      <c r="B3445" s="315" t="s">
        <v>5587</v>
      </c>
      <c r="C3445" s="315" t="s">
        <v>5588</v>
      </c>
      <c r="D3445" s="315" t="s">
        <v>5589</v>
      </c>
      <c r="E3445" s="315" t="s">
        <v>510</v>
      </c>
    </row>
    <row r="3446" spans="2:5">
      <c r="B3446" s="315" t="s">
        <v>5829</v>
      </c>
      <c r="C3446" s="315" t="s">
        <v>5830</v>
      </c>
      <c r="D3446" s="315" t="s">
        <v>3224</v>
      </c>
      <c r="E3446" s="315" t="s">
        <v>510</v>
      </c>
    </row>
    <row r="3447" spans="2:5">
      <c r="B3447" s="315" t="s">
        <v>12257</v>
      </c>
      <c r="C3447" s="315" t="s">
        <v>12258</v>
      </c>
      <c r="D3447" s="315" t="s">
        <v>12259</v>
      </c>
      <c r="E3447" s="315" t="s">
        <v>510</v>
      </c>
    </row>
    <row r="3448" spans="2:5">
      <c r="B3448" s="315" t="s">
        <v>11351</v>
      </c>
      <c r="C3448" s="315" t="s">
        <v>11352</v>
      </c>
      <c r="D3448" s="315" t="s">
        <v>509</v>
      </c>
      <c r="E3448" s="315" t="s">
        <v>510</v>
      </c>
    </row>
    <row r="3449" spans="2:5">
      <c r="B3449" s="315" t="s">
        <v>4909</v>
      </c>
      <c r="C3449" s="315" t="s">
        <v>4910</v>
      </c>
      <c r="D3449" s="315" t="s">
        <v>4911</v>
      </c>
      <c r="E3449" s="315" t="s">
        <v>510</v>
      </c>
    </row>
    <row r="3450" spans="2:5">
      <c r="B3450" s="315" t="s">
        <v>3131</v>
      </c>
      <c r="C3450" s="315" t="s">
        <v>3132</v>
      </c>
      <c r="D3450" s="315" t="s">
        <v>3133</v>
      </c>
      <c r="E3450" s="315" t="s">
        <v>510</v>
      </c>
    </row>
    <row r="3451" spans="2:5">
      <c r="B3451" s="315" t="s">
        <v>9827</v>
      </c>
      <c r="C3451" s="315" t="s">
        <v>9828</v>
      </c>
      <c r="D3451" s="315" t="s">
        <v>9829</v>
      </c>
      <c r="E3451" s="315" t="s">
        <v>510</v>
      </c>
    </row>
    <row r="3452" spans="2:5">
      <c r="B3452" s="315" t="s">
        <v>7134</v>
      </c>
      <c r="C3452" s="315" t="s">
        <v>7135</v>
      </c>
      <c r="D3452" s="315" t="s">
        <v>7136</v>
      </c>
      <c r="E3452" s="315" t="s">
        <v>510</v>
      </c>
    </row>
    <row r="3453" spans="2:5">
      <c r="B3453" s="315" t="s">
        <v>8467</v>
      </c>
      <c r="C3453" s="315" t="s">
        <v>8468</v>
      </c>
      <c r="D3453" s="315" t="s">
        <v>8469</v>
      </c>
      <c r="E3453" s="315" t="s">
        <v>510</v>
      </c>
    </row>
    <row r="3454" spans="2:5">
      <c r="B3454" s="315" t="s">
        <v>5857</v>
      </c>
      <c r="C3454" s="315" t="s">
        <v>5858</v>
      </c>
      <c r="D3454" s="315" t="s">
        <v>5859</v>
      </c>
      <c r="E3454" s="315" t="s">
        <v>510</v>
      </c>
    </row>
    <row r="3455" spans="2:5">
      <c r="B3455" s="315" t="s">
        <v>10101</v>
      </c>
      <c r="C3455" s="315" t="s">
        <v>10102</v>
      </c>
      <c r="D3455" s="315" t="s">
        <v>10103</v>
      </c>
      <c r="E3455" s="315" t="s">
        <v>510</v>
      </c>
    </row>
    <row r="3456" spans="2:5">
      <c r="B3456" s="315" t="s">
        <v>8355</v>
      </c>
      <c r="C3456" s="315" t="s">
        <v>8356</v>
      </c>
      <c r="D3456" s="315" t="s">
        <v>8357</v>
      </c>
      <c r="E3456" s="315" t="s">
        <v>510</v>
      </c>
    </row>
    <row r="3457" spans="2:5">
      <c r="B3457" s="315" t="s">
        <v>10298</v>
      </c>
      <c r="C3457" s="315" t="s">
        <v>10299</v>
      </c>
      <c r="D3457" s="315" t="s">
        <v>10300</v>
      </c>
      <c r="E3457" s="315" t="s">
        <v>510</v>
      </c>
    </row>
    <row r="3458" spans="2:5">
      <c r="B3458" s="315" t="s">
        <v>8720</v>
      </c>
      <c r="C3458" s="315" t="s">
        <v>8721</v>
      </c>
      <c r="D3458" s="315" t="s">
        <v>8722</v>
      </c>
      <c r="E3458" s="315" t="s">
        <v>510</v>
      </c>
    </row>
    <row r="3459" spans="2:5">
      <c r="B3459" s="315" t="s">
        <v>1927</v>
      </c>
      <c r="C3459" s="315" t="s">
        <v>1928</v>
      </c>
      <c r="D3459" s="315" t="s">
        <v>1929</v>
      </c>
      <c r="E3459" s="315" t="s">
        <v>510</v>
      </c>
    </row>
    <row r="3460" spans="2:5">
      <c r="B3460" s="315" t="s">
        <v>5632</v>
      </c>
      <c r="C3460" s="315" t="s">
        <v>5633</v>
      </c>
      <c r="D3460" s="315" t="s">
        <v>5634</v>
      </c>
      <c r="E3460" s="315" t="s">
        <v>680</v>
      </c>
    </row>
    <row r="3461" spans="2:5">
      <c r="B3461" s="315" t="s">
        <v>7182</v>
      </c>
      <c r="C3461" s="315" t="s">
        <v>7183</v>
      </c>
      <c r="D3461" s="315" t="s">
        <v>7184</v>
      </c>
      <c r="E3461" s="315" t="s">
        <v>510</v>
      </c>
    </row>
    <row r="3462" spans="2:5">
      <c r="B3462" s="315" t="s">
        <v>823</v>
      </c>
      <c r="C3462" s="315" t="s">
        <v>824</v>
      </c>
      <c r="D3462" s="315" t="s">
        <v>509</v>
      </c>
      <c r="E3462" s="315" t="s">
        <v>510</v>
      </c>
    </row>
    <row r="3463" spans="2:5">
      <c r="B3463" s="315" t="s">
        <v>1616</v>
      </c>
      <c r="C3463" s="315" t="s">
        <v>1617</v>
      </c>
      <c r="D3463" s="315" t="s">
        <v>1618</v>
      </c>
      <c r="E3463" s="315" t="s">
        <v>510</v>
      </c>
    </row>
    <row r="3464" spans="2:5">
      <c r="B3464" s="315" t="s">
        <v>5826</v>
      </c>
      <c r="C3464" s="315" t="s">
        <v>5827</v>
      </c>
      <c r="D3464" s="315" t="s">
        <v>5828</v>
      </c>
      <c r="E3464" s="315" t="s">
        <v>510</v>
      </c>
    </row>
    <row r="3465" spans="2:5">
      <c r="B3465" s="315" t="s">
        <v>4330</v>
      </c>
      <c r="C3465" s="315" t="s">
        <v>4331</v>
      </c>
      <c r="D3465" s="315" t="s">
        <v>509</v>
      </c>
      <c r="E3465" s="315" t="s">
        <v>510</v>
      </c>
    </row>
    <row r="3466" spans="2:5">
      <c r="B3466" s="315" t="s">
        <v>6926</v>
      </c>
      <c r="C3466" s="315" t="s">
        <v>6927</v>
      </c>
      <c r="D3466" s="315" t="s">
        <v>6928</v>
      </c>
      <c r="E3466" s="315" t="s">
        <v>510</v>
      </c>
    </row>
    <row r="3467" spans="2:5">
      <c r="B3467" s="315" t="s">
        <v>1056</v>
      </c>
      <c r="C3467" s="315" t="s">
        <v>1057</v>
      </c>
      <c r="D3467" s="315" t="s">
        <v>1058</v>
      </c>
      <c r="E3467" s="315" t="s">
        <v>680</v>
      </c>
    </row>
    <row r="3468" spans="2:5">
      <c r="B3468" s="315" t="s">
        <v>8042</v>
      </c>
      <c r="C3468" s="315" t="s">
        <v>8043</v>
      </c>
      <c r="D3468" s="315" t="s">
        <v>509</v>
      </c>
      <c r="E3468" s="315" t="s">
        <v>510</v>
      </c>
    </row>
    <row r="3469" spans="2:5">
      <c r="B3469" s="315" t="s">
        <v>5231</v>
      </c>
      <c r="C3469" s="315" t="s">
        <v>5232</v>
      </c>
      <c r="D3469" s="315" t="s">
        <v>5233</v>
      </c>
      <c r="E3469" s="315" t="s">
        <v>510</v>
      </c>
    </row>
    <row r="3470" spans="2:5">
      <c r="B3470" s="315" t="s">
        <v>4737</v>
      </c>
      <c r="C3470" s="315" t="s">
        <v>4738</v>
      </c>
      <c r="D3470" s="315" t="s">
        <v>4739</v>
      </c>
      <c r="E3470" s="315" t="s">
        <v>510</v>
      </c>
    </row>
    <row r="3471" spans="2:5">
      <c r="B3471" s="315" t="s">
        <v>8690</v>
      </c>
      <c r="C3471" s="315" t="s">
        <v>8691</v>
      </c>
      <c r="D3471" s="315" t="s">
        <v>8692</v>
      </c>
      <c r="E3471" s="315" t="s">
        <v>510</v>
      </c>
    </row>
    <row r="3472" spans="2:5">
      <c r="B3472" s="315" t="s">
        <v>1870</v>
      </c>
      <c r="C3472" s="315" t="s">
        <v>1871</v>
      </c>
      <c r="D3472" s="315" t="s">
        <v>1872</v>
      </c>
      <c r="E3472" s="315" t="s">
        <v>510</v>
      </c>
    </row>
    <row r="3473" spans="2:5">
      <c r="B3473" s="315" t="s">
        <v>1528</v>
      </c>
      <c r="C3473" s="315" t="s">
        <v>1529</v>
      </c>
      <c r="D3473" s="315" t="s">
        <v>509</v>
      </c>
      <c r="E3473" s="315" t="s">
        <v>510</v>
      </c>
    </row>
    <row r="3474" spans="2:5">
      <c r="B3474" s="315" t="s">
        <v>6039</v>
      </c>
      <c r="C3474" s="315" t="s">
        <v>6040</v>
      </c>
      <c r="D3474" s="315" t="s">
        <v>6041</v>
      </c>
      <c r="E3474" s="315" t="s">
        <v>510</v>
      </c>
    </row>
    <row r="3475" spans="2:5">
      <c r="B3475" s="315" t="s">
        <v>12723</v>
      </c>
      <c r="C3475" s="315" t="s">
        <v>12724</v>
      </c>
      <c r="D3475" s="315" t="s">
        <v>2362</v>
      </c>
      <c r="E3475" s="315" t="s">
        <v>680</v>
      </c>
    </row>
    <row r="3476" spans="2:5">
      <c r="B3476" s="315" t="s">
        <v>7933</v>
      </c>
      <c r="C3476" s="315" t="s">
        <v>7934</v>
      </c>
      <c r="D3476" s="315" t="s">
        <v>7935</v>
      </c>
      <c r="E3476" s="315" t="s">
        <v>510</v>
      </c>
    </row>
    <row r="3477" spans="2:5">
      <c r="B3477" s="315" t="s">
        <v>4423</v>
      </c>
      <c r="C3477" s="315" t="s">
        <v>4424</v>
      </c>
      <c r="D3477" s="315" t="s">
        <v>2365</v>
      </c>
      <c r="E3477" s="315" t="s">
        <v>510</v>
      </c>
    </row>
    <row r="3478" spans="2:5">
      <c r="B3478" s="315" t="s">
        <v>8640</v>
      </c>
      <c r="C3478" s="315" t="s">
        <v>8641</v>
      </c>
      <c r="D3478" s="315" t="s">
        <v>7941</v>
      </c>
      <c r="E3478" s="315" t="s">
        <v>510</v>
      </c>
    </row>
    <row r="3479" spans="2:5">
      <c r="B3479" s="315" t="s">
        <v>5411</v>
      </c>
      <c r="C3479" s="315" t="s">
        <v>5412</v>
      </c>
      <c r="D3479" s="315" t="s">
        <v>5413</v>
      </c>
      <c r="E3479" s="315" t="s">
        <v>510</v>
      </c>
    </row>
    <row r="3480" spans="2:5">
      <c r="B3480" s="315" t="s">
        <v>8410</v>
      </c>
      <c r="C3480" s="315" t="s">
        <v>8411</v>
      </c>
      <c r="D3480" s="315" t="s">
        <v>8412</v>
      </c>
      <c r="E3480" s="315" t="s">
        <v>510</v>
      </c>
    </row>
    <row r="3481" spans="2:5">
      <c r="B3481" s="315" t="s">
        <v>12126</v>
      </c>
      <c r="C3481" s="315" t="s">
        <v>12127</v>
      </c>
      <c r="D3481" s="315" t="s">
        <v>12128</v>
      </c>
      <c r="E3481" s="315" t="s">
        <v>510</v>
      </c>
    </row>
    <row r="3482" spans="2:5">
      <c r="B3482" s="315" t="s">
        <v>3731</v>
      </c>
      <c r="C3482" s="315" t="s">
        <v>3732</v>
      </c>
      <c r="D3482" s="315" t="s">
        <v>3733</v>
      </c>
      <c r="E3482" s="315" t="s">
        <v>510</v>
      </c>
    </row>
    <row r="3483" spans="2:5">
      <c r="B3483" s="315" t="s">
        <v>1059</v>
      </c>
      <c r="C3483" s="315" t="s">
        <v>1060</v>
      </c>
      <c r="D3483" s="315" t="s">
        <v>1061</v>
      </c>
      <c r="E3483" s="315" t="s">
        <v>510</v>
      </c>
    </row>
    <row r="3484" spans="2:5">
      <c r="B3484" s="315" t="s">
        <v>5816</v>
      </c>
      <c r="C3484" s="315" t="s">
        <v>5817</v>
      </c>
      <c r="D3484" s="315" t="s">
        <v>5818</v>
      </c>
      <c r="E3484" s="315" t="s">
        <v>510</v>
      </c>
    </row>
    <row r="3485" spans="2:5">
      <c r="B3485" s="315" t="s">
        <v>9424</v>
      </c>
      <c r="C3485" s="315" t="s">
        <v>9425</v>
      </c>
      <c r="D3485" s="315" t="s">
        <v>9426</v>
      </c>
      <c r="E3485" s="315" t="s">
        <v>510</v>
      </c>
    </row>
    <row r="3486" spans="2:5">
      <c r="B3486" s="315" t="s">
        <v>10089</v>
      </c>
      <c r="C3486" s="315" t="s">
        <v>10090</v>
      </c>
      <c r="D3486" s="315" t="s">
        <v>10091</v>
      </c>
      <c r="E3486" s="315" t="s">
        <v>510</v>
      </c>
    </row>
    <row r="3487" spans="2:5">
      <c r="B3487" s="315" t="s">
        <v>555</v>
      </c>
      <c r="C3487" s="315" t="s">
        <v>556</v>
      </c>
      <c r="D3487" s="315" t="s">
        <v>509</v>
      </c>
      <c r="E3487" s="315" t="s">
        <v>510</v>
      </c>
    </row>
    <row r="3488" spans="2:5">
      <c r="B3488" s="315" t="s">
        <v>3314</v>
      </c>
      <c r="C3488" s="315" t="s">
        <v>3315</v>
      </c>
      <c r="D3488" s="315" t="s">
        <v>3316</v>
      </c>
      <c r="E3488" s="315" t="s">
        <v>510</v>
      </c>
    </row>
    <row r="3489" spans="2:5">
      <c r="B3489" s="315" t="s">
        <v>11217</v>
      </c>
      <c r="C3489" s="315" t="s">
        <v>11218</v>
      </c>
      <c r="D3489" s="315" t="s">
        <v>509</v>
      </c>
      <c r="E3489" s="315" t="s">
        <v>510</v>
      </c>
    </row>
    <row r="3490" spans="2:5">
      <c r="B3490" s="315" t="s">
        <v>7289</v>
      </c>
      <c r="C3490" s="315" t="s">
        <v>7290</v>
      </c>
      <c r="D3490" s="315" t="s">
        <v>7291</v>
      </c>
      <c r="E3490" s="315" t="s">
        <v>510</v>
      </c>
    </row>
    <row r="3491" spans="2:5">
      <c r="B3491" s="315" t="s">
        <v>5498</v>
      </c>
      <c r="C3491" s="315" t="s">
        <v>5499</v>
      </c>
      <c r="D3491" s="315" t="s">
        <v>509</v>
      </c>
      <c r="E3491" s="315" t="s">
        <v>510</v>
      </c>
    </row>
    <row r="3492" spans="2:5">
      <c r="B3492" s="315" t="s">
        <v>9030</v>
      </c>
      <c r="C3492" s="315" t="s">
        <v>9031</v>
      </c>
      <c r="D3492" s="315" t="s">
        <v>6463</v>
      </c>
      <c r="E3492" s="315" t="s">
        <v>680</v>
      </c>
    </row>
    <row r="3493" spans="2:5">
      <c r="B3493" s="315" t="s">
        <v>11664</v>
      </c>
      <c r="C3493" s="315" t="s">
        <v>11665</v>
      </c>
      <c r="D3493" s="315" t="s">
        <v>509</v>
      </c>
      <c r="E3493" s="315" t="s">
        <v>510</v>
      </c>
    </row>
    <row r="3494" spans="2:5">
      <c r="B3494" s="315" t="s">
        <v>7157</v>
      </c>
      <c r="C3494" s="315" t="s">
        <v>7158</v>
      </c>
      <c r="D3494" s="315" t="s">
        <v>7159</v>
      </c>
      <c r="E3494" s="315" t="s">
        <v>510</v>
      </c>
    </row>
    <row r="3495" spans="2:5">
      <c r="B3495" s="315" t="s">
        <v>2451</v>
      </c>
      <c r="C3495" s="315" t="s">
        <v>2452</v>
      </c>
      <c r="D3495" s="315" t="s">
        <v>2453</v>
      </c>
      <c r="E3495" s="315" t="s">
        <v>680</v>
      </c>
    </row>
    <row r="3496" spans="2:5">
      <c r="B3496" s="315" t="s">
        <v>5324</v>
      </c>
      <c r="C3496" s="315" t="s">
        <v>5325</v>
      </c>
      <c r="D3496" s="315" t="s">
        <v>5326</v>
      </c>
      <c r="E3496" s="315" t="s">
        <v>510</v>
      </c>
    </row>
    <row r="3497" spans="2:5">
      <c r="B3497" s="315" t="s">
        <v>10653</v>
      </c>
      <c r="C3497" s="315" t="s">
        <v>10654</v>
      </c>
      <c r="D3497" s="315" t="s">
        <v>10655</v>
      </c>
      <c r="E3497" s="315" t="s">
        <v>510</v>
      </c>
    </row>
    <row r="3498" spans="2:5">
      <c r="B3498" s="315" t="s">
        <v>3227</v>
      </c>
      <c r="C3498" s="315" t="s">
        <v>3228</v>
      </c>
      <c r="D3498" s="315" t="s">
        <v>3229</v>
      </c>
      <c r="E3498" s="315" t="s">
        <v>510</v>
      </c>
    </row>
    <row r="3499" spans="2:5">
      <c r="B3499" s="315" t="s">
        <v>4238</v>
      </c>
      <c r="C3499" s="315" t="s">
        <v>4239</v>
      </c>
      <c r="D3499" s="315" t="s">
        <v>1321</v>
      </c>
      <c r="E3499" s="315" t="s">
        <v>510</v>
      </c>
    </row>
    <row r="3500" spans="2:5">
      <c r="B3500" s="315" t="s">
        <v>9433</v>
      </c>
      <c r="C3500" s="315" t="s">
        <v>9434</v>
      </c>
      <c r="D3500" s="315" t="s">
        <v>509</v>
      </c>
      <c r="E3500" s="315" t="s">
        <v>510</v>
      </c>
    </row>
    <row r="3501" spans="2:5">
      <c r="B3501" s="315" t="s">
        <v>4148</v>
      </c>
      <c r="C3501" s="315" t="s">
        <v>4149</v>
      </c>
      <c r="D3501" s="315" t="s">
        <v>4147</v>
      </c>
      <c r="E3501" s="315" t="s">
        <v>510</v>
      </c>
    </row>
    <row r="3502" spans="2:5">
      <c r="B3502" s="315" t="s">
        <v>5391</v>
      </c>
      <c r="C3502" s="315" t="s">
        <v>5392</v>
      </c>
      <c r="D3502" s="315" t="s">
        <v>5393</v>
      </c>
      <c r="E3502" s="315" t="s">
        <v>510</v>
      </c>
    </row>
    <row r="3503" spans="2:5">
      <c r="B3503" s="315" t="s">
        <v>6793</v>
      </c>
      <c r="C3503" s="315" t="s">
        <v>6794</v>
      </c>
      <c r="D3503" s="315" t="s">
        <v>6795</v>
      </c>
      <c r="E3503" s="315" t="s">
        <v>510</v>
      </c>
    </row>
    <row r="3504" spans="2:5">
      <c r="B3504" s="315" t="s">
        <v>5298</v>
      </c>
      <c r="C3504" s="315" t="s">
        <v>5299</v>
      </c>
      <c r="D3504" s="315" t="s">
        <v>509</v>
      </c>
      <c r="E3504" s="315" t="s">
        <v>510</v>
      </c>
    </row>
    <row r="3505" spans="2:5">
      <c r="B3505" s="315" t="s">
        <v>6097</v>
      </c>
      <c r="C3505" s="315" t="s">
        <v>6098</v>
      </c>
      <c r="D3505" s="315" t="s">
        <v>6099</v>
      </c>
      <c r="E3505" s="315" t="s">
        <v>510</v>
      </c>
    </row>
    <row r="3506" spans="2:5">
      <c r="B3506" s="315" t="s">
        <v>6479</v>
      </c>
      <c r="C3506" s="315" t="s">
        <v>6480</v>
      </c>
      <c r="D3506" s="315" t="s">
        <v>6481</v>
      </c>
      <c r="E3506" s="315" t="s">
        <v>510</v>
      </c>
    </row>
    <row r="3507" spans="2:5">
      <c r="B3507" s="315" t="s">
        <v>2092</v>
      </c>
      <c r="C3507" s="315" t="s">
        <v>2093</v>
      </c>
      <c r="D3507" s="315" t="s">
        <v>2094</v>
      </c>
      <c r="E3507" s="315" t="s">
        <v>510</v>
      </c>
    </row>
    <row r="3508" spans="2:5">
      <c r="B3508" s="315" t="s">
        <v>5981</v>
      </c>
      <c r="C3508" s="315" t="s">
        <v>5982</v>
      </c>
      <c r="D3508" s="315" t="s">
        <v>4671</v>
      </c>
      <c r="E3508" s="315" t="s">
        <v>680</v>
      </c>
    </row>
    <row r="3509" spans="2:5">
      <c r="B3509" s="315" t="s">
        <v>4990</v>
      </c>
      <c r="C3509" s="315" t="s">
        <v>4991</v>
      </c>
      <c r="D3509" s="315" t="s">
        <v>528</v>
      </c>
      <c r="E3509" s="315" t="s">
        <v>680</v>
      </c>
    </row>
    <row r="3510" spans="2:5">
      <c r="B3510" s="315" t="s">
        <v>12147</v>
      </c>
      <c r="C3510" s="315" t="s">
        <v>12148</v>
      </c>
      <c r="D3510" s="315" t="s">
        <v>12149</v>
      </c>
      <c r="E3510" s="315" t="s">
        <v>680</v>
      </c>
    </row>
    <row r="3511" spans="2:5">
      <c r="B3511" s="315" t="s">
        <v>11976</v>
      </c>
      <c r="C3511" s="315" t="s">
        <v>11977</v>
      </c>
      <c r="D3511" s="315" t="s">
        <v>11978</v>
      </c>
      <c r="E3511" s="315" t="s">
        <v>510</v>
      </c>
    </row>
    <row r="3512" spans="2:5">
      <c r="B3512" s="315" t="s">
        <v>5113</v>
      </c>
      <c r="C3512" s="315" t="s">
        <v>5114</v>
      </c>
      <c r="D3512" s="315" t="s">
        <v>2289</v>
      </c>
      <c r="E3512" s="315" t="s">
        <v>510</v>
      </c>
    </row>
    <row r="3513" spans="2:5">
      <c r="B3513" s="315" t="s">
        <v>579</v>
      </c>
      <c r="C3513" s="315" t="s">
        <v>580</v>
      </c>
      <c r="D3513" s="315" t="s">
        <v>581</v>
      </c>
      <c r="E3513" s="315" t="s">
        <v>510</v>
      </c>
    </row>
    <row r="3514" spans="2:5">
      <c r="B3514" s="315" t="s">
        <v>9340</v>
      </c>
      <c r="C3514" s="315" t="s">
        <v>9341</v>
      </c>
      <c r="D3514" s="315" t="s">
        <v>9342</v>
      </c>
      <c r="E3514" s="315" t="s">
        <v>510</v>
      </c>
    </row>
    <row r="3515" spans="2:5">
      <c r="B3515" s="315" t="s">
        <v>12135</v>
      </c>
      <c r="C3515" s="315" t="s">
        <v>12136</v>
      </c>
      <c r="D3515" s="315" t="s">
        <v>12137</v>
      </c>
      <c r="E3515" s="315" t="s">
        <v>510</v>
      </c>
    </row>
    <row r="3516" spans="2:5">
      <c r="B3516" s="315" t="s">
        <v>6697</v>
      </c>
      <c r="C3516" s="315" t="s">
        <v>6698</v>
      </c>
      <c r="D3516" s="315" t="s">
        <v>6699</v>
      </c>
      <c r="E3516" s="315" t="s">
        <v>510</v>
      </c>
    </row>
    <row r="3517" spans="2:5">
      <c r="B3517" s="315" t="s">
        <v>4226</v>
      </c>
      <c r="C3517" s="315" t="s">
        <v>4227</v>
      </c>
      <c r="D3517" s="315" t="s">
        <v>4228</v>
      </c>
      <c r="E3517" s="315" t="s">
        <v>510</v>
      </c>
    </row>
    <row r="3518" spans="2:5">
      <c r="B3518" s="315" t="s">
        <v>5192</v>
      </c>
      <c r="C3518" s="315" t="s">
        <v>5193</v>
      </c>
      <c r="D3518" s="315" t="s">
        <v>5194</v>
      </c>
      <c r="E3518" s="315" t="s">
        <v>510</v>
      </c>
    </row>
    <row r="3519" spans="2:5">
      <c r="B3519" s="315" t="s">
        <v>873</v>
      </c>
      <c r="C3519" s="315" t="s">
        <v>874</v>
      </c>
      <c r="D3519" s="315" t="s">
        <v>875</v>
      </c>
      <c r="E3519" s="315" t="s">
        <v>510</v>
      </c>
    </row>
    <row r="3520" spans="2:5">
      <c r="B3520" s="315" t="s">
        <v>1339</v>
      </c>
      <c r="C3520" s="315" t="s">
        <v>1340</v>
      </c>
      <c r="D3520" s="315" t="s">
        <v>1341</v>
      </c>
      <c r="E3520" s="315" t="s">
        <v>510</v>
      </c>
    </row>
    <row r="3521" spans="2:5">
      <c r="B3521" s="315" t="s">
        <v>1062</v>
      </c>
      <c r="C3521" s="315" t="s">
        <v>1063</v>
      </c>
      <c r="D3521" s="315" t="s">
        <v>1064</v>
      </c>
      <c r="E3521" s="315" t="s">
        <v>510</v>
      </c>
    </row>
    <row r="3522" spans="2:5">
      <c r="B3522" s="315" t="s">
        <v>12467</v>
      </c>
      <c r="C3522" s="315" t="s">
        <v>12468</v>
      </c>
      <c r="D3522" s="315" t="s">
        <v>12469</v>
      </c>
      <c r="E3522" s="315" t="s">
        <v>510</v>
      </c>
    </row>
    <row r="3523" spans="2:5">
      <c r="B3523" s="315" t="s">
        <v>9534</v>
      </c>
      <c r="C3523" s="315" t="s">
        <v>9535</v>
      </c>
      <c r="D3523" s="315" t="s">
        <v>9536</v>
      </c>
      <c r="E3523" s="315" t="s">
        <v>510</v>
      </c>
    </row>
    <row r="3524" spans="2:5">
      <c r="B3524" s="315" t="s">
        <v>11321</v>
      </c>
      <c r="C3524" s="315" t="s">
        <v>11322</v>
      </c>
      <c r="D3524" s="315" t="s">
        <v>11323</v>
      </c>
      <c r="E3524" s="315" t="s">
        <v>510</v>
      </c>
    </row>
    <row r="3525" spans="2:5">
      <c r="B3525" s="315" t="s">
        <v>879</v>
      </c>
      <c r="C3525" s="315" t="s">
        <v>880</v>
      </c>
      <c r="D3525" s="315" t="s">
        <v>509</v>
      </c>
      <c r="E3525" s="315" t="s">
        <v>510</v>
      </c>
    </row>
    <row r="3526" spans="2:5">
      <c r="B3526" s="315" t="s">
        <v>10825</v>
      </c>
      <c r="C3526" s="315" t="s">
        <v>10826</v>
      </c>
      <c r="D3526" s="315" t="s">
        <v>509</v>
      </c>
      <c r="E3526" s="315" t="s">
        <v>510</v>
      </c>
    </row>
    <row r="3527" spans="2:5">
      <c r="B3527" s="315" t="s">
        <v>3056</v>
      </c>
      <c r="C3527" s="315" t="s">
        <v>3057</v>
      </c>
      <c r="D3527" s="315" t="s">
        <v>3058</v>
      </c>
      <c r="E3527" s="315" t="s">
        <v>680</v>
      </c>
    </row>
    <row r="3528" spans="2:5">
      <c r="B3528" s="315" t="s">
        <v>7342</v>
      </c>
      <c r="C3528" s="315" t="s">
        <v>7343</v>
      </c>
      <c r="D3528" s="315" t="s">
        <v>7344</v>
      </c>
      <c r="E3528" s="315" t="s">
        <v>510</v>
      </c>
    </row>
    <row r="3529" spans="2:5">
      <c r="B3529" s="315" t="s">
        <v>8900</v>
      </c>
      <c r="C3529" s="315" t="s">
        <v>8901</v>
      </c>
      <c r="D3529" s="315" t="s">
        <v>8902</v>
      </c>
      <c r="E3529" s="315" t="s">
        <v>510</v>
      </c>
    </row>
    <row r="3530" spans="2:5">
      <c r="B3530" s="315" t="s">
        <v>9046</v>
      </c>
      <c r="C3530" s="315" t="s">
        <v>9047</v>
      </c>
      <c r="D3530" s="315" t="s">
        <v>9048</v>
      </c>
      <c r="E3530" s="315" t="s">
        <v>510</v>
      </c>
    </row>
    <row r="3531" spans="2:5">
      <c r="B3531" s="315" t="s">
        <v>6380</v>
      </c>
      <c r="C3531" s="315" t="s">
        <v>6381</v>
      </c>
      <c r="D3531" s="315" t="s">
        <v>6382</v>
      </c>
      <c r="E3531" s="315" t="s">
        <v>680</v>
      </c>
    </row>
    <row r="3532" spans="2:5">
      <c r="B3532" s="315" t="s">
        <v>8880</v>
      </c>
      <c r="C3532" s="315" t="s">
        <v>8881</v>
      </c>
      <c r="D3532" s="315" t="s">
        <v>1501</v>
      </c>
      <c r="E3532" s="315" t="s">
        <v>510</v>
      </c>
    </row>
    <row r="3533" spans="2:5">
      <c r="B3533" s="315" t="s">
        <v>8346</v>
      </c>
      <c r="C3533" s="315" t="s">
        <v>8347</v>
      </c>
      <c r="D3533" s="315" t="s">
        <v>8348</v>
      </c>
      <c r="E3533" s="315" t="s">
        <v>680</v>
      </c>
    </row>
    <row r="3534" spans="2:5">
      <c r="B3534" s="315" t="s">
        <v>9300</v>
      </c>
      <c r="C3534" s="315" t="s">
        <v>9301</v>
      </c>
      <c r="D3534" s="315" t="s">
        <v>9302</v>
      </c>
      <c r="E3534" s="315" t="s">
        <v>510</v>
      </c>
    </row>
    <row r="3535" spans="2:5">
      <c r="B3535" s="315" t="s">
        <v>3504</v>
      </c>
      <c r="C3535" s="315" t="s">
        <v>3505</v>
      </c>
      <c r="D3535" s="315" t="s">
        <v>3506</v>
      </c>
      <c r="E3535" s="315" t="s">
        <v>510</v>
      </c>
    </row>
    <row r="3536" spans="2:5">
      <c r="B3536" s="315" t="s">
        <v>846</v>
      </c>
      <c r="C3536" s="315" t="s">
        <v>847</v>
      </c>
      <c r="D3536" s="315" t="s">
        <v>848</v>
      </c>
      <c r="E3536" s="315" t="s">
        <v>510</v>
      </c>
    </row>
    <row r="3537" spans="2:5">
      <c r="B3537" s="315" t="s">
        <v>8183</v>
      </c>
      <c r="C3537" s="315" t="s">
        <v>8184</v>
      </c>
      <c r="D3537" s="315" t="s">
        <v>8185</v>
      </c>
      <c r="E3537" s="315" t="s">
        <v>510</v>
      </c>
    </row>
    <row r="3538" spans="2:5">
      <c r="B3538" s="315" t="s">
        <v>1944</v>
      </c>
      <c r="C3538" s="315" t="s">
        <v>1945</v>
      </c>
      <c r="D3538" s="315" t="s">
        <v>1946</v>
      </c>
      <c r="E3538" s="315" t="s">
        <v>510</v>
      </c>
    </row>
    <row r="3539" spans="2:5">
      <c r="B3539" s="315" t="s">
        <v>9479</v>
      </c>
      <c r="C3539" s="315" t="s">
        <v>9480</v>
      </c>
      <c r="D3539" s="315" t="s">
        <v>9481</v>
      </c>
      <c r="E3539" s="315" t="s">
        <v>510</v>
      </c>
    </row>
    <row r="3540" spans="2:5">
      <c r="B3540" s="315" t="s">
        <v>9298</v>
      </c>
      <c r="C3540" s="315" t="s">
        <v>9299</v>
      </c>
      <c r="D3540" s="315" t="s">
        <v>6658</v>
      </c>
      <c r="E3540" s="315" t="s">
        <v>510</v>
      </c>
    </row>
    <row r="3541" spans="2:5">
      <c r="B3541" s="315" t="s">
        <v>979</v>
      </c>
      <c r="C3541" s="315" t="s">
        <v>980</v>
      </c>
      <c r="D3541" s="315" t="s">
        <v>981</v>
      </c>
      <c r="E3541" s="315" t="s">
        <v>680</v>
      </c>
    </row>
    <row r="3542" spans="2:5">
      <c r="B3542" s="315" t="s">
        <v>9380</v>
      </c>
      <c r="C3542" s="315" t="s">
        <v>9381</v>
      </c>
      <c r="D3542" s="315" t="s">
        <v>9382</v>
      </c>
      <c r="E3542" s="315" t="s">
        <v>510</v>
      </c>
    </row>
    <row r="3543" spans="2:5">
      <c r="B3543" s="315" t="s">
        <v>7487</v>
      </c>
      <c r="C3543" s="315" t="s">
        <v>7488</v>
      </c>
      <c r="D3543" s="315" t="s">
        <v>7489</v>
      </c>
      <c r="E3543" s="315" t="s">
        <v>510</v>
      </c>
    </row>
    <row r="3544" spans="2:5">
      <c r="B3544" s="315" t="s">
        <v>8885</v>
      </c>
      <c r="C3544" s="315" t="s">
        <v>8886</v>
      </c>
      <c r="D3544" s="315" t="s">
        <v>8887</v>
      </c>
      <c r="E3544" s="315" t="s">
        <v>510</v>
      </c>
    </row>
    <row r="3545" spans="2:5">
      <c r="B3545" s="315" t="s">
        <v>11616</v>
      </c>
      <c r="C3545" s="315" t="s">
        <v>11617</v>
      </c>
      <c r="D3545" s="315" t="s">
        <v>6658</v>
      </c>
      <c r="E3545" s="315" t="s">
        <v>510</v>
      </c>
    </row>
    <row r="3546" spans="2:5">
      <c r="B3546" s="315" t="s">
        <v>3064</v>
      </c>
      <c r="C3546" s="315" t="s">
        <v>3065</v>
      </c>
      <c r="D3546" s="315" t="s">
        <v>3066</v>
      </c>
      <c r="E3546" s="315" t="s">
        <v>510</v>
      </c>
    </row>
    <row r="3547" spans="2:5">
      <c r="B3547" s="315" t="s">
        <v>6656</v>
      </c>
      <c r="C3547" s="315" t="s">
        <v>6657</v>
      </c>
      <c r="D3547" s="315" t="s">
        <v>6658</v>
      </c>
      <c r="E3547" s="315" t="s">
        <v>510</v>
      </c>
    </row>
    <row r="3548" spans="2:5">
      <c r="B3548" s="315" t="s">
        <v>8723</v>
      </c>
      <c r="C3548" s="315" t="s">
        <v>8724</v>
      </c>
      <c r="D3548" s="315" t="s">
        <v>8725</v>
      </c>
      <c r="E3548" s="315" t="s">
        <v>510</v>
      </c>
    </row>
    <row r="3549" spans="2:5">
      <c r="B3549" s="315" t="s">
        <v>1372</v>
      </c>
      <c r="C3549" s="315" t="s">
        <v>1373</v>
      </c>
      <c r="D3549" s="315" t="s">
        <v>1374</v>
      </c>
      <c r="E3549" s="315" t="s">
        <v>680</v>
      </c>
    </row>
    <row r="3550" spans="2:5">
      <c r="B3550" s="315" t="s">
        <v>8596</v>
      </c>
      <c r="C3550" s="315" t="s">
        <v>8597</v>
      </c>
      <c r="D3550" s="315" t="s">
        <v>8598</v>
      </c>
      <c r="E3550" s="315" t="s">
        <v>510</v>
      </c>
    </row>
    <row r="3551" spans="2:5">
      <c r="B3551" s="315" t="s">
        <v>8192</v>
      </c>
      <c r="C3551" s="315" t="s">
        <v>8193</v>
      </c>
      <c r="D3551" s="315" t="s">
        <v>8194</v>
      </c>
      <c r="E3551" s="315" t="s">
        <v>510</v>
      </c>
    </row>
    <row r="3552" spans="2:5">
      <c r="B3552" s="315" t="s">
        <v>6378</v>
      </c>
      <c r="C3552" s="315" t="s">
        <v>6379</v>
      </c>
      <c r="D3552" s="315" t="s">
        <v>509</v>
      </c>
      <c r="E3552" s="315" t="s">
        <v>510</v>
      </c>
    </row>
    <row r="3553" spans="2:5">
      <c r="B3553" s="315" t="s">
        <v>3119</v>
      </c>
      <c r="C3553" s="315" t="s">
        <v>3120</v>
      </c>
      <c r="D3553" s="315" t="s">
        <v>3121</v>
      </c>
      <c r="E3553" s="315" t="s">
        <v>510</v>
      </c>
    </row>
    <row r="3554" spans="2:5">
      <c r="B3554" s="315" t="s">
        <v>6692</v>
      </c>
      <c r="C3554" s="315" t="s">
        <v>6693</v>
      </c>
      <c r="D3554" s="315" t="s">
        <v>6694</v>
      </c>
      <c r="E3554" s="315" t="s">
        <v>510</v>
      </c>
    </row>
    <row r="3555" spans="2:5">
      <c r="B3555" s="315" t="s">
        <v>7224</v>
      </c>
      <c r="C3555" s="315" t="s">
        <v>7225</v>
      </c>
      <c r="D3555" s="315" t="s">
        <v>7226</v>
      </c>
      <c r="E3555" s="315" t="s">
        <v>510</v>
      </c>
    </row>
    <row r="3556" spans="2:5">
      <c r="B3556" s="315" t="s">
        <v>1536</v>
      </c>
      <c r="C3556" s="315" t="s">
        <v>1537</v>
      </c>
      <c r="D3556" s="315" t="s">
        <v>1538</v>
      </c>
      <c r="E3556" s="315" t="s">
        <v>510</v>
      </c>
    </row>
    <row r="3557" spans="2:5">
      <c r="B3557" s="315" t="s">
        <v>10515</v>
      </c>
      <c r="C3557" s="315" t="s">
        <v>10516</v>
      </c>
      <c r="D3557" s="315" t="s">
        <v>5801</v>
      </c>
      <c r="E3557" s="315" t="s">
        <v>680</v>
      </c>
    </row>
    <row r="3558" spans="2:5">
      <c r="B3558" s="315" t="s">
        <v>11765</v>
      </c>
      <c r="C3558" s="315" t="s">
        <v>11766</v>
      </c>
      <c r="D3558" s="315" t="s">
        <v>11767</v>
      </c>
      <c r="E3558" s="315" t="s">
        <v>510</v>
      </c>
    </row>
    <row r="3559" spans="2:5">
      <c r="B3559" s="315" t="s">
        <v>9252</v>
      </c>
      <c r="C3559" s="315" t="s">
        <v>9253</v>
      </c>
      <c r="D3559" s="315" t="s">
        <v>8865</v>
      </c>
      <c r="E3559" s="315" t="s">
        <v>510</v>
      </c>
    </row>
    <row r="3560" spans="2:5">
      <c r="B3560" s="315" t="s">
        <v>9740</v>
      </c>
      <c r="C3560" s="315" t="s">
        <v>9741</v>
      </c>
      <c r="D3560" s="315" t="s">
        <v>9742</v>
      </c>
      <c r="E3560" s="315" t="s">
        <v>510</v>
      </c>
    </row>
    <row r="3561" spans="2:5">
      <c r="B3561" s="315" t="s">
        <v>3609</v>
      </c>
      <c r="C3561" s="315" t="s">
        <v>3610</v>
      </c>
      <c r="D3561" s="315" t="s">
        <v>3611</v>
      </c>
      <c r="E3561" s="315" t="s">
        <v>510</v>
      </c>
    </row>
    <row r="3562" spans="2:5">
      <c r="B3562" s="315" t="s">
        <v>12061</v>
      </c>
      <c r="C3562" s="315" t="s">
        <v>12062</v>
      </c>
      <c r="D3562" s="315" t="s">
        <v>12063</v>
      </c>
      <c r="E3562" s="315" t="s">
        <v>510</v>
      </c>
    </row>
    <row r="3563" spans="2:5">
      <c r="B3563" s="315" t="s">
        <v>4967</v>
      </c>
      <c r="C3563" s="315" t="s">
        <v>4968</v>
      </c>
      <c r="D3563" s="315" t="s">
        <v>4969</v>
      </c>
      <c r="E3563" s="315" t="s">
        <v>510</v>
      </c>
    </row>
    <row r="3564" spans="2:5">
      <c r="B3564" s="315" t="s">
        <v>12243</v>
      </c>
      <c r="C3564" s="315" t="s">
        <v>12244</v>
      </c>
      <c r="D3564" s="315" t="s">
        <v>12245</v>
      </c>
      <c r="E3564" s="315" t="s">
        <v>510</v>
      </c>
    </row>
    <row r="3565" spans="2:5">
      <c r="B3565" s="315" t="s">
        <v>10185</v>
      </c>
      <c r="C3565" s="315" t="s">
        <v>10186</v>
      </c>
      <c r="D3565" s="315" t="s">
        <v>10187</v>
      </c>
      <c r="E3565" s="315" t="s">
        <v>510</v>
      </c>
    </row>
    <row r="3566" spans="2:5">
      <c r="B3566" s="315" t="s">
        <v>10010</v>
      </c>
      <c r="C3566" s="315" t="s">
        <v>10011</v>
      </c>
      <c r="D3566" s="315" t="s">
        <v>978</v>
      </c>
      <c r="E3566" s="315" t="s">
        <v>510</v>
      </c>
    </row>
    <row r="3567" spans="2:5">
      <c r="B3567" s="315" t="s">
        <v>9371</v>
      </c>
      <c r="C3567" s="315" t="s">
        <v>9372</v>
      </c>
      <c r="D3567" s="315" t="s">
        <v>9373</v>
      </c>
      <c r="E3567" s="315" t="s">
        <v>510</v>
      </c>
    </row>
    <row r="3568" spans="2:5">
      <c r="B3568" s="315" t="s">
        <v>9064</v>
      </c>
      <c r="C3568" s="315" t="s">
        <v>9065</v>
      </c>
      <c r="D3568" s="315" t="s">
        <v>9066</v>
      </c>
      <c r="E3568" s="315" t="s">
        <v>510</v>
      </c>
    </row>
    <row r="3569" spans="2:5">
      <c r="B3569" s="315" t="s">
        <v>5277</v>
      </c>
      <c r="C3569" s="315" t="s">
        <v>5278</v>
      </c>
      <c r="D3569" s="315" t="s">
        <v>5279</v>
      </c>
      <c r="E3569" s="315" t="s">
        <v>510</v>
      </c>
    </row>
    <row r="3570" spans="2:5">
      <c r="B3570" s="315" t="s">
        <v>6182</v>
      </c>
      <c r="C3570" s="315" t="s">
        <v>6183</v>
      </c>
      <c r="D3570" s="315" t="s">
        <v>6184</v>
      </c>
      <c r="E3570" s="315" t="s">
        <v>510</v>
      </c>
    </row>
    <row r="3571" spans="2:5">
      <c r="B3571" s="315" t="s">
        <v>628</v>
      </c>
      <c r="C3571" s="315" t="s">
        <v>629</v>
      </c>
      <c r="D3571" s="315" t="s">
        <v>630</v>
      </c>
      <c r="E3571" s="315" t="s">
        <v>510</v>
      </c>
    </row>
    <row r="3572" spans="2:5">
      <c r="B3572" s="315" t="s">
        <v>4503</v>
      </c>
      <c r="C3572" s="315" t="s">
        <v>4504</v>
      </c>
      <c r="D3572" s="315" t="s">
        <v>509</v>
      </c>
      <c r="E3572" s="315" t="s">
        <v>510</v>
      </c>
    </row>
    <row r="3573" spans="2:5">
      <c r="B3573" s="315" t="s">
        <v>1964</v>
      </c>
      <c r="C3573" s="315" t="s">
        <v>1965</v>
      </c>
      <c r="D3573" s="315" t="s">
        <v>1966</v>
      </c>
      <c r="E3573" s="315" t="s">
        <v>510</v>
      </c>
    </row>
    <row r="3574" spans="2:5">
      <c r="B3574" s="315" t="s">
        <v>776</v>
      </c>
      <c r="C3574" s="315" t="s">
        <v>777</v>
      </c>
      <c r="D3574" s="315" t="s">
        <v>778</v>
      </c>
      <c r="E3574" s="315" t="s">
        <v>510</v>
      </c>
    </row>
    <row r="3575" spans="2:5">
      <c r="B3575" s="315" t="s">
        <v>6857</v>
      </c>
      <c r="C3575" s="315" t="s">
        <v>6858</v>
      </c>
      <c r="D3575" s="315" t="s">
        <v>6859</v>
      </c>
      <c r="E3575" s="315" t="s">
        <v>510</v>
      </c>
    </row>
    <row r="3576" spans="2:5">
      <c r="B3576" s="315" t="s">
        <v>10160</v>
      </c>
      <c r="C3576" s="315" t="s">
        <v>10161</v>
      </c>
      <c r="D3576" s="315" t="s">
        <v>10162</v>
      </c>
      <c r="E3576" s="315" t="s">
        <v>510</v>
      </c>
    </row>
    <row r="3577" spans="2:5">
      <c r="B3577" s="315" t="s">
        <v>7668</v>
      </c>
      <c r="C3577" s="315" t="s">
        <v>7669</v>
      </c>
      <c r="D3577" s="315" t="s">
        <v>7670</v>
      </c>
      <c r="E3577" s="315" t="s">
        <v>510</v>
      </c>
    </row>
    <row r="3578" spans="2:5">
      <c r="B3578" s="315" t="s">
        <v>8203</v>
      </c>
      <c r="C3578" s="315" t="s">
        <v>8204</v>
      </c>
      <c r="D3578" s="315" t="s">
        <v>8205</v>
      </c>
      <c r="E3578" s="315" t="s">
        <v>510</v>
      </c>
    </row>
    <row r="3579" spans="2:5">
      <c r="B3579" s="315" t="s">
        <v>2546</v>
      </c>
      <c r="C3579" s="315" t="s">
        <v>2547</v>
      </c>
      <c r="D3579" s="315" t="s">
        <v>2548</v>
      </c>
      <c r="E3579" s="315" t="s">
        <v>510</v>
      </c>
    </row>
    <row r="3580" spans="2:5">
      <c r="B3580" s="315" t="s">
        <v>7518</v>
      </c>
      <c r="C3580" s="315" t="s">
        <v>7519</v>
      </c>
      <c r="D3580" s="315" t="s">
        <v>7520</v>
      </c>
      <c r="E3580" s="315" t="s">
        <v>680</v>
      </c>
    </row>
    <row r="3581" spans="2:5">
      <c r="B3581" s="315" t="s">
        <v>7679</v>
      </c>
      <c r="C3581" s="315" t="s">
        <v>7680</v>
      </c>
      <c r="D3581" s="315" t="s">
        <v>7681</v>
      </c>
      <c r="E3581" s="315" t="s">
        <v>680</v>
      </c>
    </row>
    <row r="3582" spans="2:5">
      <c r="B3582" s="315" t="s">
        <v>857</v>
      </c>
      <c r="C3582" s="315" t="s">
        <v>858</v>
      </c>
      <c r="D3582" s="315" t="s">
        <v>509</v>
      </c>
      <c r="E3582" s="315" t="s">
        <v>510</v>
      </c>
    </row>
    <row r="3583" spans="2:5">
      <c r="B3583" s="315" t="s">
        <v>3006</v>
      </c>
      <c r="C3583" s="315" t="s">
        <v>3007</v>
      </c>
      <c r="D3583" s="315" t="s">
        <v>3008</v>
      </c>
      <c r="E3583" s="315" t="s">
        <v>510</v>
      </c>
    </row>
    <row r="3584" spans="2:5">
      <c r="B3584" s="315" t="s">
        <v>4610</v>
      </c>
      <c r="C3584" s="315" t="s">
        <v>4611</v>
      </c>
      <c r="D3584" s="315" t="s">
        <v>4612</v>
      </c>
      <c r="E3584" s="315" t="s">
        <v>680</v>
      </c>
    </row>
    <row r="3585" spans="2:5">
      <c r="B3585" s="315" t="s">
        <v>12706</v>
      </c>
      <c r="C3585" s="315" t="s">
        <v>12707</v>
      </c>
      <c r="D3585" s="315" t="s">
        <v>12708</v>
      </c>
      <c r="E3585" s="315" t="s">
        <v>510</v>
      </c>
    </row>
    <row r="3586" spans="2:5">
      <c r="B3586" s="315" t="s">
        <v>9157</v>
      </c>
      <c r="C3586" s="315" t="s">
        <v>9158</v>
      </c>
      <c r="D3586" s="315" t="s">
        <v>9159</v>
      </c>
      <c r="E3586" s="315" t="s">
        <v>510</v>
      </c>
    </row>
    <row r="3587" spans="2:5">
      <c r="B3587" s="315" t="s">
        <v>6253</v>
      </c>
      <c r="C3587" s="315" t="s">
        <v>6254</v>
      </c>
      <c r="D3587" s="315" t="s">
        <v>851</v>
      </c>
      <c r="E3587" s="315" t="s">
        <v>510</v>
      </c>
    </row>
    <row r="3588" spans="2:5">
      <c r="B3588" s="315" t="s">
        <v>10247</v>
      </c>
      <c r="C3588" s="315" t="s">
        <v>10248</v>
      </c>
      <c r="D3588" s="315" t="s">
        <v>10249</v>
      </c>
      <c r="E3588" s="315" t="s">
        <v>510</v>
      </c>
    </row>
    <row r="3589" spans="2:5">
      <c r="B3589" s="315" t="s">
        <v>12052</v>
      </c>
      <c r="C3589" s="315" t="s">
        <v>12053</v>
      </c>
      <c r="D3589" s="315" t="s">
        <v>12054</v>
      </c>
      <c r="E3589" s="315" t="s">
        <v>510</v>
      </c>
    </row>
    <row r="3590" spans="2:5">
      <c r="B3590" s="315" t="s">
        <v>2676</v>
      </c>
      <c r="C3590" s="315" t="s">
        <v>2677</v>
      </c>
      <c r="D3590" s="315" t="s">
        <v>2678</v>
      </c>
      <c r="E3590" s="315" t="s">
        <v>510</v>
      </c>
    </row>
    <row r="3591" spans="2:5">
      <c r="B3591" s="315" t="s">
        <v>9560</v>
      </c>
      <c r="C3591" s="315" t="s">
        <v>9561</v>
      </c>
      <c r="D3591" s="315" t="s">
        <v>9562</v>
      </c>
      <c r="E3591" s="315" t="s">
        <v>510</v>
      </c>
    </row>
    <row r="3592" spans="2:5">
      <c r="B3592" s="315" t="s">
        <v>4250</v>
      </c>
      <c r="C3592" s="315" t="s">
        <v>4251</v>
      </c>
      <c r="D3592" s="315" t="s">
        <v>4252</v>
      </c>
      <c r="E3592" s="315" t="s">
        <v>680</v>
      </c>
    </row>
    <row r="3593" spans="2:5">
      <c r="B3593" s="315" t="s">
        <v>5480</v>
      </c>
      <c r="C3593" s="315" t="s">
        <v>5481</v>
      </c>
      <c r="D3593" s="315" t="s">
        <v>3209</v>
      </c>
      <c r="E3593" s="315" t="s">
        <v>510</v>
      </c>
    </row>
    <row r="3594" spans="2:5">
      <c r="B3594" s="315" t="s">
        <v>3274</v>
      </c>
      <c r="C3594" s="315" t="s">
        <v>3275</v>
      </c>
      <c r="D3594" s="315" t="s">
        <v>3276</v>
      </c>
      <c r="E3594" s="315" t="s">
        <v>510</v>
      </c>
    </row>
    <row r="3595" spans="2:5">
      <c r="B3595" s="315" t="s">
        <v>12319</v>
      </c>
      <c r="C3595" s="315" t="s">
        <v>12320</v>
      </c>
      <c r="D3595" s="315" t="s">
        <v>1823</v>
      </c>
      <c r="E3595" s="315" t="s">
        <v>510</v>
      </c>
    </row>
    <row r="3596" spans="2:5">
      <c r="B3596" s="315" t="s">
        <v>10967</v>
      </c>
      <c r="C3596" s="315" t="s">
        <v>10968</v>
      </c>
      <c r="D3596" s="315" t="s">
        <v>509</v>
      </c>
      <c r="E3596" s="315" t="s">
        <v>510</v>
      </c>
    </row>
    <row r="3597" spans="2:5">
      <c r="B3597" s="315" t="s">
        <v>12734</v>
      </c>
      <c r="C3597" s="315" t="s">
        <v>12735</v>
      </c>
      <c r="D3597" s="315" t="s">
        <v>12736</v>
      </c>
      <c r="E3597" s="315" t="s">
        <v>510</v>
      </c>
    </row>
    <row r="3598" spans="2:5">
      <c r="B3598" s="315" t="s">
        <v>10964</v>
      </c>
      <c r="C3598" s="315" t="s">
        <v>10965</v>
      </c>
      <c r="D3598" s="315" t="s">
        <v>10966</v>
      </c>
      <c r="E3598" s="315" t="s">
        <v>510</v>
      </c>
    </row>
    <row r="3599" spans="2:5">
      <c r="B3599" s="315" t="s">
        <v>11836</v>
      </c>
      <c r="C3599" s="315" t="s">
        <v>11837</v>
      </c>
      <c r="D3599" s="315" t="s">
        <v>509</v>
      </c>
      <c r="E3599" s="315" t="s">
        <v>510</v>
      </c>
    </row>
    <row r="3600" spans="2:5">
      <c r="B3600" s="315" t="s">
        <v>11928</v>
      </c>
      <c r="C3600" s="315" t="s">
        <v>11929</v>
      </c>
      <c r="D3600" s="315" t="s">
        <v>11930</v>
      </c>
      <c r="E3600" s="315" t="s">
        <v>510</v>
      </c>
    </row>
    <row r="3601" spans="2:5">
      <c r="B3601" s="315" t="s">
        <v>6878</v>
      </c>
      <c r="C3601" s="315" t="s">
        <v>6879</v>
      </c>
      <c r="D3601" s="315" t="s">
        <v>6880</v>
      </c>
      <c r="E3601" s="315" t="s">
        <v>510</v>
      </c>
    </row>
    <row r="3602" spans="2:5">
      <c r="B3602" s="315" t="s">
        <v>12150</v>
      </c>
      <c r="C3602" s="315" t="s">
        <v>12151</v>
      </c>
      <c r="D3602" s="315" t="s">
        <v>12152</v>
      </c>
      <c r="E3602" s="315" t="s">
        <v>510</v>
      </c>
    </row>
    <row r="3603" spans="2:5">
      <c r="B3603" s="315" t="s">
        <v>936</v>
      </c>
      <c r="C3603" s="315" t="s">
        <v>937</v>
      </c>
      <c r="D3603" s="315" t="s">
        <v>938</v>
      </c>
      <c r="E3603" s="315" t="s">
        <v>680</v>
      </c>
    </row>
    <row r="3604" spans="2:5">
      <c r="B3604" s="315" t="s">
        <v>11270</v>
      </c>
      <c r="C3604" s="315" t="s">
        <v>11271</v>
      </c>
      <c r="D3604" s="315" t="s">
        <v>11272</v>
      </c>
      <c r="E3604" s="315" t="s">
        <v>510</v>
      </c>
    </row>
    <row r="3605" spans="2:5">
      <c r="B3605" s="315" t="s">
        <v>10202</v>
      </c>
      <c r="C3605" s="315" t="s">
        <v>10203</v>
      </c>
      <c r="D3605" s="315" t="s">
        <v>509</v>
      </c>
      <c r="E3605" s="315" t="s">
        <v>510</v>
      </c>
    </row>
    <row r="3606" spans="2:5">
      <c r="B3606" s="315" t="s">
        <v>8732</v>
      </c>
      <c r="C3606" s="315" t="s">
        <v>8733</v>
      </c>
      <c r="D3606" s="315" t="s">
        <v>8734</v>
      </c>
      <c r="E3606" s="315" t="s">
        <v>510</v>
      </c>
    </row>
    <row r="3607" spans="2:5">
      <c r="B3607" s="315" t="s">
        <v>1664</v>
      </c>
      <c r="C3607" s="315" t="s">
        <v>1665</v>
      </c>
      <c r="D3607" s="315" t="s">
        <v>1666</v>
      </c>
      <c r="E3607" s="315" t="s">
        <v>510</v>
      </c>
    </row>
    <row r="3608" spans="2:5">
      <c r="B3608" s="315" t="s">
        <v>1667</v>
      </c>
      <c r="C3608" s="315" t="s">
        <v>1668</v>
      </c>
      <c r="D3608" s="315" t="s">
        <v>1669</v>
      </c>
      <c r="E3608" s="315" t="s">
        <v>510</v>
      </c>
    </row>
    <row r="3609" spans="2:5">
      <c r="B3609" s="315" t="s">
        <v>8729</v>
      </c>
      <c r="C3609" s="315" t="s">
        <v>8730</v>
      </c>
      <c r="D3609" s="315" t="s">
        <v>8731</v>
      </c>
      <c r="E3609" s="315" t="s">
        <v>510</v>
      </c>
    </row>
    <row r="3610" spans="2:5">
      <c r="B3610" s="315" t="s">
        <v>8735</v>
      </c>
      <c r="C3610" s="315" t="s">
        <v>8730</v>
      </c>
      <c r="D3610" s="315" t="s">
        <v>8736</v>
      </c>
      <c r="E3610" s="315" t="s">
        <v>510</v>
      </c>
    </row>
    <row r="3611" spans="2:5">
      <c r="B3611" s="315" t="s">
        <v>8737</v>
      </c>
      <c r="C3611" s="315" t="s">
        <v>8730</v>
      </c>
      <c r="D3611" s="315" t="s">
        <v>8738</v>
      </c>
      <c r="E3611" s="315" t="s">
        <v>510</v>
      </c>
    </row>
    <row r="3612" spans="2:5">
      <c r="B3612" s="315" t="s">
        <v>8739</v>
      </c>
      <c r="C3612" s="315" t="s">
        <v>8730</v>
      </c>
      <c r="D3612" s="315" t="s">
        <v>8740</v>
      </c>
      <c r="E3612" s="315" t="s">
        <v>510</v>
      </c>
    </row>
    <row r="3613" spans="2:5">
      <c r="B3613" s="315" t="s">
        <v>8741</v>
      </c>
      <c r="C3613" s="315" t="s">
        <v>8730</v>
      </c>
      <c r="D3613" s="315" t="s">
        <v>8742</v>
      </c>
      <c r="E3613" s="315" t="s">
        <v>510</v>
      </c>
    </row>
    <row r="3614" spans="2:5">
      <c r="B3614" s="315" t="s">
        <v>6609</v>
      </c>
      <c r="C3614" s="315" t="s">
        <v>6610</v>
      </c>
      <c r="D3614" s="315" t="s">
        <v>6611</v>
      </c>
      <c r="E3614" s="315" t="s">
        <v>510</v>
      </c>
    </row>
    <row r="3615" spans="2:5">
      <c r="B3615" s="315" t="s">
        <v>11768</v>
      </c>
      <c r="C3615" s="315" t="s">
        <v>11769</v>
      </c>
      <c r="D3615" s="315" t="s">
        <v>2365</v>
      </c>
      <c r="E3615" s="315" t="s">
        <v>510</v>
      </c>
    </row>
    <row r="3616" spans="2:5">
      <c r="B3616" s="315" t="s">
        <v>8968</v>
      </c>
      <c r="C3616" s="315" t="s">
        <v>8969</v>
      </c>
      <c r="D3616" s="315" t="s">
        <v>4723</v>
      </c>
      <c r="E3616" s="315" t="s">
        <v>510</v>
      </c>
    </row>
    <row r="3617" spans="2:5">
      <c r="B3617" s="315" t="s">
        <v>3626</v>
      </c>
      <c r="C3617" s="315" t="s">
        <v>3627</v>
      </c>
      <c r="D3617" s="315" t="s">
        <v>3628</v>
      </c>
      <c r="E3617" s="315" t="s">
        <v>510</v>
      </c>
    </row>
    <row r="3618" spans="2:5">
      <c r="B3618" s="315" t="s">
        <v>7558</v>
      </c>
      <c r="C3618" s="315" t="s">
        <v>7559</v>
      </c>
      <c r="D3618" s="315" t="s">
        <v>7560</v>
      </c>
      <c r="E3618" s="315" t="s">
        <v>510</v>
      </c>
    </row>
    <row r="3619" spans="2:5">
      <c r="B3619" s="315" t="s">
        <v>4150</v>
      </c>
      <c r="C3619" s="315" t="s">
        <v>4151</v>
      </c>
      <c r="D3619" s="315" t="s">
        <v>4152</v>
      </c>
      <c r="E3619" s="315" t="s">
        <v>510</v>
      </c>
    </row>
    <row r="3620" spans="2:5">
      <c r="B3620" s="315" t="s">
        <v>8662</v>
      </c>
      <c r="C3620" s="315" t="s">
        <v>8663</v>
      </c>
      <c r="D3620" s="315" t="s">
        <v>8664</v>
      </c>
      <c r="E3620" s="315" t="s">
        <v>510</v>
      </c>
    </row>
    <row r="3621" spans="2:5">
      <c r="B3621" s="315" t="s">
        <v>8484</v>
      </c>
      <c r="C3621" s="315" t="s">
        <v>8485</v>
      </c>
      <c r="D3621" s="315" t="s">
        <v>509</v>
      </c>
      <c r="E3621" s="315" t="s">
        <v>510</v>
      </c>
    </row>
    <row r="3622" spans="2:5">
      <c r="B3622" s="315" t="s">
        <v>8084</v>
      </c>
      <c r="C3622" s="315" t="s">
        <v>8085</v>
      </c>
      <c r="D3622" s="315" t="s">
        <v>8086</v>
      </c>
      <c r="E3622" s="315" t="s">
        <v>510</v>
      </c>
    </row>
    <row r="3623" spans="2:5">
      <c r="B3623" s="315" t="s">
        <v>7129</v>
      </c>
      <c r="C3623" s="315" t="s">
        <v>7130</v>
      </c>
      <c r="D3623" s="315" t="s">
        <v>509</v>
      </c>
      <c r="E3623" s="315" t="s">
        <v>510</v>
      </c>
    </row>
    <row r="3624" spans="2:5">
      <c r="B3624" s="315" t="s">
        <v>7443</v>
      </c>
      <c r="C3624" s="315" t="s">
        <v>7444</v>
      </c>
      <c r="D3624" s="315" t="s">
        <v>7445</v>
      </c>
      <c r="E3624" s="315" t="s">
        <v>510</v>
      </c>
    </row>
    <row r="3625" spans="2:5">
      <c r="B3625" s="315" t="s">
        <v>6282</v>
      </c>
      <c r="C3625" s="315" t="s">
        <v>6283</v>
      </c>
      <c r="D3625" s="315" t="s">
        <v>3302</v>
      </c>
      <c r="E3625" s="315" t="s">
        <v>510</v>
      </c>
    </row>
    <row r="3626" spans="2:5">
      <c r="B3626" s="315" t="s">
        <v>6352</v>
      </c>
      <c r="C3626" s="315" t="s">
        <v>6353</v>
      </c>
      <c r="D3626" s="315" t="s">
        <v>6354</v>
      </c>
      <c r="E3626" s="315" t="s">
        <v>510</v>
      </c>
    </row>
    <row r="3627" spans="2:5">
      <c r="B3627" s="315" t="s">
        <v>8081</v>
      </c>
      <c r="C3627" s="315" t="s">
        <v>8082</v>
      </c>
      <c r="D3627" s="315" t="s">
        <v>8083</v>
      </c>
      <c r="E3627" s="315" t="s">
        <v>510</v>
      </c>
    </row>
    <row r="3628" spans="2:5">
      <c r="B3628" s="315" t="s">
        <v>11298</v>
      </c>
      <c r="C3628" s="315" t="s">
        <v>11299</v>
      </c>
      <c r="D3628" s="315" t="s">
        <v>11300</v>
      </c>
      <c r="E3628" s="315" t="s">
        <v>510</v>
      </c>
    </row>
    <row r="3629" spans="2:5">
      <c r="B3629" s="315" t="s">
        <v>4559</v>
      </c>
      <c r="C3629" s="315" t="s">
        <v>4560</v>
      </c>
      <c r="D3629" s="315" t="s">
        <v>4561</v>
      </c>
      <c r="E3629" s="315" t="s">
        <v>510</v>
      </c>
    </row>
    <row r="3630" spans="2:5">
      <c r="B3630" s="315" t="s">
        <v>8772</v>
      </c>
      <c r="C3630" s="315" t="s">
        <v>8773</v>
      </c>
      <c r="D3630" s="315" t="s">
        <v>8774</v>
      </c>
      <c r="E3630" s="315" t="s">
        <v>510</v>
      </c>
    </row>
    <row r="3631" spans="2:5">
      <c r="B3631" s="315" t="s">
        <v>11173</v>
      </c>
      <c r="C3631" s="315" t="s">
        <v>11174</v>
      </c>
      <c r="D3631" s="315" t="s">
        <v>11175</v>
      </c>
      <c r="E3631" s="315" t="s">
        <v>510</v>
      </c>
    </row>
    <row r="3632" spans="2:5">
      <c r="B3632" s="315" t="s">
        <v>7786</v>
      </c>
      <c r="C3632" s="315" t="s">
        <v>7787</v>
      </c>
      <c r="D3632" s="315" t="s">
        <v>7788</v>
      </c>
      <c r="E3632" s="315" t="s">
        <v>510</v>
      </c>
    </row>
    <row r="3633" spans="2:5">
      <c r="B3633" s="315" t="s">
        <v>8778</v>
      </c>
      <c r="C3633" s="315" t="s">
        <v>8779</v>
      </c>
      <c r="D3633" s="315" t="s">
        <v>8780</v>
      </c>
      <c r="E3633" s="315" t="s">
        <v>510</v>
      </c>
    </row>
    <row r="3634" spans="2:5">
      <c r="B3634" s="315" t="s">
        <v>2050</v>
      </c>
      <c r="C3634" s="315" t="s">
        <v>2051</v>
      </c>
      <c r="D3634" s="315" t="s">
        <v>2052</v>
      </c>
      <c r="E3634" s="315" t="s">
        <v>510</v>
      </c>
    </row>
    <row r="3635" spans="2:5">
      <c r="B3635" s="315" t="s">
        <v>5842</v>
      </c>
      <c r="C3635" s="315" t="s">
        <v>5843</v>
      </c>
      <c r="D3635" s="315" t="s">
        <v>5844</v>
      </c>
      <c r="E3635" s="315" t="s">
        <v>510</v>
      </c>
    </row>
    <row r="3636" spans="2:5">
      <c r="B3636" s="315" t="s">
        <v>5434</v>
      </c>
      <c r="C3636" s="315" t="s">
        <v>5435</v>
      </c>
      <c r="D3636" s="315" t="s">
        <v>5436</v>
      </c>
      <c r="E3636" s="315" t="s">
        <v>510</v>
      </c>
    </row>
    <row r="3637" spans="2:5">
      <c r="B3637" s="315" t="s">
        <v>11925</v>
      </c>
      <c r="C3637" s="315" t="s">
        <v>11926</v>
      </c>
      <c r="D3637" s="315" t="s">
        <v>11927</v>
      </c>
      <c r="E3637" s="315" t="s">
        <v>510</v>
      </c>
    </row>
    <row r="3638" spans="2:5">
      <c r="B3638" s="315" t="s">
        <v>9825</v>
      </c>
      <c r="C3638" s="315" t="s">
        <v>9826</v>
      </c>
      <c r="D3638" s="315" t="s">
        <v>1256</v>
      </c>
      <c r="E3638" s="315" t="s">
        <v>510</v>
      </c>
    </row>
    <row r="3639" spans="2:5">
      <c r="B3639" s="315" t="s">
        <v>6499</v>
      </c>
      <c r="C3639" s="315" t="s">
        <v>6500</v>
      </c>
      <c r="D3639" s="315" t="s">
        <v>6501</v>
      </c>
      <c r="E3639" s="315" t="s">
        <v>510</v>
      </c>
    </row>
    <row r="3640" spans="2:5">
      <c r="B3640" s="315" t="s">
        <v>6134</v>
      </c>
      <c r="C3640" s="315" t="s">
        <v>6135</v>
      </c>
      <c r="D3640" s="315" t="s">
        <v>6136</v>
      </c>
      <c r="E3640" s="315" t="s">
        <v>510</v>
      </c>
    </row>
    <row r="3641" spans="2:5">
      <c r="B3641" s="315" t="s">
        <v>5698</v>
      </c>
      <c r="C3641" s="315" t="s">
        <v>5699</v>
      </c>
      <c r="D3641" s="315" t="s">
        <v>5700</v>
      </c>
      <c r="E3641" s="315" t="s">
        <v>510</v>
      </c>
    </row>
    <row r="3642" spans="2:5">
      <c r="B3642" s="315" t="s">
        <v>5701</v>
      </c>
      <c r="C3642" s="315" t="s">
        <v>5699</v>
      </c>
      <c r="D3642" s="315" t="s">
        <v>509</v>
      </c>
      <c r="E3642" s="315" t="s">
        <v>510</v>
      </c>
    </row>
    <row r="3643" spans="2:5">
      <c r="B3643" s="315" t="s">
        <v>9191</v>
      </c>
      <c r="C3643" s="315" t="s">
        <v>9192</v>
      </c>
      <c r="D3643" s="315" t="s">
        <v>9193</v>
      </c>
      <c r="E3643" s="315" t="s">
        <v>510</v>
      </c>
    </row>
    <row r="3644" spans="2:5">
      <c r="B3644" s="315" t="s">
        <v>9597</v>
      </c>
      <c r="C3644" s="315" t="s">
        <v>9598</v>
      </c>
      <c r="D3644" s="315" t="s">
        <v>9599</v>
      </c>
      <c r="E3644" s="315" t="s">
        <v>510</v>
      </c>
    </row>
    <row r="3645" spans="2:5">
      <c r="B3645" s="315" t="s">
        <v>1158</v>
      </c>
      <c r="C3645" s="315" t="s">
        <v>1159</v>
      </c>
      <c r="D3645" s="315" t="s">
        <v>509</v>
      </c>
      <c r="E3645" s="315" t="s">
        <v>510</v>
      </c>
    </row>
    <row r="3646" spans="2:5">
      <c r="B3646" s="315" t="s">
        <v>6327</v>
      </c>
      <c r="C3646" s="315" t="s">
        <v>6328</v>
      </c>
      <c r="D3646" s="315" t="s">
        <v>6329</v>
      </c>
      <c r="E3646" s="315" t="s">
        <v>510</v>
      </c>
    </row>
    <row r="3647" spans="2:5">
      <c r="B3647" s="315" t="s">
        <v>12321</v>
      </c>
      <c r="C3647" s="315" t="s">
        <v>12322</v>
      </c>
      <c r="D3647" s="315" t="s">
        <v>12323</v>
      </c>
      <c r="E3647" s="315" t="s">
        <v>510</v>
      </c>
    </row>
    <row r="3648" spans="2:5">
      <c r="B3648" s="315" t="s">
        <v>2725</v>
      </c>
      <c r="C3648" s="315" t="s">
        <v>2726</v>
      </c>
      <c r="D3648" s="315" t="s">
        <v>2727</v>
      </c>
      <c r="E3648" s="315" t="s">
        <v>510</v>
      </c>
    </row>
    <row r="3649" spans="2:5">
      <c r="B3649" s="315" t="s">
        <v>4878</v>
      </c>
      <c r="C3649" s="315" t="s">
        <v>2726</v>
      </c>
      <c r="D3649" s="315" t="s">
        <v>4879</v>
      </c>
      <c r="E3649" s="315" t="s">
        <v>510</v>
      </c>
    </row>
    <row r="3650" spans="2:5">
      <c r="B3650" s="315" t="s">
        <v>2722</v>
      </c>
      <c r="C3650" s="315" t="s">
        <v>2723</v>
      </c>
      <c r="D3650" s="315" t="s">
        <v>2724</v>
      </c>
      <c r="E3650" s="315" t="s">
        <v>510</v>
      </c>
    </row>
    <row r="3651" spans="2:5">
      <c r="B3651" s="315" t="s">
        <v>5941</v>
      </c>
      <c r="C3651" s="315" t="s">
        <v>5942</v>
      </c>
      <c r="D3651" s="315" t="s">
        <v>5943</v>
      </c>
      <c r="E3651" s="315" t="s">
        <v>510</v>
      </c>
    </row>
    <row r="3652" spans="2:5">
      <c r="B3652" s="315" t="s">
        <v>4472</v>
      </c>
      <c r="C3652" s="315" t="s">
        <v>4473</v>
      </c>
      <c r="D3652" s="315" t="s">
        <v>509</v>
      </c>
      <c r="E3652" s="315" t="s">
        <v>510</v>
      </c>
    </row>
    <row r="3653" spans="2:5">
      <c r="B3653" s="315" t="s">
        <v>8236</v>
      </c>
      <c r="C3653" s="315" t="s">
        <v>8237</v>
      </c>
      <c r="D3653" s="315" t="s">
        <v>1678</v>
      </c>
      <c r="E3653" s="315" t="s">
        <v>510</v>
      </c>
    </row>
    <row r="3654" spans="2:5">
      <c r="B3654" s="315" t="s">
        <v>4105</v>
      </c>
      <c r="C3654" s="315" t="s">
        <v>4106</v>
      </c>
      <c r="D3654" s="315" t="s">
        <v>4107</v>
      </c>
      <c r="E3654" s="315" t="s">
        <v>510</v>
      </c>
    </row>
    <row r="3655" spans="2:5">
      <c r="B3655" s="315" t="s">
        <v>5774</v>
      </c>
      <c r="C3655" s="315" t="s">
        <v>5775</v>
      </c>
      <c r="D3655" s="315" t="s">
        <v>509</v>
      </c>
      <c r="E3655" s="315" t="s">
        <v>510</v>
      </c>
    </row>
    <row r="3656" spans="2:5">
      <c r="B3656" s="315" t="s">
        <v>5152</v>
      </c>
      <c r="C3656" s="315" t="s">
        <v>5153</v>
      </c>
      <c r="D3656" s="315" t="s">
        <v>509</v>
      </c>
      <c r="E3656" s="315" t="s">
        <v>510</v>
      </c>
    </row>
    <row r="3657" spans="2:5">
      <c r="B3657" s="315" t="s">
        <v>5790</v>
      </c>
      <c r="C3657" s="315" t="s">
        <v>5791</v>
      </c>
      <c r="D3657" s="315" t="s">
        <v>5792</v>
      </c>
      <c r="E3657" s="315" t="s">
        <v>510</v>
      </c>
    </row>
    <row r="3658" spans="2:5">
      <c r="B3658" s="315" t="s">
        <v>2818</v>
      </c>
      <c r="C3658" s="315" t="s">
        <v>2819</v>
      </c>
      <c r="D3658" s="315" t="s">
        <v>2820</v>
      </c>
      <c r="E3658" s="315" t="s">
        <v>510</v>
      </c>
    </row>
    <row r="3659" spans="2:5">
      <c r="B3659" s="315" t="s">
        <v>5321</v>
      </c>
      <c r="C3659" s="315" t="s">
        <v>5322</v>
      </c>
      <c r="D3659" s="315" t="s">
        <v>5323</v>
      </c>
      <c r="E3659" s="315" t="s">
        <v>510</v>
      </c>
    </row>
    <row r="3660" spans="2:5">
      <c r="B3660" s="315" t="s">
        <v>5720</v>
      </c>
      <c r="C3660" s="315" t="s">
        <v>5721</v>
      </c>
      <c r="D3660" s="315" t="s">
        <v>5722</v>
      </c>
      <c r="E3660" s="315" t="s">
        <v>510</v>
      </c>
    </row>
    <row r="3661" spans="2:5">
      <c r="B3661" s="315" t="s">
        <v>11190</v>
      </c>
      <c r="C3661" s="315" t="s">
        <v>11191</v>
      </c>
      <c r="D3661" s="315" t="s">
        <v>509</v>
      </c>
      <c r="E3661" s="315" t="s">
        <v>510</v>
      </c>
    </row>
    <row r="3662" spans="2:5">
      <c r="B3662" s="315" t="s">
        <v>6493</v>
      </c>
      <c r="C3662" s="315" t="s">
        <v>6494</v>
      </c>
      <c r="D3662" s="315" t="s">
        <v>6495</v>
      </c>
      <c r="E3662" s="315" t="s">
        <v>510</v>
      </c>
    </row>
    <row r="3663" spans="2:5">
      <c r="B3663" s="315" t="s">
        <v>8631</v>
      </c>
      <c r="C3663" s="315" t="s">
        <v>8632</v>
      </c>
      <c r="D3663" s="315" t="s">
        <v>8633</v>
      </c>
      <c r="E3663" s="315" t="s">
        <v>510</v>
      </c>
    </row>
    <row r="3664" spans="2:5">
      <c r="B3664" s="315" t="s">
        <v>5819</v>
      </c>
      <c r="C3664" s="315" t="s">
        <v>5820</v>
      </c>
      <c r="D3664" s="315" t="s">
        <v>5821</v>
      </c>
      <c r="E3664" s="315" t="s">
        <v>510</v>
      </c>
    </row>
    <row r="3665" spans="2:5">
      <c r="B3665" s="315" t="s">
        <v>11726</v>
      </c>
      <c r="C3665" s="315" t="s">
        <v>11727</v>
      </c>
      <c r="D3665" s="315" t="s">
        <v>9660</v>
      </c>
      <c r="E3665" s="315" t="s">
        <v>510</v>
      </c>
    </row>
    <row r="3666" spans="2:5">
      <c r="B3666" s="315" t="s">
        <v>1213</v>
      </c>
      <c r="C3666" s="315" t="s">
        <v>1214</v>
      </c>
      <c r="D3666" s="315" t="s">
        <v>1215</v>
      </c>
      <c r="E3666" s="315" t="s">
        <v>510</v>
      </c>
    </row>
    <row r="3667" spans="2:5">
      <c r="B3667" s="315" t="s">
        <v>5949</v>
      </c>
      <c r="C3667" s="315" t="s">
        <v>5950</v>
      </c>
      <c r="D3667" s="315" t="s">
        <v>5951</v>
      </c>
      <c r="E3667" s="315" t="s">
        <v>510</v>
      </c>
    </row>
    <row r="3668" spans="2:5">
      <c r="B3668" s="315" t="s">
        <v>8775</v>
      </c>
      <c r="C3668" s="315" t="s">
        <v>8776</v>
      </c>
      <c r="D3668" s="315" t="s">
        <v>8777</v>
      </c>
      <c r="E3668" s="315" t="s">
        <v>510</v>
      </c>
    </row>
    <row r="3669" spans="2:5">
      <c r="B3669" s="315" t="s">
        <v>6486</v>
      </c>
      <c r="C3669" s="315" t="s">
        <v>6487</v>
      </c>
      <c r="D3669" s="315" t="s">
        <v>2448</v>
      </c>
      <c r="E3669" s="315" t="s">
        <v>510</v>
      </c>
    </row>
    <row r="3670" spans="2:5">
      <c r="B3670" s="315" t="s">
        <v>2893</v>
      </c>
      <c r="C3670" s="315" t="s">
        <v>2894</v>
      </c>
      <c r="D3670" s="315" t="s">
        <v>2895</v>
      </c>
      <c r="E3670" s="315" t="s">
        <v>510</v>
      </c>
    </row>
    <row r="3671" spans="2:5">
      <c r="B3671" s="315" t="s">
        <v>6775</v>
      </c>
      <c r="C3671" s="315" t="s">
        <v>6776</v>
      </c>
      <c r="D3671" s="315" t="s">
        <v>3523</v>
      </c>
      <c r="E3671" s="315" t="s">
        <v>510</v>
      </c>
    </row>
    <row r="3672" spans="2:5">
      <c r="B3672" s="315" t="s">
        <v>4797</v>
      </c>
      <c r="C3672" s="315" t="s">
        <v>4798</v>
      </c>
      <c r="D3672" s="315" t="s">
        <v>4799</v>
      </c>
      <c r="E3672" s="315" t="s">
        <v>510</v>
      </c>
    </row>
    <row r="3673" spans="2:5">
      <c r="B3673" s="315" t="s">
        <v>1101</v>
      </c>
      <c r="C3673" s="315" t="s">
        <v>1102</v>
      </c>
      <c r="D3673" s="315" t="s">
        <v>1103</v>
      </c>
      <c r="E3673" s="315" t="s">
        <v>510</v>
      </c>
    </row>
    <row r="3674" spans="2:5">
      <c r="B3674" s="315" t="s">
        <v>5003</v>
      </c>
      <c r="C3674" s="315" t="s">
        <v>5004</v>
      </c>
      <c r="D3674" s="315" t="s">
        <v>5005</v>
      </c>
      <c r="E3674" s="315" t="s">
        <v>510</v>
      </c>
    </row>
    <row r="3675" spans="2:5">
      <c r="B3675" s="315" t="s">
        <v>9925</v>
      </c>
      <c r="C3675" s="315" t="s">
        <v>9926</v>
      </c>
      <c r="D3675" s="315" t="s">
        <v>509</v>
      </c>
      <c r="E3675" s="315" t="s">
        <v>510</v>
      </c>
    </row>
    <row r="3676" spans="2:5">
      <c r="B3676" s="315" t="s">
        <v>9600</v>
      </c>
      <c r="C3676" s="315" t="s">
        <v>9601</v>
      </c>
      <c r="D3676" s="315" t="s">
        <v>9602</v>
      </c>
      <c r="E3676" s="315" t="s">
        <v>510</v>
      </c>
    </row>
    <row r="3677" spans="2:5">
      <c r="B3677" s="315" t="s">
        <v>10014</v>
      </c>
      <c r="C3677" s="315" t="s">
        <v>10015</v>
      </c>
      <c r="D3677" s="315" t="s">
        <v>10016</v>
      </c>
      <c r="E3677" s="315" t="s">
        <v>510</v>
      </c>
    </row>
    <row r="3678" spans="2:5">
      <c r="B3678" s="315" t="s">
        <v>2218</v>
      </c>
      <c r="C3678" s="315" t="s">
        <v>2219</v>
      </c>
      <c r="D3678" s="315" t="s">
        <v>2220</v>
      </c>
      <c r="E3678" s="315" t="s">
        <v>510</v>
      </c>
    </row>
    <row r="3679" spans="2:5">
      <c r="B3679" s="315" t="s">
        <v>1201</v>
      </c>
      <c r="C3679" s="315" t="s">
        <v>1202</v>
      </c>
      <c r="D3679" s="315" t="s">
        <v>1203</v>
      </c>
      <c r="E3679" s="315" t="s">
        <v>510</v>
      </c>
    </row>
    <row r="3680" spans="2:5">
      <c r="B3680" s="315" t="s">
        <v>2107</v>
      </c>
      <c r="C3680" s="315" t="s">
        <v>2108</v>
      </c>
      <c r="D3680" s="315" t="s">
        <v>2109</v>
      </c>
      <c r="E3680" s="315" t="s">
        <v>510</v>
      </c>
    </row>
    <row r="3681" spans="2:5">
      <c r="B3681" s="315" t="s">
        <v>5805</v>
      </c>
      <c r="C3681" s="315" t="s">
        <v>5806</v>
      </c>
      <c r="D3681" s="315" t="s">
        <v>5807</v>
      </c>
      <c r="E3681" s="315" t="s">
        <v>510</v>
      </c>
    </row>
    <row r="3682" spans="2:5">
      <c r="B3682" s="315" t="s">
        <v>6079</v>
      </c>
      <c r="C3682" s="315" t="s">
        <v>6080</v>
      </c>
      <c r="D3682" s="315" t="s">
        <v>6081</v>
      </c>
      <c r="E3682" s="315" t="s">
        <v>510</v>
      </c>
    </row>
    <row r="3683" spans="2:5">
      <c r="B3683" s="315" t="s">
        <v>2734</v>
      </c>
      <c r="C3683" s="315" t="s">
        <v>2735</v>
      </c>
      <c r="D3683" s="315" t="s">
        <v>509</v>
      </c>
      <c r="E3683" s="315" t="s">
        <v>510</v>
      </c>
    </row>
    <row r="3684" spans="2:5">
      <c r="B3684" s="315" t="s">
        <v>9215</v>
      </c>
      <c r="C3684" s="315" t="s">
        <v>9216</v>
      </c>
      <c r="D3684" s="315" t="s">
        <v>9217</v>
      </c>
      <c r="E3684" s="315" t="s">
        <v>510</v>
      </c>
    </row>
    <row r="3685" spans="2:5">
      <c r="B3685" s="315" t="s">
        <v>1224</v>
      </c>
      <c r="C3685" s="315" t="s">
        <v>1225</v>
      </c>
      <c r="D3685" s="315" t="s">
        <v>1226</v>
      </c>
      <c r="E3685" s="315" t="s">
        <v>510</v>
      </c>
    </row>
    <row r="3686" spans="2:5">
      <c r="B3686" s="315" t="s">
        <v>2824</v>
      </c>
      <c r="C3686" s="315" t="s">
        <v>2825</v>
      </c>
      <c r="D3686" s="315" t="s">
        <v>2826</v>
      </c>
      <c r="E3686" s="315" t="s">
        <v>680</v>
      </c>
    </row>
    <row r="3687" spans="2:5">
      <c r="B3687" s="315" t="s">
        <v>2860</v>
      </c>
      <c r="C3687" s="315" t="s">
        <v>2861</v>
      </c>
      <c r="D3687" s="315" t="s">
        <v>2844</v>
      </c>
      <c r="E3687" s="315" t="s">
        <v>510</v>
      </c>
    </row>
    <row r="3688" spans="2:5">
      <c r="B3688" s="315" t="s">
        <v>1583</v>
      </c>
      <c r="C3688" s="315" t="s">
        <v>1584</v>
      </c>
      <c r="D3688" s="315" t="s">
        <v>1585</v>
      </c>
      <c r="E3688" s="315" t="s">
        <v>510</v>
      </c>
    </row>
    <row r="3689" spans="2:5">
      <c r="B3689" s="315" t="s">
        <v>2812</v>
      </c>
      <c r="C3689" s="315" t="s">
        <v>2813</v>
      </c>
      <c r="D3689" s="315" t="s">
        <v>2814</v>
      </c>
      <c r="E3689" s="315" t="s">
        <v>510</v>
      </c>
    </row>
    <row r="3690" spans="2:5">
      <c r="B3690" s="315" t="s">
        <v>3256</v>
      </c>
      <c r="C3690" s="315" t="s">
        <v>3257</v>
      </c>
      <c r="D3690" s="315" t="s">
        <v>3258</v>
      </c>
      <c r="E3690" s="315" t="s">
        <v>510</v>
      </c>
    </row>
    <row r="3691" spans="2:5">
      <c r="B3691" s="315" t="s">
        <v>5787</v>
      </c>
      <c r="C3691" s="315" t="s">
        <v>5788</v>
      </c>
      <c r="D3691" s="315" t="s">
        <v>5789</v>
      </c>
      <c r="E3691" s="315" t="s">
        <v>510</v>
      </c>
    </row>
    <row r="3692" spans="2:5">
      <c r="B3692" s="315" t="s">
        <v>7297</v>
      </c>
      <c r="C3692" s="315" t="s">
        <v>7298</v>
      </c>
      <c r="D3692" s="315" t="s">
        <v>509</v>
      </c>
      <c r="E3692" s="315" t="s">
        <v>510</v>
      </c>
    </row>
    <row r="3693" spans="2:5">
      <c r="B3693" s="315" t="s">
        <v>6508</v>
      </c>
      <c r="C3693" s="315" t="s">
        <v>6509</v>
      </c>
      <c r="D3693" s="315" t="s">
        <v>6510</v>
      </c>
      <c r="E3693" s="315" t="s">
        <v>510</v>
      </c>
    </row>
    <row r="3694" spans="2:5">
      <c r="B3694" s="315" t="s">
        <v>2751</v>
      </c>
      <c r="C3694" s="315" t="s">
        <v>2752</v>
      </c>
      <c r="D3694" s="315" t="s">
        <v>2753</v>
      </c>
      <c r="E3694" s="315" t="s">
        <v>510</v>
      </c>
    </row>
    <row r="3695" spans="2:5">
      <c r="B3695" s="315" t="s">
        <v>2933</v>
      </c>
      <c r="C3695" s="315" t="s">
        <v>2934</v>
      </c>
      <c r="D3695" s="315" t="s">
        <v>2935</v>
      </c>
      <c r="E3695" s="315" t="s">
        <v>510</v>
      </c>
    </row>
    <row r="3696" spans="2:5">
      <c r="B3696" s="315" t="s">
        <v>9218</v>
      </c>
      <c r="C3696" s="315" t="s">
        <v>9219</v>
      </c>
      <c r="D3696" s="315" t="s">
        <v>9220</v>
      </c>
      <c r="E3696" s="315" t="s">
        <v>510</v>
      </c>
    </row>
    <row r="3697" spans="2:5">
      <c r="B3697" s="315" t="s">
        <v>10917</v>
      </c>
      <c r="C3697" s="315" t="s">
        <v>10918</v>
      </c>
      <c r="D3697" s="315" t="s">
        <v>10919</v>
      </c>
      <c r="E3697" s="315" t="s">
        <v>510</v>
      </c>
    </row>
    <row r="3698" spans="2:5">
      <c r="B3698" s="315" t="s">
        <v>6626</v>
      </c>
      <c r="C3698" s="315" t="s">
        <v>6627</v>
      </c>
      <c r="D3698" s="315" t="s">
        <v>6628</v>
      </c>
      <c r="E3698" s="315" t="s">
        <v>510</v>
      </c>
    </row>
    <row r="3699" spans="2:5">
      <c r="B3699" s="315" t="s">
        <v>3662</v>
      </c>
      <c r="C3699" s="315" t="s">
        <v>3663</v>
      </c>
      <c r="D3699" s="315" t="s">
        <v>3664</v>
      </c>
      <c r="E3699" s="315" t="s">
        <v>510</v>
      </c>
    </row>
    <row r="3700" spans="2:5">
      <c r="B3700" s="315" t="s">
        <v>9221</v>
      </c>
      <c r="C3700" s="315" t="s">
        <v>9222</v>
      </c>
      <c r="D3700" s="315" t="s">
        <v>9223</v>
      </c>
      <c r="E3700" s="315" t="s">
        <v>510</v>
      </c>
    </row>
    <row r="3701" spans="2:5">
      <c r="B3701" s="315" t="s">
        <v>11970</v>
      </c>
      <c r="C3701" s="315" t="s">
        <v>11971</v>
      </c>
      <c r="D3701" s="315" t="s">
        <v>11972</v>
      </c>
      <c r="E3701" s="315" t="s">
        <v>510</v>
      </c>
    </row>
    <row r="3702" spans="2:5">
      <c r="B3702" s="315" t="s">
        <v>1548</v>
      </c>
      <c r="C3702" s="315" t="s">
        <v>1549</v>
      </c>
      <c r="D3702" s="315" t="s">
        <v>1550</v>
      </c>
      <c r="E3702" s="315" t="s">
        <v>510</v>
      </c>
    </row>
    <row r="3703" spans="2:5">
      <c r="B3703" s="315" t="s">
        <v>12859</v>
      </c>
      <c r="C3703" s="315" t="s">
        <v>12860</v>
      </c>
      <c r="D3703" s="315" t="s">
        <v>509</v>
      </c>
      <c r="E3703" s="315" t="s">
        <v>510</v>
      </c>
    </row>
    <row r="3704" spans="2:5">
      <c r="B3704" s="315" t="s">
        <v>10004</v>
      </c>
      <c r="C3704" s="315" t="s">
        <v>10005</v>
      </c>
      <c r="D3704" s="315" t="s">
        <v>10006</v>
      </c>
      <c r="E3704" s="315" t="s">
        <v>510</v>
      </c>
    </row>
    <row r="3705" spans="2:5">
      <c r="B3705" s="315" t="s">
        <v>3230</v>
      </c>
      <c r="C3705" s="315" t="s">
        <v>3231</v>
      </c>
      <c r="D3705" s="315" t="s">
        <v>3232</v>
      </c>
      <c r="E3705" s="315" t="s">
        <v>3233</v>
      </c>
    </row>
    <row r="3706" spans="2:5">
      <c r="B3706" s="315" t="s">
        <v>6585</v>
      </c>
      <c r="C3706" s="315" t="s">
        <v>6586</v>
      </c>
      <c r="D3706" s="315" t="s">
        <v>6587</v>
      </c>
      <c r="E3706" s="315" t="s">
        <v>510</v>
      </c>
    </row>
    <row r="3707" spans="2:5">
      <c r="B3707" s="315" t="s">
        <v>3244</v>
      </c>
      <c r="C3707" s="315" t="s">
        <v>3245</v>
      </c>
      <c r="D3707" s="315" t="s">
        <v>3246</v>
      </c>
      <c r="E3707" s="315" t="s">
        <v>510</v>
      </c>
    </row>
    <row r="3708" spans="2:5">
      <c r="B3708" s="315" t="s">
        <v>2714</v>
      </c>
      <c r="C3708" s="315" t="s">
        <v>2715</v>
      </c>
      <c r="D3708" s="315" t="s">
        <v>2716</v>
      </c>
      <c r="E3708" s="315" t="s">
        <v>510</v>
      </c>
    </row>
    <row r="3709" spans="2:5">
      <c r="B3709" s="315" t="s">
        <v>8482</v>
      </c>
      <c r="C3709" s="315" t="s">
        <v>8483</v>
      </c>
      <c r="D3709" s="315" t="s">
        <v>509</v>
      </c>
      <c r="E3709" s="315" t="s">
        <v>510</v>
      </c>
    </row>
    <row r="3710" spans="2:5">
      <c r="B3710" s="315" t="s">
        <v>2177</v>
      </c>
      <c r="C3710" s="315" t="s">
        <v>2178</v>
      </c>
      <c r="D3710" s="315" t="s">
        <v>2179</v>
      </c>
      <c r="E3710" s="315" t="s">
        <v>510</v>
      </c>
    </row>
    <row r="3711" spans="2:5">
      <c r="B3711" s="315" t="s">
        <v>12122</v>
      </c>
      <c r="C3711" s="315" t="s">
        <v>12123</v>
      </c>
      <c r="D3711" s="315" t="s">
        <v>8307</v>
      </c>
      <c r="E3711" s="315" t="s">
        <v>510</v>
      </c>
    </row>
    <row r="3712" spans="2:5">
      <c r="B3712" s="315" t="s">
        <v>7827</v>
      </c>
      <c r="C3712" s="315" t="s">
        <v>7828</v>
      </c>
      <c r="D3712" s="315" t="s">
        <v>7829</v>
      </c>
      <c r="E3712" s="315" t="s">
        <v>510</v>
      </c>
    </row>
    <row r="3713" spans="2:5">
      <c r="B3713" s="315" t="s">
        <v>6620</v>
      </c>
      <c r="C3713" s="315" t="s">
        <v>6621</v>
      </c>
      <c r="D3713" s="315" t="s">
        <v>6622</v>
      </c>
      <c r="E3713" s="315" t="s">
        <v>510</v>
      </c>
    </row>
    <row r="3714" spans="2:5">
      <c r="B3714" s="315" t="s">
        <v>6330</v>
      </c>
      <c r="C3714" s="315" t="s">
        <v>6331</v>
      </c>
      <c r="D3714" s="315" t="s">
        <v>6332</v>
      </c>
      <c r="E3714" s="315" t="s">
        <v>510</v>
      </c>
    </row>
    <row r="3715" spans="2:5">
      <c r="B3715" s="315" t="s">
        <v>5352</v>
      </c>
      <c r="C3715" s="315" t="s">
        <v>5353</v>
      </c>
      <c r="D3715" s="315" t="s">
        <v>509</v>
      </c>
      <c r="E3715" s="315" t="s">
        <v>510</v>
      </c>
    </row>
    <row r="3716" spans="2:5">
      <c r="B3716" s="315" t="s">
        <v>11212</v>
      </c>
      <c r="C3716" s="315" t="s">
        <v>11213</v>
      </c>
      <c r="D3716" s="315" t="s">
        <v>11214</v>
      </c>
      <c r="E3716" s="315" t="s">
        <v>680</v>
      </c>
    </row>
    <row r="3717" spans="2:5">
      <c r="B3717" s="315" t="s">
        <v>2112</v>
      </c>
      <c r="C3717" s="315" t="s">
        <v>2113</v>
      </c>
      <c r="D3717" s="315" t="s">
        <v>509</v>
      </c>
      <c r="E3717" s="315" t="s">
        <v>510</v>
      </c>
    </row>
    <row r="3718" spans="2:5">
      <c r="B3718" s="315" t="s">
        <v>9235</v>
      </c>
      <c r="C3718" s="315" t="s">
        <v>9236</v>
      </c>
      <c r="D3718" s="315" t="s">
        <v>9237</v>
      </c>
      <c r="E3718" s="315" t="s">
        <v>510</v>
      </c>
    </row>
    <row r="3719" spans="2:5">
      <c r="B3719" s="315" t="s">
        <v>7387</v>
      </c>
      <c r="C3719" s="315" t="s">
        <v>7388</v>
      </c>
      <c r="D3719" s="315" t="s">
        <v>509</v>
      </c>
      <c r="E3719" s="315" t="s">
        <v>510</v>
      </c>
    </row>
    <row r="3720" spans="2:5">
      <c r="B3720" s="315" t="s">
        <v>7384</v>
      </c>
      <c r="C3720" s="315" t="s">
        <v>7385</v>
      </c>
      <c r="D3720" s="315" t="s">
        <v>7386</v>
      </c>
      <c r="E3720" s="315" t="s">
        <v>510</v>
      </c>
    </row>
    <row r="3721" spans="2:5">
      <c r="B3721" s="315" t="s">
        <v>1169</v>
      </c>
      <c r="C3721" s="315" t="s">
        <v>1170</v>
      </c>
      <c r="D3721" s="315" t="s">
        <v>1171</v>
      </c>
      <c r="E3721" s="315" t="s">
        <v>510</v>
      </c>
    </row>
    <row r="3722" spans="2:5">
      <c r="B3722" s="315" t="s">
        <v>10651</v>
      </c>
      <c r="C3722" s="315" t="s">
        <v>10652</v>
      </c>
      <c r="D3722" s="315" t="s">
        <v>509</v>
      </c>
      <c r="E3722" s="315" t="s">
        <v>510</v>
      </c>
    </row>
    <row r="3723" spans="2:5">
      <c r="B3723" s="315" t="s">
        <v>9712</v>
      </c>
      <c r="C3723" s="315" t="s">
        <v>9713</v>
      </c>
      <c r="D3723" s="315" t="s">
        <v>9714</v>
      </c>
      <c r="E3723" s="315" t="s">
        <v>510</v>
      </c>
    </row>
    <row r="3724" spans="2:5">
      <c r="B3724" s="315" t="s">
        <v>11413</v>
      </c>
      <c r="C3724" s="315" t="s">
        <v>11414</v>
      </c>
      <c r="D3724" s="315" t="s">
        <v>11415</v>
      </c>
      <c r="E3724" s="315" t="s">
        <v>510</v>
      </c>
    </row>
    <row r="3725" spans="2:5">
      <c r="B3725" s="315" t="s">
        <v>5573</v>
      </c>
      <c r="C3725" s="315" t="s">
        <v>5574</v>
      </c>
      <c r="D3725" s="315" t="s">
        <v>1111</v>
      </c>
      <c r="E3725" s="315" t="s">
        <v>510</v>
      </c>
    </row>
    <row r="3726" spans="2:5">
      <c r="B3726" s="315" t="s">
        <v>1238</v>
      </c>
      <c r="C3726" s="315" t="s">
        <v>1239</v>
      </c>
      <c r="D3726" s="315" t="s">
        <v>1240</v>
      </c>
      <c r="E3726" s="315" t="s">
        <v>510</v>
      </c>
    </row>
    <row r="3727" spans="2:5">
      <c r="B3727" s="315" t="s">
        <v>6623</v>
      </c>
      <c r="C3727" s="315" t="s">
        <v>6624</v>
      </c>
      <c r="D3727" s="315" t="s">
        <v>6625</v>
      </c>
      <c r="E3727" s="315" t="s">
        <v>510</v>
      </c>
    </row>
    <row r="3728" spans="2:5">
      <c r="B3728" s="315" t="s">
        <v>11034</v>
      </c>
      <c r="C3728" s="315" t="s">
        <v>11035</v>
      </c>
      <c r="D3728" s="315" t="s">
        <v>11036</v>
      </c>
      <c r="E3728" s="315" t="s">
        <v>510</v>
      </c>
    </row>
    <row r="3729" spans="2:5">
      <c r="B3729" s="315" t="s">
        <v>11048</v>
      </c>
      <c r="C3729" s="315" t="s">
        <v>11049</v>
      </c>
      <c r="D3729" s="315" t="s">
        <v>509</v>
      </c>
      <c r="E3729" s="315" t="s">
        <v>510</v>
      </c>
    </row>
    <row r="3730" spans="2:5">
      <c r="B3730" s="315" t="s">
        <v>4523</v>
      </c>
      <c r="C3730" s="315" t="s">
        <v>4524</v>
      </c>
      <c r="D3730" s="315" t="s">
        <v>4525</v>
      </c>
      <c r="E3730" s="315" t="s">
        <v>510</v>
      </c>
    </row>
    <row r="3731" spans="2:5">
      <c r="B3731" s="315" t="s">
        <v>944</v>
      </c>
      <c r="C3731" s="315" t="s">
        <v>945</v>
      </c>
      <c r="D3731" s="315" t="s">
        <v>946</v>
      </c>
      <c r="E3731" s="315" t="s">
        <v>510</v>
      </c>
    </row>
    <row r="3732" spans="2:5">
      <c r="B3732" s="315" t="s">
        <v>5187</v>
      </c>
      <c r="C3732" s="315" t="s">
        <v>5188</v>
      </c>
      <c r="D3732" s="315" t="s">
        <v>5189</v>
      </c>
      <c r="E3732" s="315" t="s">
        <v>510</v>
      </c>
    </row>
    <row r="3733" spans="2:5">
      <c r="B3733" s="315" t="s">
        <v>12933</v>
      </c>
      <c r="C3733" s="315" t="s">
        <v>12934</v>
      </c>
      <c r="D3733" s="315" t="s">
        <v>12935</v>
      </c>
      <c r="E3733" s="315" t="s">
        <v>510</v>
      </c>
    </row>
    <row r="3734" spans="2:5">
      <c r="B3734" s="315" t="s">
        <v>8004</v>
      </c>
      <c r="C3734" s="315" t="s">
        <v>8005</v>
      </c>
      <c r="D3734" s="315" t="s">
        <v>8006</v>
      </c>
      <c r="E3734" s="315" t="s">
        <v>510</v>
      </c>
    </row>
    <row r="3735" spans="2:5">
      <c r="B3735" s="315" t="s">
        <v>3487</v>
      </c>
      <c r="C3735" s="315" t="s">
        <v>3488</v>
      </c>
      <c r="D3735" s="315" t="s">
        <v>3489</v>
      </c>
      <c r="E3735" s="315" t="s">
        <v>680</v>
      </c>
    </row>
    <row r="3736" spans="2:5">
      <c r="B3736" s="315" t="s">
        <v>9326</v>
      </c>
      <c r="C3736" s="315" t="s">
        <v>9327</v>
      </c>
      <c r="D3736" s="315" t="s">
        <v>9328</v>
      </c>
      <c r="E3736" s="315" t="s">
        <v>680</v>
      </c>
    </row>
    <row r="3737" spans="2:5">
      <c r="B3737" s="315" t="s">
        <v>959</v>
      </c>
      <c r="C3737" s="315" t="s">
        <v>960</v>
      </c>
      <c r="D3737" s="315" t="s">
        <v>509</v>
      </c>
      <c r="E3737" s="315" t="s">
        <v>510</v>
      </c>
    </row>
    <row r="3738" spans="2:5">
      <c r="B3738" s="315" t="s">
        <v>8135</v>
      </c>
      <c r="C3738" s="315" t="s">
        <v>8136</v>
      </c>
      <c r="D3738" s="315" t="s">
        <v>8137</v>
      </c>
      <c r="E3738" s="315" t="s">
        <v>510</v>
      </c>
    </row>
    <row r="3739" spans="2:5">
      <c r="B3739" s="315" t="s">
        <v>11834</v>
      </c>
      <c r="C3739" s="315" t="s">
        <v>11835</v>
      </c>
      <c r="D3739" s="315" t="s">
        <v>509</v>
      </c>
      <c r="E3739" s="315" t="s">
        <v>680</v>
      </c>
    </row>
    <row r="3740" spans="2:5">
      <c r="B3740" s="315" t="s">
        <v>11402</v>
      </c>
      <c r="C3740" s="315" t="s">
        <v>11403</v>
      </c>
      <c r="D3740" s="315" t="s">
        <v>11404</v>
      </c>
      <c r="E3740" s="315" t="s">
        <v>510</v>
      </c>
    </row>
    <row r="3741" spans="2:5">
      <c r="B3741" s="315" t="s">
        <v>961</v>
      </c>
      <c r="C3741" s="315" t="s">
        <v>962</v>
      </c>
      <c r="D3741" s="315" t="s">
        <v>963</v>
      </c>
      <c r="E3741" s="315" t="s">
        <v>510</v>
      </c>
    </row>
    <row r="3742" spans="2:5">
      <c r="B3742" s="315" t="s">
        <v>10178</v>
      </c>
      <c r="C3742" s="315" t="s">
        <v>10179</v>
      </c>
      <c r="D3742" s="315" t="s">
        <v>10180</v>
      </c>
      <c r="E3742" s="315" t="s">
        <v>510</v>
      </c>
    </row>
    <row r="3743" spans="2:5">
      <c r="B3743" s="315" t="s">
        <v>10537</v>
      </c>
      <c r="C3743" s="315" t="s">
        <v>10538</v>
      </c>
      <c r="D3743" s="315" t="s">
        <v>10539</v>
      </c>
      <c r="E3743" s="315" t="s">
        <v>510</v>
      </c>
    </row>
    <row r="3744" spans="2:5">
      <c r="B3744" s="315" t="s">
        <v>6521</v>
      </c>
      <c r="C3744" s="315" t="s">
        <v>6522</v>
      </c>
      <c r="D3744" s="315" t="s">
        <v>6523</v>
      </c>
      <c r="E3744" s="315" t="s">
        <v>680</v>
      </c>
    </row>
    <row r="3745" spans="2:5">
      <c r="B3745" s="315" t="s">
        <v>4279</v>
      </c>
      <c r="C3745" s="315" t="s">
        <v>4280</v>
      </c>
      <c r="D3745" s="315" t="s">
        <v>4281</v>
      </c>
      <c r="E3745" s="315" t="s">
        <v>510</v>
      </c>
    </row>
    <row r="3746" spans="2:5">
      <c r="B3746" s="315" t="s">
        <v>3935</v>
      </c>
      <c r="C3746" s="315" t="s">
        <v>3936</v>
      </c>
      <c r="D3746" s="315" t="s">
        <v>3937</v>
      </c>
      <c r="E3746" s="315" t="s">
        <v>510</v>
      </c>
    </row>
    <row r="3747" spans="2:5">
      <c r="B3747" s="315" t="s">
        <v>4985</v>
      </c>
      <c r="C3747" s="315" t="s">
        <v>4986</v>
      </c>
      <c r="D3747" s="315" t="s">
        <v>2844</v>
      </c>
      <c r="E3747" s="315" t="s">
        <v>510</v>
      </c>
    </row>
    <row r="3748" spans="2:5">
      <c r="B3748" s="315" t="s">
        <v>3938</v>
      </c>
      <c r="C3748" s="315" t="s">
        <v>3939</v>
      </c>
      <c r="D3748" s="315" t="s">
        <v>3940</v>
      </c>
      <c r="E3748" s="315" t="s">
        <v>680</v>
      </c>
    </row>
    <row r="3749" spans="2:5">
      <c r="B3749" s="315" t="s">
        <v>8328</v>
      </c>
      <c r="C3749" s="315" t="s">
        <v>8329</v>
      </c>
      <c r="D3749" s="315" t="s">
        <v>8330</v>
      </c>
      <c r="E3749" s="315" t="s">
        <v>510</v>
      </c>
    </row>
    <row r="3750" spans="2:5">
      <c r="B3750" s="315" t="s">
        <v>4405</v>
      </c>
      <c r="C3750" s="315" t="s">
        <v>4406</v>
      </c>
      <c r="D3750" s="315" t="s">
        <v>4407</v>
      </c>
      <c r="E3750" s="315" t="s">
        <v>510</v>
      </c>
    </row>
    <row r="3751" spans="2:5">
      <c r="B3751" s="315" t="s">
        <v>5590</v>
      </c>
      <c r="C3751" s="315" t="s">
        <v>5591</v>
      </c>
      <c r="D3751" s="315" t="s">
        <v>5592</v>
      </c>
      <c r="E3751" s="315" t="s">
        <v>510</v>
      </c>
    </row>
    <row r="3752" spans="2:5">
      <c r="B3752" s="315" t="s">
        <v>1862</v>
      </c>
      <c r="C3752" s="315" t="s">
        <v>1863</v>
      </c>
      <c r="D3752" s="315" t="s">
        <v>1864</v>
      </c>
      <c r="E3752" s="315" t="s">
        <v>510</v>
      </c>
    </row>
    <row r="3753" spans="2:5">
      <c r="B3753" s="315" t="s">
        <v>11393</v>
      </c>
      <c r="C3753" s="315" t="s">
        <v>11394</v>
      </c>
      <c r="D3753" s="315" t="s">
        <v>11395</v>
      </c>
      <c r="E3753" s="315" t="s">
        <v>680</v>
      </c>
    </row>
    <row r="3754" spans="2:5">
      <c r="B3754" s="315" t="s">
        <v>3291</v>
      </c>
      <c r="C3754" s="315" t="s">
        <v>3292</v>
      </c>
      <c r="D3754" s="315" t="s">
        <v>3293</v>
      </c>
      <c r="E3754" s="315" t="s">
        <v>510</v>
      </c>
    </row>
    <row r="3755" spans="2:5">
      <c r="B3755" s="315" t="s">
        <v>11775</v>
      </c>
      <c r="C3755" s="315" t="s">
        <v>11776</v>
      </c>
      <c r="D3755" s="315" t="s">
        <v>11777</v>
      </c>
      <c r="E3755" s="315" t="s">
        <v>510</v>
      </c>
    </row>
    <row r="3756" spans="2:5">
      <c r="B3756" s="315" t="s">
        <v>12395</v>
      </c>
      <c r="C3756" s="315" t="s">
        <v>12396</v>
      </c>
      <c r="D3756" s="315" t="s">
        <v>12397</v>
      </c>
      <c r="E3756" s="315" t="s">
        <v>680</v>
      </c>
    </row>
    <row r="3757" spans="2:5">
      <c r="B3757" s="315" t="s">
        <v>2615</v>
      </c>
      <c r="C3757" s="315" t="s">
        <v>2616</v>
      </c>
      <c r="D3757" s="315" t="s">
        <v>2617</v>
      </c>
      <c r="E3757" s="315" t="s">
        <v>680</v>
      </c>
    </row>
    <row r="3758" spans="2:5">
      <c r="B3758" s="315" t="s">
        <v>2473</v>
      </c>
      <c r="C3758" s="315" t="s">
        <v>2474</v>
      </c>
      <c r="D3758" s="315" t="s">
        <v>509</v>
      </c>
      <c r="E3758" s="315" t="s">
        <v>510</v>
      </c>
    </row>
    <row r="3759" spans="2:5">
      <c r="B3759" s="315" t="s">
        <v>8317</v>
      </c>
      <c r="C3759" s="315" t="s">
        <v>8318</v>
      </c>
      <c r="D3759" s="315" t="s">
        <v>836</v>
      </c>
      <c r="E3759" s="315" t="s">
        <v>510</v>
      </c>
    </row>
    <row r="3760" spans="2:5">
      <c r="B3760" s="315" t="s">
        <v>2600</v>
      </c>
      <c r="C3760" s="315" t="s">
        <v>2601</v>
      </c>
      <c r="D3760" s="315" t="s">
        <v>2602</v>
      </c>
      <c r="E3760" s="315" t="s">
        <v>510</v>
      </c>
    </row>
    <row r="3761" spans="2:5">
      <c r="B3761" s="315" t="s">
        <v>10139</v>
      </c>
      <c r="C3761" s="315" t="s">
        <v>10140</v>
      </c>
      <c r="D3761" s="315" t="s">
        <v>10141</v>
      </c>
      <c r="E3761" s="315" t="s">
        <v>510</v>
      </c>
    </row>
    <row r="3762" spans="2:5">
      <c r="B3762" s="315" t="s">
        <v>4076</v>
      </c>
      <c r="C3762" s="315" t="s">
        <v>4077</v>
      </c>
      <c r="D3762" s="315" t="s">
        <v>4078</v>
      </c>
      <c r="E3762" s="315" t="s">
        <v>510</v>
      </c>
    </row>
    <row r="3763" spans="2:5">
      <c r="B3763" s="315" t="s">
        <v>11225</v>
      </c>
      <c r="C3763" s="315" t="s">
        <v>11226</v>
      </c>
      <c r="D3763" s="315" t="s">
        <v>11227</v>
      </c>
      <c r="E3763" s="315" t="s">
        <v>510</v>
      </c>
    </row>
    <row r="3764" spans="2:5">
      <c r="B3764" s="315" t="s">
        <v>7423</v>
      </c>
      <c r="C3764" s="315" t="s">
        <v>7424</v>
      </c>
      <c r="D3764" s="315" t="s">
        <v>7425</v>
      </c>
      <c r="E3764" s="315" t="s">
        <v>510</v>
      </c>
    </row>
    <row r="3765" spans="2:5">
      <c r="B3765" s="315" t="s">
        <v>7435</v>
      </c>
      <c r="C3765" s="315" t="s">
        <v>7436</v>
      </c>
      <c r="D3765" s="315" t="s">
        <v>4407</v>
      </c>
      <c r="E3765" s="315" t="s">
        <v>510</v>
      </c>
    </row>
    <row r="3766" spans="2:5">
      <c r="B3766" s="315" t="s">
        <v>5159</v>
      </c>
      <c r="C3766" s="315" t="s">
        <v>5160</v>
      </c>
      <c r="D3766" s="315" t="s">
        <v>5161</v>
      </c>
      <c r="E3766" s="315" t="s">
        <v>510</v>
      </c>
    </row>
    <row r="3767" spans="2:5">
      <c r="B3767" s="315" t="s">
        <v>5673</v>
      </c>
      <c r="C3767" s="315" t="s">
        <v>5674</v>
      </c>
      <c r="D3767" s="315" t="s">
        <v>509</v>
      </c>
      <c r="E3767" s="315" t="s">
        <v>510</v>
      </c>
    </row>
    <row r="3768" spans="2:5">
      <c r="B3768" s="315" t="s">
        <v>7464</v>
      </c>
      <c r="C3768" s="315" t="s">
        <v>7465</v>
      </c>
      <c r="D3768" s="315" t="s">
        <v>6298</v>
      </c>
      <c r="E3768" s="315" t="s">
        <v>510</v>
      </c>
    </row>
    <row r="3769" spans="2:5">
      <c r="B3769" s="315" t="s">
        <v>7987</v>
      </c>
      <c r="C3769" s="315" t="s">
        <v>7988</v>
      </c>
      <c r="D3769" s="315" t="s">
        <v>509</v>
      </c>
      <c r="E3769" s="315" t="s">
        <v>510</v>
      </c>
    </row>
    <row r="3770" spans="2:5">
      <c r="B3770" s="315" t="s">
        <v>3647</v>
      </c>
      <c r="C3770" s="315" t="s">
        <v>3648</v>
      </c>
      <c r="D3770" s="315" t="s">
        <v>509</v>
      </c>
      <c r="E3770" s="315" t="s">
        <v>510</v>
      </c>
    </row>
    <row r="3771" spans="2:5">
      <c r="B3771" s="315" t="s">
        <v>3644</v>
      </c>
      <c r="C3771" s="315" t="s">
        <v>3645</v>
      </c>
      <c r="D3771" s="315" t="s">
        <v>3646</v>
      </c>
      <c r="E3771" s="315" t="s">
        <v>510</v>
      </c>
    </row>
    <row r="3772" spans="2:5">
      <c r="B3772" s="315" t="s">
        <v>3649</v>
      </c>
      <c r="C3772" s="315" t="s">
        <v>3645</v>
      </c>
      <c r="D3772" s="315" t="s">
        <v>509</v>
      </c>
      <c r="E3772" s="315" t="s">
        <v>510</v>
      </c>
    </row>
    <row r="3773" spans="2:5">
      <c r="B3773" s="315" t="s">
        <v>6801</v>
      </c>
      <c r="C3773" s="315" t="s">
        <v>6802</v>
      </c>
      <c r="D3773" s="315" t="s">
        <v>509</v>
      </c>
      <c r="E3773" s="315" t="s">
        <v>510</v>
      </c>
    </row>
    <row r="3774" spans="2:5">
      <c r="B3774" s="315" t="s">
        <v>9524</v>
      </c>
      <c r="C3774" s="315" t="s">
        <v>9525</v>
      </c>
      <c r="D3774" s="315" t="s">
        <v>9526</v>
      </c>
      <c r="E3774" s="315" t="s">
        <v>510</v>
      </c>
    </row>
    <row r="3775" spans="2:5">
      <c r="B3775" s="315" t="s">
        <v>11493</v>
      </c>
      <c r="C3775" s="315" t="s">
        <v>11494</v>
      </c>
      <c r="D3775" s="315" t="s">
        <v>2903</v>
      </c>
      <c r="E3775" s="315" t="s">
        <v>510</v>
      </c>
    </row>
    <row r="3776" spans="2:5">
      <c r="B3776" s="315" t="s">
        <v>11863</v>
      </c>
      <c r="C3776" s="315" t="s">
        <v>11864</v>
      </c>
      <c r="D3776" s="315" t="s">
        <v>11865</v>
      </c>
      <c r="E3776" s="315" t="s">
        <v>680</v>
      </c>
    </row>
    <row r="3777" spans="2:5">
      <c r="B3777" s="315" t="s">
        <v>4686</v>
      </c>
      <c r="C3777" s="315" t="s">
        <v>4687</v>
      </c>
      <c r="D3777" s="315" t="s">
        <v>4688</v>
      </c>
      <c r="E3777" s="315" t="s">
        <v>680</v>
      </c>
    </row>
    <row r="3778" spans="2:5">
      <c r="B3778" s="315" t="s">
        <v>9277</v>
      </c>
      <c r="C3778" s="315" t="s">
        <v>9278</v>
      </c>
      <c r="D3778" s="315" t="s">
        <v>9279</v>
      </c>
      <c r="E3778" s="315" t="s">
        <v>510</v>
      </c>
    </row>
    <row r="3779" spans="2:5">
      <c r="B3779" s="315" t="s">
        <v>4053</v>
      </c>
      <c r="C3779" s="315" t="s">
        <v>4054</v>
      </c>
      <c r="D3779" s="315" t="s">
        <v>509</v>
      </c>
      <c r="E3779" s="315" t="s">
        <v>510</v>
      </c>
    </row>
    <row r="3780" spans="2:5">
      <c r="B3780" s="315" t="s">
        <v>3053</v>
      </c>
      <c r="C3780" s="315" t="s">
        <v>3054</v>
      </c>
      <c r="D3780" s="315" t="s">
        <v>3055</v>
      </c>
      <c r="E3780" s="315" t="s">
        <v>680</v>
      </c>
    </row>
    <row r="3781" spans="2:5">
      <c r="B3781" s="315" t="s">
        <v>11408</v>
      </c>
      <c r="C3781" s="315" t="s">
        <v>11409</v>
      </c>
      <c r="D3781" s="315" t="s">
        <v>509</v>
      </c>
      <c r="E3781" s="315" t="s">
        <v>510</v>
      </c>
    </row>
    <row r="3782" spans="2:5">
      <c r="B3782" s="315" t="s">
        <v>2649</v>
      </c>
      <c r="C3782" s="315" t="s">
        <v>2650</v>
      </c>
      <c r="D3782" s="315" t="s">
        <v>2651</v>
      </c>
      <c r="E3782" s="315" t="s">
        <v>510</v>
      </c>
    </row>
    <row r="3783" spans="2:5">
      <c r="B3783" s="315" t="s">
        <v>1990</v>
      </c>
      <c r="C3783" s="315" t="s">
        <v>1991</v>
      </c>
      <c r="D3783" s="315" t="s">
        <v>1992</v>
      </c>
      <c r="E3783" s="315" t="s">
        <v>510</v>
      </c>
    </row>
    <row r="3784" spans="2:5">
      <c r="B3784" s="315" t="s">
        <v>6664</v>
      </c>
      <c r="C3784" s="315" t="s">
        <v>6665</v>
      </c>
      <c r="D3784" s="315" t="s">
        <v>6666</v>
      </c>
      <c r="E3784" s="315" t="s">
        <v>680</v>
      </c>
    </row>
    <row r="3785" spans="2:5">
      <c r="B3785" s="315" t="s">
        <v>8059</v>
      </c>
      <c r="C3785" s="315" t="s">
        <v>8060</v>
      </c>
      <c r="D3785" s="315" t="s">
        <v>509</v>
      </c>
      <c r="E3785" s="315" t="s">
        <v>680</v>
      </c>
    </row>
    <row r="3786" spans="2:5">
      <c r="B3786" s="315" t="s">
        <v>5445</v>
      </c>
      <c r="C3786" s="315" t="s">
        <v>5446</v>
      </c>
      <c r="D3786" s="315" t="s">
        <v>5447</v>
      </c>
      <c r="E3786" s="315" t="s">
        <v>510</v>
      </c>
    </row>
    <row r="3787" spans="2:5">
      <c r="B3787" s="315" t="s">
        <v>10740</v>
      </c>
      <c r="C3787" s="315" t="s">
        <v>10741</v>
      </c>
      <c r="D3787" s="315" t="s">
        <v>7432</v>
      </c>
      <c r="E3787" s="315" t="s">
        <v>680</v>
      </c>
    </row>
    <row r="3788" spans="2:5">
      <c r="B3788" s="315" t="s">
        <v>5208</v>
      </c>
      <c r="C3788" s="315" t="s">
        <v>5209</v>
      </c>
      <c r="D3788" s="315" t="s">
        <v>5210</v>
      </c>
      <c r="E3788" s="315" t="s">
        <v>680</v>
      </c>
    </row>
    <row r="3789" spans="2:5">
      <c r="B3789" s="315" t="s">
        <v>10587</v>
      </c>
      <c r="C3789" s="315" t="s">
        <v>10588</v>
      </c>
      <c r="D3789" s="315" t="s">
        <v>10589</v>
      </c>
      <c r="E3789" s="315" t="s">
        <v>510</v>
      </c>
    </row>
    <row r="3790" spans="2:5">
      <c r="B3790" s="315" t="s">
        <v>12515</v>
      </c>
      <c r="C3790" s="315" t="s">
        <v>12516</v>
      </c>
      <c r="D3790" s="315" t="s">
        <v>12517</v>
      </c>
      <c r="E3790" s="315" t="s">
        <v>510</v>
      </c>
    </row>
    <row r="3791" spans="2:5">
      <c r="B3791" s="315" t="s">
        <v>1483</v>
      </c>
      <c r="C3791" s="315" t="s">
        <v>1484</v>
      </c>
      <c r="D3791" s="315" t="s">
        <v>1485</v>
      </c>
      <c r="E3791" s="315" t="s">
        <v>510</v>
      </c>
    </row>
    <row r="3792" spans="2:5">
      <c r="B3792" s="315" t="s">
        <v>11160</v>
      </c>
      <c r="C3792" s="315" t="s">
        <v>11161</v>
      </c>
      <c r="D3792" s="315" t="s">
        <v>11162</v>
      </c>
      <c r="E3792" s="315" t="s">
        <v>510</v>
      </c>
    </row>
    <row r="3793" spans="2:5">
      <c r="B3793" s="315" t="s">
        <v>12074</v>
      </c>
      <c r="C3793" s="315" t="s">
        <v>12075</v>
      </c>
      <c r="D3793" s="315" t="s">
        <v>12076</v>
      </c>
      <c r="E3793" s="315" t="s">
        <v>510</v>
      </c>
    </row>
    <row r="3794" spans="2:5">
      <c r="B3794" s="315" t="s">
        <v>12749</v>
      </c>
      <c r="C3794" s="315" t="s">
        <v>12750</v>
      </c>
      <c r="D3794" s="315" t="s">
        <v>12751</v>
      </c>
      <c r="E3794" s="315" t="s">
        <v>510</v>
      </c>
    </row>
    <row r="3795" spans="2:5">
      <c r="B3795" s="315" t="s">
        <v>8158</v>
      </c>
      <c r="C3795" s="315" t="s">
        <v>8159</v>
      </c>
      <c r="D3795" s="315" t="s">
        <v>8160</v>
      </c>
      <c r="E3795" s="315" t="s">
        <v>510</v>
      </c>
    </row>
    <row r="3796" spans="2:5">
      <c r="B3796" s="315" t="s">
        <v>1363</v>
      </c>
      <c r="C3796" s="315" t="s">
        <v>1364</v>
      </c>
      <c r="D3796" s="315" t="s">
        <v>1365</v>
      </c>
      <c r="E3796" s="315" t="s">
        <v>510</v>
      </c>
    </row>
    <row r="3797" spans="2:5">
      <c r="B3797" s="315" t="s">
        <v>11387</v>
      </c>
      <c r="C3797" s="315" t="s">
        <v>11388</v>
      </c>
      <c r="D3797" s="315" t="s">
        <v>11389</v>
      </c>
      <c r="E3797" s="315" t="s">
        <v>680</v>
      </c>
    </row>
    <row r="3798" spans="2:5">
      <c r="B3798" s="315" t="s">
        <v>12809</v>
      </c>
      <c r="C3798" s="315" t="s">
        <v>12810</v>
      </c>
      <c r="D3798" s="315" t="s">
        <v>12811</v>
      </c>
      <c r="E3798" s="315" t="s">
        <v>510</v>
      </c>
    </row>
    <row r="3799" spans="2:5">
      <c r="B3799" s="315" t="s">
        <v>9293</v>
      </c>
      <c r="C3799" s="315" t="s">
        <v>9294</v>
      </c>
      <c r="D3799" s="315" t="s">
        <v>9295</v>
      </c>
      <c r="E3799" s="315" t="s">
        <v>510</v>
      </c>
    </row>
    <row r="3800" spans="2:5">
      <c r="B3800" s="315" t="s">
        <v>8843</v>
      </c>
      <c r="C3800" s="315" t="s">
        <v>8844</v>
      </c>
      <c r="D3800" s="315" t="s">
        <v>1498</v>
      </c>
      <c r="E3800" s="315" t="s">
        <v>510</v>
      </c>
    </row>
    <row r="3801" spans="2:5">
      <c r="B3801" s="315" t="s">
        <v>11757</v>
      </c>
      <c r="C3801" s="315" t="s">
        <v>11758</v>
      </c>
      <c r="D3801" s="315" t="s">
        <v>11759</v>
      </c>
      <c r="E3801" s="315" t="s">
        <v>680</v>
      </c>
    </row>
    <row r="3802" spans="2:5">
      <c r="B3802" s="315" t="s">
        <v>10827</v>
      </c>
      <c r="C3802" s="315" t="s">
        <v>10828</v>
      </c>
      <c r="D3802" s="315" t="s">
        <v>10829</v>
      </c>
      <c r="E3802" s="315" t="s">
        <v>510</v>
      </c>
    </row>
    <row r="3803" spans="2:5">
      <c r="B3803" s="315" t="s">
        <v>2017</v>
      </c>
      <c r="C3803" s="315" t="s">
        <v>2018</v>
      </c>
      <c r="D3803" s="315" t="s">
        <v>851</v>
      </c>
      <c r="E3803" s="315" t="s">
        <v>510</v>
      </c>
    </row>
    <row r="3804" spans="2:5">
      <c r="B3804" s="315" t="s">
        <v>8702</v>
      </c>
      <c r="C3804" s="315" t="s">
        <v>8703</v>
      </c>
      <c r="D3804" s="315" t="s">
        <v>8704</v>
      </c>
      <c r="E3804" s="315" t="s">
        <v>680</v>
      </c>
    </row>
    <row r="3805" spans="2:5">
      <c r="B3805" s="315" t="s">
        <v>1673</v>
      </c>
      <c r="C3805" s="315" t="s">
        <v>1674</v>
      </c>
      <c r="D3805" s="315" t="s">
        <v>1675</v>
      </c>
      <c r="E3805" s="315" t="s">
        <v>510</v>
      </c>
    </row>
    <row r="3806" spans="2:5">
      <c r="B3806" s="315" t="s">
        <v>8451</v>
      </c>
      <c r="C3806" s="315" t="s">
        <v>8452</v>
      </c>
      <c r="D3806" s="315" t="s">
        <v>8453</v>
      </c>
      <c r="E3806" s="315" t="s">
        <v>510</v>
      </c>
    </row>
    <row r="3807" spans="2:5">
      <c r="B3807" s="315" t="s">
        <v>4476</v>
      </c>
      <c r="C3807" s="315" t="s">
        <v>4477</v>
      </c>
      <c r="D3807" s="315" t="s">
        <v>4478</v>
      </c>
      <c r="E3807" s="315" t="s">
        <v>510</v>
      </c>
    </row>
    <row r="3808" spans="2:5">
      <c r="B3808" s="315" t="s">
        <v>5181</v>
      </c>
      <c r="C3808" s="315" t="s">
        <v>5182</v>
      </c>
      <c r="D3808" s="315" t="s">
        <v>5183</v>
      </c>
      <c r="E3808" s="315" t="s">
        <v>510</v>
      </c>
    </row>
    <row r="3809" spans="2:5">
      <c r="B3809" s="315" t="s">
        <v>12835</v>
      </c>
      <c r="C3809" s="315" t="s">
        <v>12836</v>
      </c>
      <c r="D3809" s="315" t="s">
        <v>1256</v>
      </c>
      <c r="E3809" s="315" t="s">
        <v>510</v>
      </c>
    </row>
    <row r="3810" spans="2:5">
      <c r="B3810" s="315" t="s">
        <v>4314</v>
      </c>
      <c r="C3810" s="315" t="s">
        <v>4315</v>
      </c>
      <c r="D3810" s="315" t="s">
        <v>4316</v>
      </c>
      <c r="E3810" s="315" t="s">
        <v>510</v>
      </c>
    </row>
    <row r="3811" spans="2:5">
      <c r="B3811" s="315" t="s">
        <v>9986</v>
      </c>
      <c r="C3811" s="315" t="s">
        <v>9987</v>
      </c>
      <c r="D3811" s="315" t="s">
        <v>9988</v>
      </c>
      <c r="E3811" s="315" t="s">
        <v>510</v>
      </c>
    </row>
    <row r="3812" spans="2:5">
      <c r="B3812" s="315" t="s">
        <v>9226</v>
      </c>
      <c r="C3812" s="315" t="s">
        <v>9227</v>
      </c>
      <c r="D3812" s="315" t="s">
        <v>9228</v>
      </c>
      <c r="E3812" s="315" t="s">
        <v>510</v>
      </c>
    </row>
    <row r="3813" spans="2:5">
      <c r="B3813" s="315" t="s">
        <v>4032</v>
      </c>
      <c r="C3813" s="315" t="s">
        <v>4033</v>
      </c>
      <c r="D3813" s="315" t="s">
        <v>4034</v>
      </c>
      <c r="E3813" s="315" t="s">
        <v>510</v>
      </c>
    </row>
    <row r="3814" spans="2:5">
      <c r="B3814" s="315" t="s">
        <v>8293</v>
      </c>
      <c r="C3814" s="315" t="s">
        <v>8294</v>
      </c>
      <c r="D3814" s="315" t="s">
        <v>8295</v>
      </c>
      <c r="E3814" s="315" t="s">
        <v>510</v>
      </c>
    </row>
    <row r="3815" spans="2:5">
      <c r="B3815" s="315" t="s">
        <v>1730</v>
      </c>
      <c r="C3815" s="315" t="s">
        <v>1731</v>
      </c>
      <c r="D3815" s="315" t="s">
        <v>1732</v>
      </c>
      <c r="E3815" s="315" t="s">
        <v>510</v>
      </c>
    </row>
    <row r="3816" spans="2:5">
      <c r="B3816" s="315" t="s">
        <v>6076</v>
      </c>
      <c r="C3816" s="315" t="s">
        <v>6077</v>
      </c>
      <c r="D3816" s="315" t="s">
        <v>6078</v>
      </c>
      <c r="E3816" s="315" t="s">
        <v>510</v>
      </c>
    </row>
    <row r="3817" spans="2:5">
      <c r="B3817" s="315" t="s">
        <v>12370</v>
      </c>
      <c r="C3817" s="315" t="s">
        <v>12371</v>
      </c>
      <c r="D3817" s="315" t="s">
        <v>12372</v>
      </c>
      <c r="E3817" s="315" t="s">
        <v>510</v>
      </c>
    </row>
    <row r="3818" spans="2:5">
      <c r="B3818" s="315" t="s">
        <v>12198</v>
      </c>
      <c r="C3818" s="315" t="s">
        <v>12199</v>
      </c>
      <c r="D3818" s="315" t="s">
        <v>2377</v>
      </c>
      <c r="E3818" s="315" t="s">
        <v>680</v>
      </c>
    </row>
    <row r="3819" spans="2:5">
      <c r="B3819" s="315" t="s">
        <v>5255</v>
      </c>
      <c r="C3819" s="315" t="s">
        <v>5256</v>
      </c>
      <c r="D3819" s="315" t="s">
        <v>5257</v>
      </c>
      <c r="E3819" s="315" t="s">
        <v>510</v>
      </c>
    </row>
    <row r="3820" spans="2:5">
      <c r="B3820" s="315" t="s">
        <v>7889</v>
      </c>
      <c r="C3820" s="315" t="s">
        <v>7890</v>
      </c>
      <c r="D3820" s="315" t="s">
        <v>7891</v>
      </c>
      <c r="E3820" s="315" t="s">
        <v>7892</v>
      </c>
    </row>
    <row r="3821" spans="2:5">
      <c r="B3821" s="315" t="s">
        <v>10873</v>
      </c>
      <c r="C3821" s="315" t="s">
        <v>10874</v>
      </c>
      <c r="D3821" s="315" t="s">
        <v>10875</v>
      </c>
      <c r="E3821" s="315" t="s">
        <v>680</v>
      </c>
    </row>
    <row r="3822" spans="2:5">
      <c r="B3822" s="315" t="s">
        <v>5646</v>
      </c>
      <c r="C3822" s="315" t="s">
        <v>5647</v>
      </c>
      <c r="D3822" s="315" t="s">
        <v>1541</v>
      </c>
      <c r="E3822" s="315" t="s">
        <v>510</v>
      </c>
    </row>
    <row r="3823" spans="2:5">
      <c r="B3823" s="315" t="s">
        <v>735</v>
      </c>
      <c r="C3823" s="315" t="s">
        <v>736</v>
      </c>
      <c r="D3823" s="315" t="s">
        <v>509</v>
      </c>
      <c r="E3823" s="315" t="s">
        <v>510</v>
      </c>
    </row>
    <row r="3824" spans="2:5">
      <c r="B3824" s="315" t="s">
        <v>8331</v>
      </c>
      <c r="C3824" s="315" t="s">
        <v>8332</v>
      </c>
      <c r="D3824" s="315" t="s">
        <v>8333</v>
      </c>
      <c r="E3824" s="315" t="s">
        <v>510</v>
      </c>
    </row>
    <row r="3825" spans="2:5">
      <c r="B3825" s="315" t="s">
        <v>12610</v>
      </c>
      <c r="C3825" s="315" t="s">
        <v>12611</v>
      </c>
      <c r="D3825" s="315" t="s">
        <v>12612</v>
      </c>
      <c r="E3825" s="315" t="s">
        <v>510</v>
      </c>
    </row>
    <row r="3826" spans="2:5">
      <c r="B3826" s="315" t="s">
        <v>11151</v>
      </c>
      <c r="C3826" s="315" t="s">
        <v>11152</v>
      </c>
      <c r="D3826" s="315" t="s">
        <v>11153</v>
      </c>
      <c r="E3826" s="315" t="s">
        <v>510</v>
      </c>
    </row>
    <row r="3827" spans="2:5">
      <c r="B3827" s="315" t="s">
        <v>12877</v>
      </c>
      <c r="C3827" s="315" t="s">
        <v>12878</v>
      </c>
      <c r="D3827" s="315" t="s">
        <v>12879</v>
      </c>
      <c r="E3827" s="315" t="s">
        <v>510</v>
      </c>
    </row>
    <row r="3828" spans="2:5">
      <c r="B3828" s="315" t="s">
        <v>10445</v>
      </c>
      <c r="C3828" s="315" t="s">
        <v>10446</v>
      </c>
      <c r="D3828" s="315" t="s">
        <v>3678</v>
      </c>
      <c r="E3828" s="315" t="s">
        <v>680</v>
      </c>
    </row>
    <row r="3829" spans="2:5">
      <c r="B3829" s="315" t="s">
        <v>1776</v>
      </c>
      <c r="C3829" s="315" t="s">
        <v>1777</v>
      </c>
      <c r="D3829" s="315" t="s">
        <v>1778</v>
      </c>
      <c r="E3829" s="315" t="s">
        <v>680</v>
      </c>
    </row>
    <row r="3830" spans="2:5">
      <c r="B3830" s="315" t="s">
        <v>10053</v>
      </c>
      <c r="C3830" s="315" t="s">
        <v>10054</v>
      </c>
      <c r="D3830" s="315" t="s">
        <v>509</v>
      </c>
      <c r="E3830" s="315" t="s">
        <v>510</v>
      </c>
    </row>
    <row r="3831" spans="2:5">
      <c r="B3831" s="315" t="s">
        <v>4698</v>
      </c>
      <c r="C3831" s="315" t="s">
        <v>4699</v>
      </c>
      <c r="D3831" s="315" t="s">
        <v>4700</v>
      </c>
      <c r="E3831" s="315" t="s">
        <v>510</v>
      </c>
    </row>
    <row r="3832" spans="2:5">
      <c r="B3832" s="315" t="s">
        <v>11762</v>
      </c>
      <c r="C3832" s="315" t="s">
        <v>11763</v>
      </c>
      <c r="D3832" s="315" t="s">
        <v>11764</v>
      </c>
      <c r="E3832" s="315" t="s">
        <v>510</v>
      </c>
    </row>
    <row r="3833" spans="2:5">
      <c r="B3833" s="315" t="s">
        <v>4341</v>
      </c>
      <c r="C3833" s="315" t="s">
        <v>4342</v>
      </c>
      <c r="D3833" s="315" t="s">
        <v>509</v>
      </c>
      <c r="E3833" s="315" t="s">
        <v>510</v>
      </c>
    </row>
    <row r="3834" spans="2:5">
      <c r="B3834" s="315" t="s">
        <v>9843</v>
      </c>
      <c r="C3834" s="315" t="s">
        <v>9844</v>
      </c>
      <c r="D3834" s="315" t="s">
        <v>3546</v>
      </c>
      <c r="E3834" s="315" t="s">
        <v>510</v>
      </c>
    </row>
    <row r="3835" spans="2:5">
      <c r="B3835" s="315" t="s">
        <v>10517</v>
      </c>
      <c r="C3835" s="315" t="s">
        <v>10518</v>
      </c>
      <c r="D3835" s="315" t="s">
        <v>3974</v>
      </c>
      <c r="E3835" s="315" t="s">
        <v>680</v>
      </c>
    </row>
    <row r="3836" spans="2:5">
      <c r="B3836" s="315" t="s">
        <v>10947</v>
      </c>
      <c r="C3836" s="315" t="s">
        <v>10948</v>
      </c>
      <c r="D3836" s="315" t="s">
        <v>10949</v>
      </c>
      <c r="E3836" s="315" t="s">
        <v>510</v>
      </c>
    </row>
    <row r="3837" spans="2:5">
      <c r="B3837" s="315" t="s">
        <v>8590</v>
      </c>
      <c r="C3837" s="315" t="s">
        <v>8591</v>
      </c>
      <c r="D3837" s="315" t="s">
        <v>8592</v>
      </c>
      <c r="E3837" s="315" t="s">
        <v>680</v>
      </c>
    </row>
    <row r="3838" spans="2:5">
      <c r="B3838" s="315" t="s">
        <v>10611</v>
      </c>
      <c r="C3838" s="315" t="s">
        <v>10612</v>
      </c>
      <c r="D3838" s="315" t="s">
        <v>10613</v>
      </c>
      <c r="E3838" s="315" t="s">
        <v>510</v>
      </c>
    </row>
    <row r="3839" spans="2:5">
      <c r="B3839" s="315" t="s">
        <v>6896</v>
      </c>
      <c r="C3839" s="315" t="s">
        <v>6897</v>
      </c>
      <c r="D3839" s="315" t="s">
        <v>5199</v>
      </c>
      <c r="E3839" s="315" t="s">
        <v>510</v>
      </c>
    </row>
    <row r="3840" spans="2:5">
      <c r="B3840" s="315" t="s">
        <v>1027</v>
      </c>
      <c r="C3840" s="315" t="s">
        <v>1028</v>
      </c>
      <c r="D3840" s="315" t="s">
        <v>1029</v>
      </c>
      <c r="E3840" s="315" t="s">
        <v>680</v>
      </c>
    </row>
    <row r="3841" spans="2:5">
      <c r="B3841" s="315" t="s">
        <v>9768</v>
      </c>
      <c r="C3841" s="315" t="s">
        <v>9769</v>
      </c>
      <c r="D3841" s="315" t="s">
        <v>9770</v>
      </c>
      <c r="E3841" s="315" t="s">
        <v>510</v>
      </c>
    </row>
    <row r="3842" spans="2:5">
      <c r="B3842" s="315" t="s">
        <v>1016</v>
      </c>
      <c r="C3842" s="315" t="s">
        <v>1017</v>
      </c>
      <c r="D3842" s="315" t="s">
        <v>836</v>
      </c>
      <c r="E3842" s="315" t="s">
        <v>510</v>
      </c>
    </row>
    <row r="3843" spans="2:5">
      <c r="B3843" s="315" t="s">
        <v>6599</v>
      </c>
      <c r="C3843" s="315" t="s">
        <v>6600</v>
      </c>
      <c r="D3843" s="315" t="s">
        <v>6601</v>
      </c>
      <c r="E3843" s="315" t="s">
        <v>510</v>
      </c>
    </row>
    <row r="3844" spans="2:5">
      <c r="B3844" s="315" t="s">
        <v>4416</v>
      </c>
      <c r="C3844" s="315" t="s">
        <v>4417</v>
      </c>
      <c r="D3844" s="315" t="s">
        <v>3043</v>
      </c>
      <c r="E3844" s="315" t="s">
        <v>510</v>
      </c>
    </row>
    <row r="3845" spans="2:5">
      <c r="B3845" s="315" t="s">
        <v>9920</v>
      </c>
      <c r="C3845" s="315" t="s">
        <v>9921</v>
      </c>
      <c r="D3845" s="315" t="s">
        <v>509</v>
      </c>
      <c r="E3845" s="315" t="s">
        <v>510</v>
      </c>
    </row>
    <row r="3846" spans="2:5">
      <c r="B3846" s="315" t="s">
        <v>10455</v>
      </c>
      <c r="C3846" s="315" t="s">
        <v>10456</v>
      </c>
      <c r="D3846" s="315" t="s">
        <v>10457</v>
      </c>
      <c r="E3846" s="315" t="s">
        <v>510</v>
      </c>
    </row>
    <row r="3847" spans="2:5">
      <c r="B3847" s="315" t="s">
        <v>1227</v>
      </c>
      <c r="C3847" s="315" t="s">
        <v>1228</v>
      </c>
      <c r="D3847" s="315" t="s">
        <v>1229</v>
      </c>
      <c r="E3847" s="315" t="s">
        <v>510</v>
      </c>
    </row>
    <row r="3848" spans="2:5">
      <c r="B3848" s="315" t="s">
        <v>3365</v>
      </c>
      <c r="C3848" s="315" t="s">
        <v>3366</v>
      </c>
      <c r="D3848" s="315" t="s">
        <v>3229</v>
      </c>
      <c r="E3848" s="315" t="s">
        <v>510</v>
      </c>
    </row>
    <row r="3849" spans="2:5">
      <c r="B3849" s="315" t="s">
        <v>4119</v>
      </c>
      <c r="C3849" s="315" t="s">
        <v>4120</v>
      </c>
      <c r="D3849" s="315" t="s">
        <v>2820</v>
      </c>
      <c r="E3849" s="315" t="s">
        <v>510</v>
      </c>
    </row>
    <row r="3850" spans="2:5">
      <c r="B3850" s="315" t="s">
        <v>4501</v>
      </c>
      <c r="C3850" s="315" t="s">
        <v>4502</v>
      </c>
      <c r="D3850" s="315" t="s">
        <v>509</v>
      </c>
      <c r="E3850" s="315" t="s">
        <v>510</v>
      </c>
    </row>
    <row r="3851" spans="2:5">
      <c r="B3851" s="315" t="s">
        <v>3762</v>
      </c>
      <c r="C3851" s="315" t="s">
        <v>3763</v>
      </c>
      <c r="D3851" s="315" t="s">
        <v>3229</v>
      </c>
      <c r="E3851" s="315" t="s">
        <v>510</v>
      </c>
    </row>
    <row r="3852" spans="2:5">
      <c r="B3852" s="315" t="s">
        <v>606</v>
      </c>
      <c r="C3852" s="315" t="s">
        <v>607</v>
      </c>
      <c r="D3852" s="315" t="s">
        <v>608</v>
      </c>
      <c r="E3852" s="315" t="s">
        <v>510</v>
      </c>
    </row>
    <row r="3853" spans="2:5">
      <c r="B3853" s="315" t="s">
        <v>5022</v>
      </c>
      <c r="C3853" s="315" t="s">
        <v>5023</v>
      </c>
      <c r="D3853" s="315" t="s">
        <v>509</v>
      </c>
      <c r="E3853" s="315" t="s">
        <v>510</v>
      </c>
    </row>
    <row r="3854" spans="2:5">
      <c r="B3854" s="315" t="s">
        <v>5490</v>
      </c>
      <c r="C3854" s="315" t="s">
        <v>5491</v>
      </c>
      <c r="D3854" s="315" t="s">
        <v>5492</v>
      </c>
      <c r="E3854" s="315" t="s">
        <v>510</v>
      </c>
    </row>
    <row r="3855" spans="2:5">
      <c r="B3855" s="315" t="s">
        <v>3739</v>
      </c>
      <c r="C3855" s="315" t="s">
        <v>3740</v>
      </c>
      <c r="D3855" s="315" t="s">
        <v>3738</v>
      </c>
      <c r="E3855" s="315" t="s">
        <v>510</v>
      </c>
    </row>
    <row r="3856" spans="2:5">
      <c r="B3856" s="315" t="s">
        <v>3736</v>
      </c>
      <c r="C3856" s="315" t="s">
        <v>3737</v>
      </c>
      <c r="D3856" s="315" t="s">
        <v>3738</v>
      </c>
      <c r="E3856" s="315" t="s">
        <v>510</v>
      </c>
    </row>
    <row r="3857" spans="2:5">
      <c r="B3857" s="315" t="s">
        <v>3743</v>
      </c>
      <c r="C3857" s="315" t="s">
        <v>3744</v>
      </c>
      <c r="D3857" s="315" t="s">
        <v>3745</v>
      </c>
      <c r="E3857" s="315" t="s">
        <v>510</v>
      </c>
    </row>
    <row r="3858" spans="2:5">
      <c r="B3858" s="315" t="s">
        <v>3741</v>
      </c>
      <c r="C3858" s="315" t="s">
        <v>3742</v>
      </c>
      <c r="D3858" s="315" t="s">
        <v>3738</v>
      </c>
      <c r="E3858" s="315" t="s">
        <v>510</v>
      </c>
    </row>
    <row r="3859" spans="2:5">
      <c r="B3859" s="315" t="s">
        <v>6605</v>
      </c>
      <c r="C3859" s="315" t="s">
        <v>6606</v>
      </c>
      <c r="D3859" s="315" t="s">
        <v>509</v>
      </c>
      <c r="E3859" s="315" t="s">
        <v>510</v>
      </c>
    </row>
    <row r="3860" spans="2:5">
      <c r="B3860" s="315" t="s">
        <v>9917</v>
      </c>
      <c r="C3860" s="315" t="s">
        <v>9918</v>
      </c>
      <c r="D3860" s="315" t="s">
        <v>9919</v>
      </c>
      <c r="E3860" s="315" t="s">
        <v>510</v>
      </c>
    </row>
    <row r="3861" spans="2:5">
      <c r="B3861" s="315" t="s">
        <v>3909</v>
      </c>
      <c r="C3861" s="315" t="s">
        <v>3910</v>
      </c>
      <c r="D3861" s="315" t="s">
        <v>3911</v>
      </c>
      <c r="E3861" s="315" t="s">
        <v>510</v>
      </c>
    </row>
    <row r="3862" spans="2:5">
      <c r="B3862" s="315" t="s">
        <v>5906</v>
      </c>
      <c r="C3862" s="315" t="s">
        <v>5907</v>
      </c>
      <c r="D3862" s="315" t="s">
        <v>5908</v>
      </c>
      <c r="E3862" s="315" t="s">
        <v>510</v>
      </c>
    </row>
    <row r="3863" spans="2:5">
      <c r="B3863" s="315" t="s">
        <v>11045</v>
      </c>
      <c r="C3863" s="315" t="s">
        <v>11046</v>
      </c>
      <c r="D3863" s="315" t="s">
        <v>11047</v>
      </c>
      <c r="E3863" s="315" t="s">
        <v>510</v>
      </c>
    </row>
    <row r="3864" spans="2:5">
      <c r="B3864" s="315" t="s">
        <v>3023</v>
      </c>
      <c r="C3864" s="315" t="s">
        <v>3024</v>
      </c>
      <c r="D3864" s="315" t="s">
        <v>3025</v>
      </c>
      <c r="E3864" s="315" t="s">
        <v>510</v>
      </c>
    </row>
    <row r="3865" spans="2:5">
      <c r="B3865" s="315" t="s">
        <v>4883</v>
      </c>
      <c r="C3865" s="315" t="s">
        <v>4884</v>
      </c>
      <c r="D3865" s="315" t="s">
        <v>4885</v>
      </c>
      <c r="E3865" s="315" t="s">
        <v>680</v>
      </c>
    </row>
    <row r="3866" spans="2:5">
      <c r="B3866" s="315" t="s">
        <v>6755</v>
      </c>
      <c r="C3866" s="315" t="s">
        <v>6756</v>
      </c>
      <c r="D3866" s="315" t="s">
        <v>6757</v>
      </c>
      <c r="E3866" s="315" t="s">
        <v>510</v>
      </c>
    </row>
    <row r="3867" spans="2:5">
      <c r="B3867" s="315" t="s">
        <v>4895</v>
      </c>
      <c r="C3867" s="315" t="s">
        <v>4896</v>
      </c>
      <c r="D3867" s="315" t="s">
        <v>4897</v>
      </c>
      <c r="E3867" s="315" t="s">
        <v>510</v>
      </c>
    </row>
    <row r="3868" spans="2:5">
      <c r="B3868" s="315" t="s">
        <v>12891</v>
      </c>
      <c r="C3868" s="315" t="s">
        <v>12892</v>
      </c>
      <c r="D3868" s="315" t="s">
        <v>11214</v>
      </c>
      <c r="E3868" s="315" t="s">
        <v>510</v>
      </c>
    </row>
    <row r="3869" spans="2:5">
      <c r="B3869" s="315" t="s">
        <v>12429</v>
      </c>
      <c r="C3869" s="315" t="s">
        <v>12430</v>
      </c>
      <c r="D3869" s="315" t="s">
        <v>2371</v>
      </c>
      <c r="E3869" s="315" t="s">
        <v>680</v>
      </c>
    </row>
    <row r="3870" spans="2:5">
      <c r="B3870" s="315" t="s">
        <v>9224</v>
      </c>
      <c r="C3870" s="315" t="s">
        <v>9225</v>
      </c>
      <c r="D3870" s="315" t="s">
        <v>509</v>
      </c>
      <c r="E3870" s="315" t="s">
        <v>510</v>
      </c>
    </row>
    <row r="3871" spans="2:5">
      <c r="B3871" s="315" t="s">
        <v>5640</v>
      </c>
      <c r="C3871" s="315" t="s">
        <v>5641</v>
      </c>
      <c r="D3871" s="315" t="s">
        <v>5642</v>
      </c>
      <c r="E3871" s="315" t="s">
        <v>510</v>
      </c>
    </row>
    <row r="3872" spans="2:5">
      <c r="B3872" s="315" t="s">
        <v>3596</v>
      </c>
      <c r="C3872" s="315" t="s">
        <v>3597</v>
      </c>
      <c r="D3872" s="315" t="s">
        <v>3598</v>
      </c>
      <c r="E3872" s="315" t="s">
        <v>510</v>
      </c>
    </row>
    <row r="3873" spans="2:5">
      <c r="B3873" s="315" t="s">
        <v>11587</v>
      </c>
      <c r="C3873" s="315" t="s">
        <v>11588</v>
      </c>
      <c r="D3873" s="315" t="s">
        <v>6658</v>
      </c>
      <c r="E3873" s="315" t="s">
        <v>510</v>
      </c>
    </row>
    <row r="3874" spans="2:5">
      <c r="B3874" s="315" t="s">
        <v>9879</v>
      </c>
      <c r="C3874" s="315" t="s">
        <v>9880</v>
      </c>
      <c r="D3874" s="315" t="s">
        <v>9881</v>
      </c>
      <c r="E3874" s="315" t="s">
        <v>510</v>
      </c>
    </row>
    <row r="3875" spans="2:5">
      <c r="B3875" s="315" t="s">
        <v>1993</v>
      </c>
      <c r="C3875" s="315" t="s">
        <v>1994</v>
      </c>
      <c r="D3875" s="315" t="s">
        <v>1995</v>
      </c>
      <c r="E3875" s="315" t="s">
        <v>510</v>
      </c>
    </row>
    <row r="3876" spans="2:5">
      <c r="B3876" s="315" t="s">
        <v>6893</v>
      </c>
      <c r="C3876" s="315" t="s">
        <v>6894</v>
      </c>
      <c r="D3876" s="315" t="s">
        <v>6895</v>
      </c>
      <c r="E3876" s="315" t="s">
        <v>510</v>
      </c>
    </row>
    <row r="3877" spans="2:5">
      <c r="B3877" s="315" t="s">
        <v>7657</v>
      </c>
      <c r="C3877" s="315" t="s">
        <v>7658</v>
      </c>
      <c r="D3877" s="315" t="s">
        <v>7659</v>
      </c>
      <c r="E3877" s="315" t="s">
        <v>510</v>
      </c>
    </row>
    <row r="3878" spans="2:5">
      <c r="B3878" s="315" t="s">
        <v>4669</v>
      </c>
      <c r="C3878" s="315" t="s">
        <v>4670</v>
      </c>
      <c r="D3878" s="315" t="s">
        <v>4671</v>
      </c>
      <c r="E3878" s="315" t="s">
        <v>510</v>
      </c>
    </row>
    <row r="3879" spans="2:5">
      <c r="B3879" s="315" t="s">
        <v>11681</v>
      </c>
      <c r="C3879" s="315" t="s">
        <v>11682</v>
      </c>
      <c r="D3879" s="315" t="s">
        <v>11683</v>
      </c>
      <c r="E3879" s="315" t="s">
        <v>510</v>
      </c>
    </row>
    <row r="3880" spans="2:5">
      <c r="B3880" s="315" t="s">
        <v>6851</v>
      </c>
      <c r="C3880" s="315" t="s">
        <v>6852</v>
      </c>
      <c r="D3880" s="315" t="s">
        <v>6853</v>
      </c>
      <c r="E3880" s="315" t="s">
        <v>510</v>
      </c>
    </row>
    <row r="3881" spans="2:5">
      <c r="B3881" s="315" t="s">
        <v>11551</v>
      </c>
      <c r="C3881" s="315" t="s">
        <v>11552</v>
      </c>
      <c r="D3881" s="315" t="s">
        <v>11553</v>
      </c>
      <c r="E3881" s="315" t="s">
        <v>510</v>
      </c>
    </row>
    <row r="3882" spans="2:5">
      <c r="B3882" s="315" t="s">
        <v>11262</v>
      </c>
      <c r="C3882" s="315" t="s">
        <v>11263</v>
      </c>
      <c r="D3882" s="315" t="s">
        <v>11264</v>
      </c>
      <c r="E3882" s="315" t="s">
        <v>510</v>
      </c>
    </row>
    <row r="3883" spans="2:5">
      <c r="B3883" s="315" t="s">
        <v>8710</v>
      </c>
      <c r="C3883" s="315" t="s">
        <v>8711</v>
      </c>
      <c r="D3883" s="315" t="s">
        <v>754</v>
      </c>
      <c r="E3883" s="315" t="s">
        <v>510</v>
      </c>
    </row>
    <row r="3884" spans="2:5">
      <c r="B3884" s="315" t="s">
        <v>9754</v>
      </c>
      <c r="C3884" s="315" t="s">
        <v>9755</v>
      </c>
      <c r="D3884" s="315" t="s">
        <v>9756</v>
      </c>
      <c r="E3884" s="315" t="s">
        <v>510</v>
      </c>
    </row>
    <row r="3885" spans="2:5">
      <c r="B3885" s="315" t="s">
        <v>12324</v>
      </c>
      <c r="C3885" s="315" t="s">
        <v>12325</v>
      </c>
      <c r="D3885" s="315" t="s">
        <v>12326</v>
      </c>
      <c r="E3885" s="315" t="s">
        <v>510</v>
      </c>
    </row>
    <row r="3886" spans="2:5">
      <c r="B3886" s="315" t="s">
        <v>8525</v>
      </c>
      <c r="C3886" s="315" t="s">
        <v>8526</v>
      </c>
      <c r="D3886" s="315" t="s">
        <v>8527</v>
      </c>
      <c r="E3886" s="315" t="s">
        <v>510</v>
      </c>
    </row>
    <row r="3887" spans="2:5">
      <c r="B3887" s="315" t="s">
        <v>1289</v>
      </c>
      <c r="C3887" s="315" t="s">
        <v>1290</v>
      </c>
      <c r="D3887" s="315" t="s">
        <v>1291</v>
      </c>
      <c r="E3887" s="315" t="s">
        <v>510</v>
      </c>
    </row>
    <row r="3888" spans="2:5">
      <c r="B3888" s="315" t="s">
        <v>10757</v>
      </c>
      <c r="C3888" s="315" t="s">
        <v>10758</v>
      </c>
      <c r="D3888" s="315" t="s">
        <v>10759</v>
      </c>
      <c r="E3888" s="315" t="s">
        <v>680</v>
      </c>
    </row>
    <row r="3889" spans="2:5">
      <c r="B3889" s="315" t="s">
        <v>12100</v>
      </c>
      <c r="C3889" s="315" t="s">
        <v>12101</v>
      </c>
      <c r="D3889" s="315" t="s">
        <v>12102</v>
      </c>
      <c r="E3889" s="315" t="s">
        <v>680</v>
      </c>
    </row>
    <row r="3890" spans="2:5">
      <c r="B3890" s="315" t="s">
        <v>7602</v>
      </c>
      <c r="C3890" s="315" t="s">
        <v>7603</v>
      </c>
      <c r="D3890" s="315" t="s">
        <v>7604</v>
      </c>
      <c r="E3890" s="315" t="s">
        <v>510</v>
      </c>
    </row>
    <row r="3891" spans="2:5">
      <c r="B3891" s="315" t="s">
        <v>11712</v>
      </c>
      <c r="C3891" s="315" t="s">
        <v>11713</v>
      </c>
      <c r="D3891" s="315" t="s">
        <v>11714</v>
      </c>
      <c r="E3891" s="315" t="s">
        <v>510</v>
      </c>
    </row>
    <row r="3892" spans="2:5">
      <c r="B3892" s="315" t="s">
        <v>1272</v>
      </c>
      <c r="C3892" s="315" t="s">
        <v>1273</v>
      </c>
      <c r="D3892" s="315" t="s">
        <v>1274</v>
      </c>
      <c r="E3892" s="315" t="s">
        <v>510</v>
      </c>
    </row>
    <row r="3893" spans="2:5">
      <c r="B3893" s="315" t="s">
        <v>1832</v>
      </c>
      <c r="C3893" s="315" t="s">
        <v>1833</v>
      </c>
      <c r="D3893" s="315" t="s">
        <v>1834</v>
      </c>
      <c r="E3893" s="315" t="s">
        <v>680</v>
      </c>
    </row>
    <row r="3894" spans="2:5">
      <c r="B3894" s="315" t="s">
        <v>3513</v>
      </c>
      <c r="C3894" s="315" t="s">
        <v>3514</v>
      </c>
      <c r="D3894" s="315" t="s">
        <v>3515</v>
      </c>
      <c r="E3894" s="315" t="s">
        <v>680</v>
      </c>
    </row>
    <row r="3895" spans="2:5">
      <c r="B3895" s="315" t="s">
        <v>1039</v>
      </c>
      <c r="C3895" s="315" t="s">
        <v>1040</v>
      </c>
      <c r="D3895" s="315" t="s">
        <v>1041</v>
      </c>
      <c r="E3895" s="315" t="s">
        <v>680</v>
      </c>
    </row>
    <row r="3896" spans="2:5">
      <c r="B3896" s="315" t="s">
        <v>10897</v>
      </c>
      <c r="C3896" s="315" t="s">
        <v>10898</v>
      </c>
      <c r="D3896" s="315" t="s">
        <v>10899</v>
      </c>
      <c r="E3896" s="315" t="s">
        <v>680</v>
      </c>
    </row>
    <row r="3897" spans="2:5">
      <c r="B3897" s="315" t="s">
        <v>12158</v>
      </c>
      <c r="C3897" s="315" t="s">
        <v>12159</v>
      </c>
      <c r="D3897" s="315" t="s">
        <v>12160</v>
      </c>
      <c r="E3897" s="315" t="s">
        <v>510</v>
      </c>
    </row>
    <row r="3898" spans="2:5">
      <c r="B3898" s="315" t="s">
        <v>5851</v>
      </c>
      <c r="C3898" s="315" t="s">
        <v>5852</v>
      </c>
      <c r="D3898" s="315" t="s">
        <v>5853</v>
      </c>
      <c r="E3898" s="315" t="s">
        <v>510</v>
      </c>
    </row>
    <row r="3899" spans="2:5">
      <c r="B3899" s="315" t="s">
        <v>12215</v>
      </c>
      <c r="C3899" s="315" t="s">
        <v>12216</v>
      </c>
      <c r="D3899" s="315" t="s">
        <v>12217</v>
      </c>
      <c r="E3899" s="315" t="s">
        <v>510</v>
      </c>
    </row>
    <row r="3900" spans="2:5">
      <c r="B3900" s="315" t="s">
        <v>6565</v>
      </c>
      <c r="C3900" s="315" t="s">
        <v>6566</v>
      </c>
      <c r="D3900" s="315" t="s">
        <v>509</v>
      </c>
      <c r="E3900" s="315" t="s">
        <v>510</v>
      </c>
    </row>
    <row r="3901" spans="2:5">
      <c r="B3901" s="315" t="s">
        <v>3808</v>
      </c>
      <c r="C3901" s="315" t="s">
        <v>3809</v>
      </c>
      <c r="D3901" s="315" t="s">
        <v>3810</v>
      </c>
      <c r="E3901" s="315" t="s">
        <v>510</v>
      </c>
    </row>
    <row r="3902" spans="2:5">
      <c r="B3902" s="315" t="s">
        <v>1390</v>
      </c>
      <c r="C3902" s="315" t="s">
        <v>1391</v>
      </c>
      <c r="D3902" s="315" t="s">
        <v>1392</v>
      </c>
      <c r="E3902" s="315" t="s">
        <v>510</v>
      </c>
    </row>
    <row r="3903" spans="2:5">
      <c r="B3903" s="315" t="s">
        <v>1930</v>
      </c>
      <c r="C3903" s="315" t="s">
        <v>1931</v>
      </c>
      <c r="D3903" s="315" t="s">
        <v>1932</v>
      </c>
      <c r="E3903" s="315" t="s">
        <v>510</v>
      </c>
    </row>
    <row r="3904" spans="2:5">
      <c r="B3904" s="315" t="s">
        <v>8033</v>
      </c>
      <c r="C3904" s="315" t="s">
        <v>8034</v>
      </c>
      <c r="D3904" s="315" t="s">
        <v>8035</v>
      </c>
      <c r="E3904" s="315" t="s">
        <v>510</v>
      </c>
    </row>
    <row r="3905" spans="2:5">
      <c r="B3905" s="315" t="s">
        <v>1322</v>
      </c>
      <c r="C3905" s="315" t="s">
        <v>1323</v>
      </c>
      <c r="D3905" s="315" t="s">
        <v>1324</v>
      </c>
      <c r="E3905" s="315" t="s">
        <v>510</v>
      </c>
    </row>
    <row r="3906" spans="2:5">
      <c r="B3906" s="315" t="s">
        <v>12602</v>
      </c>
      <c r="C3906" s="315" t="s">
        <v>12603</v>
      </c>
      <c r="D3906" s="315" t="s">
        <v>12604</v>
      </c>
      <c r="E3906" s="315" t="s">
        <v>510</v>
      </c>
    </row>
    <row r="3907" spans="2:5">
      <c r="B3907" s="315" t="s">
        <v>6661</v>
      </c>
      <c r="C3907" s="315" t="s">
        <v>6662</v>
      </c>
      <c r="D3907" s="315" t="s">
        <v>6663</v>
      </c>
      <c r="E3907" s="315" t="s">
        <v>510</v>
      </c>
    </row>
    <row r="3908" spans="2:5">
      <c r="B3908" s="315" t="s">
        <v>4306</v>
      </c>
      <c r="C3908" s="315" t="s">
        <v>4307</v>
      </c>
      <c r="D3908" s="315" t="s">
        <v>509</v>
      </c>
      <c r="E3908" s="315" t="s">
        <v>680</v>
      </c>
    </row>
    <row r="3909" spans="2:5">
      <c r="B3909" s="315" t="s">
        <v>12752</v>
      </c>
      <c r="C3909" s="315" t="s">
        <v>12753</v>
      </c>
      <c r="D3909" s="315" t="s">
        <v>667</v>
      </c>
      <c r="E3909" s="315" t="s">
        <v>510</v>
      </c>
    </row>
    <row r="3910" spans="2:5">
      <c r="B3910" s="315" t="s">
        <v>12064</v>
      </c>
      <c r="C3910" s="315" t="s">
        <v>12065</v>
      </c>
      <c r="D3910" s="315" t="s">
        <v>12066</v>
      </c>
      <c r="E3910" s="315" t="s">
        <v>680</v>
      </c>
    </row>
    <row r="3911" spans="2:5">
      <c r="B3911" s="315" t="s">
        <v>8311</v>
      </c>
      <c r="C3911" s="315" t="s">
        <v>8312</v>
      </c>
      <c r="D3911" s="315" t="s">
        <v>8313</v>
      </c>
      <c r="E3911" s="315" t="s">
        <v>510</v>
      </c>
    </row>
    <row r="3912" spans="2:5">
      <c r="B3912" s="315" t="s">
        <v>1434</v>
      </c>
      <c r="C3912" s="315" t="s">
        <v>1435</v>
      </c>
      <c r="D3912" s="315" t="s">
        <v>1436</v>
      </c>
      <c r="E3912" s="315" t="s">
        <v>510</v>
      </c>
    </row>
    <row r="3913" spans="2:5">
      <c r="B3913" s="315" t="s">
        <v>12176</v>
      </c>
      <c r="C3913" s="315" t="s">
        <v>12177</v>
      </c>
      <c r="D3913" s="315" t="s">
        <v>509</v>
      </c>
      <c r="E3913" s="315" t="s">
        <v>510</v>
      </c>
    </row>
    <row r="3914" spans="2:5">
      <c r="B3914" s="315" t="s">
        <v>6704</v>
      </c>
      <c r="C3914" s="315" t="s">
        <v>6705</v>
      </c>
      <c r="D3914" s="315" t="s">
        <v>6706</v>
      </c>
      <c r="E3914" s="315" t="s">
        <v>680</v>
      </c>
    </row>
    <row r="3915" spans="2:5">
      <c r="B3915" s="315" t="s">
        <v>12212</v>
      </c>
      <c r="C3915" s="315" t="s">
        <v>12213</v>
      </c>
      <c r="D3915" s="315" t="s">
        <v>12214</v>
      </c>
      <c r="E3915" s="315" t="s">
        <v>680</v>
      </c>
    </row>
    <row r="3916" spans="2:5">
      <c r="B3916" s="315" t="s">
        <v>11279</v>
      </c>
      <c r="C3916" s="315" t="s">
        <v>11280</v>
      </c>
      <c r="D3916" s="315" t="s">
        <v>766</v>
      </c>
      <c r="E3916" s="315" t="s">
        <v>510</v>
      </c>
    </row>
    <row r="3917" spans="2:5">
      <c r="B3917" s="315" t="s">
        <v>12238</v>
      </c>
      <c r="C3917" s="315" t="s">
        <v>12239</v>
      </c>
      <c r="D3917" s="315" t="s">
        <v>12240</v>
      </c>
      <c r="E3917" s="315" t="s">
        <v>680</v>
      </c>
    </row>
    <row r="3918" spans="2:5">
      <c r="B3918" s="315" t="s">
        <v>10230</v>
      </c>
      <c r="C3918" s="315" t="s">
        <v>10231</v>
      </c>
      <c r="D3918" s="315" t="s">
        <v>10232</v>
      </c>
      <c r="E3918" s="315" t="s">
        <v>510</v>
      </c>
    </row>
    <row r="3919" spans="2:5">
      <c r="B3919" s="315" t="s">
        <v>7029</v>
      </c>
      <c r="C3919" s="315" t="s">
        <v>7030</v>
      </c>
      <c r="D3919" s="315" t="s">
        <v>7031</v>
      </c>
      <c r="E3919" s="315" t="s">
        <v>510</v>
      </c>
    </row>
    <row r="3920" spans="2:5">
      <c r="B3920" s="315" t="s">
        <v>11335</v>
      </c>
      <c r="C3920" s="315" t="s">
        <v>11336</v>
      </c>
      <c r="D3920" s="315" t="s">
        <v>551</v>
      </c>
      <c r="E3920" s="315" t="s">
        <v>680</v>
      </c>
    </row>
    <row r="3921" spans="2:5">
      <c r="B3921" s="315" t="s">
        <v>12780</v>
      </c>
      <c r="C3921" s="315" t="s">
        <v>12781</v>
      </c>
      <c r="D3921" s="315" t="s">
        <v>12782</v>
      </c>
      <c r="E3921" s="315" t="s">
        <v>510</v>
      </c>
    </row>
    <row r="3922" spans="2:5">
      <c r="B3922" s="315" t="s">
        <v>7896</v>
      </c>
      <c r="C3922" s="315" t="s">
        <v>7897</v>
      </c>
      <c r="D3922" s="315" t="s">
        <v>7898</v>
      </c>
      <c r="E3922" s="315" t="s">
        <v>680</v>
      </c>
    </row>
    <row r="3923" spans="2:5">
      <c r="B3923" s="315" t="s">
        <v>7757</v>
      </c>
      <c r="C3923" s="315" t="s">
        <v>7758</v>
      </c>
      <c r="D3923" s="315" t="s">
        <v>7759</v>
      </c>
      <c r="E3923" s="315" t="s">
        <v>510</v>
      </c>
    </row>
    <row r="3924" spans="2:5">
      <c r="B3924" s="315" t="s">
        <v>1042</v>
      </c>
      <c r="C3924" s="315" t="s">
        <v>1043</v>
      </c>
      <c r="D3924" s="315" t="s">
        <v>1044</v>
      </c>
      <c r="E3924" s="315" t="s">
        <v>510</v>
      </c>
    </row>
    <row r="3925" spans="2:5">
      <c r="B3925" s="315" t="s">
        <v>4755</v>
      </c>
      <c r="C3925" s="315" t="s">
        <v>4756</v>
      </c>
      <c r="D3925" s="315" t="s">
        <v>509</v>
      </c>
      <c r="E3925" s="315" t="s">
        <v>510</v>
      </c>
    </row>
    <row r="3926" spans="2:5">
      <c r="B3926" s="315" t="s">
        <v>1054</v>
      </c>
      <c r="C3926" s="315" t="s">
        <v>1055</v>
      </c>
      <c r="D3926" s="315" t="s">
        <v>509</v>
      </c>
      <c r="E3926" s="315" t="s">
        <v>510</v>
      </c>
    </row>
    <row r="3927" spans="2:5">
      <c r="B3927" s="315" t="s">
        <v>12138</v>
      </c>
      <c r="C3927" s="315" t="s">
        <v>12139</v>
      </c>
      <c r="D3927" s="315" t="s">
        <v>12140</v>
      </c>
      <c r="E3927" s="315" t="s">
        <v>510</v>
      </c>
    </row>
    <row r="3928" spans="2:5">
      <c r="B3928" s="315" t="s">
        <v>7772</v>
      </c>
      <c r="C3928" s="315" t="s">
        <v>7773</v>
      </c>
      <c r="D3928" s="315" t="s">
        <v>509</v>
      </c>
      <c r="E3928" s="315" t="s">
        <v>510</v>
      </c>
    </row>
    <row r="3929" spans="2:5">
      <c r="B3929" s="315" t="s">
        <v>8171</v>
      </c>
      <c r="C3929" s="315" t="s">
        <v>8172</v>
      </c>
      <c r="D3929" s="315" t="s">
        <v>8173</v>
      </c>
      <c r="E3929" s="315" t="s">
        <v>510</v>
      </c>
    </row>
    <row r="3930" spans="2:5">
      <c r="B3930" s="315" t="s">
        <v>9759</v>
      </c>
      <c r="C3930" s="315" t="s">
        <v>9760</v>
      </c>
      <c r="D3930" s="315" t="s">
        <v>9761</v>
      </c>
      <c r="E3930" s="315" t="s">
        <v>510</v>
      </c>
    </row>
    <row r="3931" spans="2:5">
      <c r="B3931" s="315" t="s">
        <v>6061</v>
      </c>
      <c r="C3931" s="315" t="s">
        <v>6062</v>
      </c>
      <c r="D3931" s="315" t="s">
        <v>6063</v>
      </c>
      <c r="E3931" s="315" t="s">
        <v>510</v>
      </c>
    </row>
    <row r="3932" spans="2:5">
      <c r="B3932" s="315" t="s">
        <v>3842</v>
      </c>
      <c r="C3932" s="315" t="s">
        <v>3843</v>
      </c>
      <c r="D3932" s="315" t="s">
        <v>3844</v>
      </c>
      <c r="E3932" s="315" t="s">
        <v>510</v>
      </c>
    </row>
    <row r="3933" spans="2:5">
      <c r="B3933" s="315" t="s">
        <v>2030</v>
      </c>
      <c r="C3933" s="315" t="s">
        <v>2031</v>
      </c>
      <c r="D3933" s="315" t="s">
        <v>2032</v>
      </c>
      <c r="E3933" s="315" t="s">
        <v>510</v>
      </c>
    </row>
    <row r="3934" spans="2:5">
      <c r="B3934" s="315" t="s">
        <v>6224</v>
      </c>
      <c r="C3934" s="315" t="s">
        <v>6225</v>
      </c>
      <c r="D3934" s="315" t="s">
        <v>6226</v>
      </c>
      <c r="E3934" s="315" t="s">
        <v>510</v>
      </c>
    </row>
    <row r="3935" spans="2:5">
      <c r="B3935" s="315" t="s">
        <v>2998</v>
      </c>
      <c r="C3935" s="315" t="s">
        <v>2999</v>
      </c>
      <c r="D3935" s="315" t="s">
        <v>3000</v>
      </c>
      <c r="E3935" s="315" t="s">
        <v>510</v>
      </c>
    </row>
    <row r="3936" spans="2:5">
      <c r="B3936" s="315" t="s">
        <v>9403</v>
      </c>
      <c r="C3936" s="315" t="s">
        <v>9404</v>
      </c>
      <c r="D3936" s="315" t="s">
        <v>9405</v>
      </c>
      <c r="E3936" s="315" t="s">
        <v>510</v>
      </c>
    </row>
    <row r="3937" spans="2:5">
      <c r="B3937" s="315" t="s">
        <v>1381</v>
      </c>
      <c r="C3937" s="315" t="s">
        <v>1382</v>
      </c>
      <c r="D3937" s="315" t="s">
        <v>1383</v>
      </c>
      <c r="E3937" s="315" t="s">
        <v>510</v>
      </c>
    </row>
    <row r="3938" spans="2:5">
      <c r="B3938" s="315" t="s">
        <v>9102</v>
      </c>
      <c r="C3938" s="315" t="s">
        <v>9103</v>
      </c>
      <c r="D3938" s="315" t="s">
        <v>6908</v>
      </c>
      <c r="E3938" s="315" t="s">
        <v>510</v>
      </c>
    </row>
    <row r="3939" spans="2:5">
      <c r="B3939" s="315" t="s">
        <v>559</v>
      </c>
      <c r="C3939" s="315" t="s">
        <v>560</v>
      </c>
      <c r="D3939" s="315" t="s">
        <v>509</v>
      </c>
      <c r="E3939" s="315" t="s">
        <v>510</v>
      </c>
    </row>
    <row r="3940" spans="2:5">
      <c r="B3940" s="315" t="s">
        <v>12655</v>
      </c>
      <c r="C3940" s="315" t="s">
        <v>12656</v>
      </c>
      <c r="D3940" s="315" t="s">
        <v>12657</v>
      </c>
      <c r="E3940" s="315" t="s">
        <v>510</v>
      </c>
    </row>
    <row r="3941" spans="2:5">
      <c r="B3941" s="315" t="s">
        <v>10817</v>
      </c>
      <c r="C3941" s="315" t="s">
        <v>10818</v>
      </c>
      <c r="D3941" s="315" t="s">
        <v>10819</v>
      </c>
      <c r="E3941" s="315" t="s">
        <v>510</v>
      </c>
    </row>
    <row r="3942" spans="2:5">
      <c r="B3942" s="315" t="s">
        <v>2526</v>
      </c>
      <c r="C3942" s="315" t="s">
        <v>2527</v>
      </c>
      <c r="D3942" s="315" t="s">
        <v>2528</v>
      </c>
      <c r="E3942" s="315" t="s">
        <v>680</v>
      </c>
    </row>
    <row r="3943" spans="2:5">
      <c r="B3943" s="315" t="s">
        <v>7484</v>
      </c>
      <c r="C3943" s="315" t="s">
        <v>7485</v>
      </c>
      <c r="D3943" s="315" t="s">
        <v>7486</v>
      </c>
      <c r="E3943" s="315" t="s">
        <v>510</v>
      </c>
    </row>
    <row r="3944" spans="2:5">
      <c r="B3944" s="315" t="s">
        <v>10908</v>
      </c>
      <c r="C3944" s="315" t="s">
        <v>10909</v>
      </c>
      <c r="D3944" s="315" t="s">
        <v>10910</v>
      </c>
      <c r="E3944" s="315" t="s">
        <v>510</v>
      </c>
    </row>
    <row r="3945" spans="2:5">
      <c r="B3945" s="315" t="s">
        <v>10803</v>
      </c>
      <c r="C3945" s="315" t="s">
        <v>10804</v>
      </c>
      <c r="D3945" s="315" t="s">
        <v>509</v>
      </c>
      <c r="E3945" s="315" t="s">
        <v>510</v>
      </c>
    </row>
    <row r="3946" spans="2:5">
      <c r="B3946" s="315" t="s">
        <v>8563</v>
      </c>
      <c r="C3946" s="315" t="s">
        <v>8564</v>
      </c>
      <c r="D3946" s="315" t="s">
        <v>8565</v>
      </c>
      <c r="E3946" s="315" t="s">
        <v>510</v>
      </c>
    </row>
    <row r="3947" spans="2:5">
      <c r="B3947" s="315" t="s">
        <v>10596</v>
      </c>
      <c r="C3947" s="315" t="s">
        <v>10597</v>
      </c>
      <c r="D3947" s="315" t="s">
        <v>10598</v>
      </c>
      <c r="E3947" s="315" t="s">
        <v>510</v>
      </c>
    </row>
    <row r="3948" spans="2:5">
      <c r="B3948" s="315" t="s">
        <v>9040</v>
      </c>
      <c r="C3948" s="315" t="s">
        <v>9041</v>
      </c>
      <c r="D3948" s="315" t="s">
        <v>9042</v>
      </c>
      <c r="E3948" s="315" t="s">
        <v>680</v>
      </c>
    </row>
    <row r="3949" spans="2:5">
      <c r="B3949" s="315" t="s">
        <v>12820</v>
      </c>
      <c r="C3949" s="315" t="s">
        <v>12821</v>
      </c>
      <c r="D3949" s="315" t="s">
        <v>509</v>
      </c>
      <c r="E3949" s="315" t="s">
        <v>510</v>
      </c>
    </row>
    <row r="3950" spans="2:5">
      <c r="B3950" s="315" t="s">
        <v>4008</v>
      </c>
      <c r="C3950" s="315" t="s">
        <v>4009</v>
      </c>
      <c r="D3950" s="315" t="s">
        <v>4010</v>
      </c>
      <c r="E3950" s="315" t="s">
        <v>510</v>
      </c>
    </row>
    <row r="3951" spans="2:5">
      <c r="B3951" s="315" t="s">
        <v>4889</v>
      </c>
      <c r="C3951" s="315" t="s">
        <v>4890</v>
      </c>
      <c r="D3951" s="315" t="s">
        <v>4891</v>
      </c>
      <c r="E3951" s="315" t="s">
        <v>510</v>
      </c>
    </row>
    <row r="3952" spans="2:5">
      <c r="B3952" s="315" t="s">
        <v>1109</v>
      </c>
      <c r="C3952" s="315" t="s">
        <v>1110</v>
      </c>
      <c r="D3952" s="315" t="s">
        <v>1111</v>
      </c>
      <c r="E3952" s="315" t="s">
        <v>510</v>
      </c>
    </row>
    <row r="3953" spans="2:5">
      <c r="B3953" s="315" t="s">
        <v>7830</v>
      </c>
      <c r="C3953" s="315" t="s">
        <v>7831</v>
      </c>
      <c r="D3953" s="315" t="s">
        <v>1256</v>
      </c>
      <c r="E3953" s="315" t="s">
        <v>510</v>
      </c>
    </row>
    <row r="3954" spans="2:5">
      <c r="B3954" s="315" t="s">
        <v>6505</v>
      </c>
      <c r="C3954" s="315" t="s">
        <v>6506</v>
      </c>
      <c r="D3954" s="315" t="s">
        <v>6507</v>
      </c>
      <c r="E3954" s="315" t="s">
        <v>510</v>
      </c>
    </row>
    <row r="3955" spans="2:5">
      <c r="B3955" s="315" t="s">
        <v>8271</v>
      </c>
      <c r="C3955" s="315" t="s">
        <v>8272</v>
      </c>
      <c r="D3955" s="315" t="s">
        <v>8273</v>
      </c>
      <c r="E3955" s="315" t="s">
        <v>510</v>
      </c>
    </row>
    <row r="3956" spans="2:5">
      <c r="B3956" s="315" t="s">
        <v>7797</v>
      </c>
      <c r="C3956" s="315" t="s">
        <v>7798</v>
      </c>
      <c r="D3956" s="315" t="s">
        <v>667</v>
      </c>
      <c r="E3956" s="315" t="s">
        <v>510</v>
      </c>
    </row>
    <row r="3957" spans="2:5">
      <c r="B3957" s="315" t="s">
        <v>7685</v>
      </c>
      <c r="C3957" s="315" t="s">
        <v>7686</v>
      </c>
      <c r="D3957" s="315" t="s">
        <v>7687</v>
      </c>
      <c r="E3957" s="315" t="s">
        <v>680</v>
      </c>
    </row>
    <row r="3958" spans="2:5">
      <c r="B3958" s="315" t="s">
        <v>828</v>
      </c>
      <c r="C3958" s="315" t="s">
        <v>829</v>
      </c>
      <c r="D3958" s="315" t="s">
        <v>830</v>
      </c>
      <c r="E3958" s="315" t="s">
        <v>510</v>
      </c>
    </row>
    <row r="3959" spans="2:5">
      <c r="B3959" s="315" t="s">
        <v>5878</v>
      </c>
      <c r="C3959" s="315" t="s">
        <v>5879</v>
      </c>
      <c r="D3959" s="315" t="s">
        <v>5880</v>
      </c>
      <c r="E3959" s="315" t="s">
        <v>680</v>
      </c>
    </row>
    <row r="3960" spans="2:5">
      <c r="B3960" s="315" t="s">
        <v>9477</v>
      </c>
      <c r="C3960" s="315" t="s">
        <v>9478</v>
      </c>
      <c r="D3960" s="315" t="s">
        <v>836</v>
      </c>
      <c r="E3960" s="315" t="s">
        <v>680</v>
      </c>
    </row>
    <row r="3961" spans="2:5">
      <c r="B3961" s="315" t="s">
        <v>3867</v>
      </c>
      <c r="C3961" s="315" t="s">
        <v>3868</v>
      </c>
      <c r="D3961" s="315" t="s">
        <v>3869</v>
      </c>
      <c r="E3961" s="315" t="s">
        <v>510</v>
      </c>
    </row>
    <row r="3962" spans="2:5">
      <c r="B3962" s="315" t="s">
        <v>12911</v>
      </c>
      <c r="C3962" s="315" t="s">
        <v>12912</v>
      </c>
      <c r="D3962" s="315" t="s">
        <v>12913</v>
      </c>
      <c r="E3962" s="315" t="s">
        <v>510</v>
      </c>
    </row>
    <row r="3963" spans="2:5">
      <c r="B3963" s="315" t="s">
        <v>3900</v>
      </c>
      <c r="C3963" s="315" t="s">
        <v>3901</v>
      </c>
      <c r="D3963" s="315" t="s">
        <v>3902</v>
      </c>
      <c r="E3963" s="315" t="s">
        <v>510</v>
      </c>
    </row>
    <row r="3964" spans="2:5">
      <c r="B3964" s="315" t="s">
        <v>10311</v>
      </c>
      <c r="C3964" s="315" t="s">
        <v>10312</v>
      </c>
      <c r="D3964" s="315" t="s">
        <v>7935</v>
      </c>
      <c r="E3964" s="315" t="s">
        <v>510</v>
      </c>
    </row>
    <row r="3965" spans="2:5">
      <c r="B3965" s="315" t="s">
        <v>12266</v>
      </c>
      <c r="C3965" s="315" t="s">
        <v>12267</v>
      </c>
      <c r="D3965" s="315" t="s">
        <v>12268</v>
      </c>
      <c r="E3965" s="315" t="s">
        <v>510</v>
      </c>
    </row>
    <row r="3966" spans="2:5">
      <c r="B3966" s="315" t="s">
        <v>859</v>
      </c>
      <c r="C3966" s="315" t="s">
        <v>860</v>
      </c>
      <c r="D3966" s="315" t="s">
        <v>861</v>
      </c>
      <c r="E3966" s="315" t="s">
        <v>510</v>
      </c>
    </row>
    <row r="3967" spans="2:5">
      <c r="B3967" s="315" t="s">
        <v>12010</v>
      </c>
      <c r="C3967" s="315" t="s">
        <v>12011</v>
      </c>
      <c r="D3967" s="315" t="s">
        <v>509</v>
      </c>
      <c r="E3967" s="315" t="s">
        <v>510</v>
      </c>
    </row>
    <row r="3968" spans="2:5">
      <c r="B3968" s="315" t="s">
        <v>8007</v>
      </c>
      <c r="C3968" s="315" t="s">
        <v>8008</v>
      </c>
      <c r="D3968" s="315" t="s">
        <v>8009</v>
      </c>
      <c r="E3968" s="315" t="s">
        <v>510</v>
      </c>
    </row>
    <row r="3969" spans="2:5">
      <c r="B3969" s="315" t="s">
        <v>11145</v>
      </c>
      <c r="C3969" s="315" t="s">
        <v>11146</v>
      </c>
      <c r="D3969" s="315" t="s">
        <v>11147</v>
      </c>
      <c r="E3969" s="315" t="s">
        <v>510</v>
      </c>
    </row>
    <row r="3970" spans="2:5">
      <c r="B3970" s="315" t="s">
        <v>4297</v>
      </c>
      <c r="C3970" s="315" t="s">
        <v>4298</v>
      </c>
      <c r="D3970" s="315" t="s">
        <v>4299</v>
      </c>
      <c r="E3970" s="315" t="s">
        <v>510</v>
      </c>
    </row>
    <row r="3971" spans="2:5">
      <c r="B3971" s="315" t="s">
        <v>11802</v>
      </c>
      <c r="C3971" s="315" t="s">
        <v>11803</v>
      </c>
      <c r="D3971" s="315" t="s">
        <v>1678</v>
      </c>
      <c r="E3971" s="315" t="s">
        <v>680</v>
      </c>
    </row>
    <row r="3972" spans="2:5">
      <c r="B3972" s="315" t="s">
        <v>529</v>
      </c>
      <c r="C3972" s="315" t="s">
        <v>530</v>
      </c>
      <c r="D3972" s="315" t="s">
        <v>509</v>
      </c>
      <c r="E3972" s="315" t="s">
        <v>510</v>
      </c>
    </row>
    <row r="3973" spans="2:5">
      <c r="B3973" s="315" t="s">
        <v>9771</v>
      </c>
      <c r="C3973" s="315" t="s">
        <v>9772</v>
      </c>
      <c r="D3973" s="315" t="s">
        <v>4583</v>
      </c>
      <c r="E3973" s="315" t="s">
        <v>680</v>
      </c>
    </row>
    <row r="3974" spans="2:5">
      <c r="B3974" s="315" t="s">
        <v>9642</v>
      </c>
      <c r="C3974" s="315" t="s">
        <v>9643</v>
      </c>
      <c r="D3974" s="315" t="s">
        <v>9644</v>
      </c>
      <c r="E3974" s="315" t="s">
        <v>510</v>
      </c>
    </row>
    <row r="3975" spans="2:5">
      <c r="B3975" s="315" t="s">
        <v>6197</v>
      </c>
      <c r="C3975" s="315" t="s">
        <v>6198</v>
      </c>
      <c r="D3975" s="315" t="s">
        <v>1338</v>
      </c>
      <c r="E3975" s="315" t="s">
        <v>680</v>
      </c>
    </row>
    <row r="3976" spans="2:5">
      <c r="B3976" s="315" t="s">
        <v>5512</v>
      </c>
      <c r="C3976" s="315" t="s">
        <v>5513</v>
      </c>
      <c r="D3976" s="315" t="s">
        <v>5514</v>
      </c>
      <c r="E3976" s="315" t="s">
        <v>510</v>
      </c>
    </row>
    <row r="3977" spans="2:5">
      <c r="B3977" s="315" t="s">
        <v>5518</v>
      </c>
      <c r="C3977" s="315" t="s">
        <v>5519</v>
      </c>
      <c r="D3977" s="315" t="s">
        <v>5520</v>
      </c>
      <c r="E3977" s="315" t="s">
        <v>510</v>
      </c>
    </row>
    <row r="3978" spans="2:5">
      <c r="B3978" s="315" t="s">
        <v>5521</v>
      </c>
      <c r="C3978" s="315" t="s">
        <v>5519</v>
      </c>
      <c r="D3978" s="315" t="s">
        <v>5522</v>
      </c>
      <c r="E3978" s="315" t="s">
        <v>510</v>
      </c>
    </row>
    <row r="3979" spans="2:5">
      <c r="B3979" s="315" t="s">
        <v>10255</v>
      </c>
      <c r="C3979" s="315" t="s">
        <v>10256</v>
      </c>
      <c r="D3979" s="315" t="s">
        <v>5963</v>
      </c>
      <c r="E3979" s="315" t="s">
        <v>510</v>
      </c>
    </row>
    <row r="3980" spans="2:5">
      <c r="B3980" s="315" t="s">
        <v>3216</v>
      </c>
      <c r="C3980" s="315" t="s">
        <v>3217</v>
      </c>
      <c r="D3980" s="315" t="s">
        <v>3218</v>
      </c>
      <c r="E3980" s="315" t="s">
        <v>510</v>
      </c>
    </row>
    <row r="3981" spans="2:5">
      <c r="B3981" s="315" t="s">
        <v>5072</v>
      </c>
      <c r="C3981" s="315" t="s">
        <v>5073</v>
      </c>
      <c r="D3981" s="315" t="s">
        <v>5074</v>
      </c>
      <c r="E3981" s="315" t="s">
        <v>510</v>
      </c>
    </row>
    <row r="3982" spans="2:5">
      <c r="B3982" s="315" t="s">
        <v>5515</v>
      </c>
      <c r="C3982" s="315" t="s">
        <v>5516</v>
      </c>
      <c r="D3982" s="315" t="s">
        <v>5517</v>
      </c>
      <c r="E3982" s="315" t="s">
        <v>510</v>
      </c>
    </row>
    <row r="3983" spans="2:5">
      <c r="B3983" s="315" t="s">
        <v>1160</v>
      </c>
      <c r="C3983" s="315" t="s">
        <v>1161</v>
      </c>
      <c r="D3983" s="315" t="s">
        <v>1162</v>
      </c>
      <c r="E3983" s="315" t="s">
        <v>510</v>
      </c>
    </row>
    <row r="3984" spans="2:5">
      <c r="B3984" s="315" t="s">
        <v>8106</v>
      </c>
      <c r="C3984" s="315" t="s">
        <v>8107</v>
      </c>
      <c r="D3984" s="315" t="s">
        <v>8108</v>
      </c>
      <c r="E3984" s="315" t="s">
        <v>510</v>
      </c>
    </row>
    <row r="3985" spans="2:5">
      <c r="B3985" s="315" t="s">
        <v>6217</v>
      </c>
      <c r="C3985" s="315" t="s">
        <v>6218</v>
      </c>
      <c r="D3985" s="315" t="s">
        <v>6219</v>
      </c>
      <c r="E3985" s="315" t="s">
        <v>510</v>
      </c>
    </row>
    <row r="3986" spans="2:5">
      <c r="B3986" s="315" t="s">
        <v>9447</v>
      </c>
      <c r="C3986" s="315" t="s">
        <v>9448</v>
      </c>
      <c r="D3986" s="315" t="s">
        <v>4592</v>
      </c>
      <c r="E3986" s="315" t="s">
        <v>680</v>
      </c>
    </row>
    <row r="3987" spans="2:5">
      <c r="B3987" s="315" t="s">
        <v>10172</v>
      </c>
      <c r="C3987" s="315" t="s">
        <v>10173</v>
      </c>
      <c r="D3987" s="315" t="s">
        <v>10174</v>
      </c>
      <c r="E3987" s="315" t="s">
        <v>510</v>
      </c>
    </row>
    <row r="3988" spans="2:5">
      <c r="B3988" s="315" t="s">
        <v>6303</v>
      </c>
      <c r="C3988" s="315" t="s">
        <v>6304</v>
      </c>
      <c r="D3988" s="315" t="s">
        <v>6305</v>
      </c>
      <c r="E3988" s="315" t="s">
        <v>510</v>
      </c>
    </row>
    <row r="3989" spans="2:5">
      <c r="B3989" s="315" t="s">
        <v>8714</v>
      </c>
      <c r="C3989" s="315" t="s">
        <v>8715</v>
      </c>
      <c r="D3989" s="315" t="s">
        <v>8716</v>
      </c>
      <c r="E3989" s="315" t="s">
        <v>680</v>
      </c>
    </row>
    <row r="3990" spans="2:5">
      <c r="B3990" s="315" t="s">
        <v>3271</v>
      </c>
      <c r="C3990" s="315" t="s">
        <v>3272</v>
      </c>
      <c r="D3990" s="315" t="s">
        <v>3273</v>
      </c>
      <c r="E3990" s="315" t="s">
        <v>510</v>
      </c>
    </row>
    <row r="3991" spans="2:5">
      <c r="B3991" s="315" t="s">
        <v>2930</v>
      </c>
      <c r="C3991" s="315" t="s">
        <v>2931</v>
      </c>
      <c r="D3991" s="315" t="s">
        <v>2932</v>
      </c>
      <c r="E3991" s="315" t="s">
        <v>510</v>
      </c>
    </row>
    <row r="3992" spans="2:5">
      <c r="B3992" s="315" t="s">
        <v>11000</v>
      </c>
      <c r="C3992" s="315" t="s">
        <v>11001</v>
      </c>
      <c r="D3992" s="315" t="s">
        <v>528</v>
      </c>
      <c r="E3992" s="315" t="s">
        <v>510</v>
      </c>
    </row>
    <row r="3993" spans="2:5">
      <c r="B3993" s="315" t="s">
        <v>900</v>
      </c>
      <c r="C3993" s="315" t="s">
        <v>901</v>
      </c>
      <c r="D3993" s="315" t="s">
        <v>902</v>
      </c>
      <c r="E3993" s="315" t="s">
        <v>510</v>
      </c>
    </row>
    <row r="3994" spans="2:5">
      <c r="B3994" s="315" t="s">
        <v>11132</v>
      </c>
      <c r="C3994" s="315" t="s">
        <v>11133</v>
      </c>
      <c r="D3994" s="315" t="s">
        <v>11134</v>
      </c>
      <c r="E3994" s="315" t="s">
        <v>510</v>
      </c>
    </row>
    <row r="3995" spans="2:5">
      <c r="B3995" s="315" t="s">
        <v>7835</v>
      </c>
      <c r="C3995" s="315" t="s">
        <v>7836</v>
      </c>
      <c r="D3995" s="315" t="s">
        <v>676</v>
      </c>
      <c r="E3995" s="315" t="s">
        <v>510</v>
      </c>
    </row>
    <row r="3996" spans="2:5">
      <c r="B3996" s="315" t="s">
        <v>4364</v>
      </c>
      <c r="C3996" s="315" t="s">
        <v>4365</v>
      </c>
      <c r="D3996" s="315" t="s">
        <v>4366</v>
      </c>
      <c r="E3996" s="315" t="s">
        <v>510</v>
      </c>
    </row>
    <row r="3997" spans="2:5">
      <c r="B3997" s="315" t="s">
        <v>9871</v>
      </c>
      <c r="C3997" s="315" t="s">
        <v>9872</v>
      </c>
      <c r="D3997" s="315" t="s">
        <v>9873</v>
      </c>
      <c r="E3997" s="315" t="s">
        <v>510</v>
      </c>
    </row>
    <row r="3998" spans="2:5">
      <c r="B3998" s="315" t="s">
        <v>5454</v>
      </c>
      <c r="C3998" s="315" t="s">
        <v>5455</v>
      </c>
      <c r="D3998" s="315" t="s">
        <v>5456</v>
      </c>
      <c r="E3998" s="315" t="s">
        <v>510</v>
      </c>
    </row>
    <row r="3999" spans="2:5">
      <c r="B3999" s="315" t="s">
        <v>809</v>
      </c>
      <c r="C3999" s="315" t="s">
        <v>810</v>
      </c>
      <c r="D3999" s="315" t="s">
        <v>811</v>
      </c>
      <c r="E3999" s="315" t="s">
        <v>510</v>
      </c>
    </row>
    <row r="4000" spans="2:5">
      <c r="B4000" s="315" t="s">
        <v>9400</v>
      </c>
      <c r="C4000" s="315" t="s">
        <v>9401</v>
      </c>
      <c r="D4000" s="315" t="s">
        <v>9402</v>
      </c>
      <c r="E4000" s="315" t="s">
        <v>510</v>
      </c>
    </row>
    <row r="4001" spans="2:5">
      <c r="B4001" s="315" t="s">
        <v>11002</v>
      </c>
      <c r="C4001" s="315" t="s">
        <v>11003</v>
      </c>
      <c r="D4001" s="315" t="s">
        <v>11004</v>
      </c>
      <c r="E4001" s="315" t="s">
        <v>510</v>
      </c>
    </row>
    <row r="4002" spans="2:5">
      <c r="B4002" s="315" t="s">
        <v>5461</v>
      </c>
      <c r="C4002" s="315" t="s">
        <v>5462</v>
      </c>
      <c r="D4002" s="315" t="s">
        <v>5463</v>
      </c>
      <c r="E4002" s="315" t="s">
        <v>510</v>
      </c>
    </row>
    <row r="4003" spans="2:5">
      <c r="B4003" s="315" t="s">
        <v>6257</v>
      </c>
      <c r="C4003" s="315" t="s">
        <v>6258</v>
      </c>
      <c r="D4003" s="315" t="s">
        <v>6259</v>
      </c>
      <c r="E4003" s="315" t="s">
        <v>510</v>
      </c>
    </row>
    <row r="4004" spans="2:5">
      <c r="B4004" s="315" t="s">
        <v>9180</v>
      </c>
      <c r="C4004" s="315" t="s">
        <v>9181</v>
      </c>
      <c r="D4004" s="315" t="s">
        <v>9182</v>
      </c>
      <c r="E4004" s="315" t="s">
        <v>510</v>
      </c>
    </row>
    <row r="4005" spans="2:5">
      <c r="B4005" s="315" t="s">
        <v>7233</v>
      </c>
      <c r="C4005" s="315" t="s">
        <v>7234</v>
      </c>
      <c r="D4005" s="315" t="s">
        <v>509</v>
      </c>
      <c r="E4005" s="315" t="s">
        <v>510</v>
      </c>
    </row>
    <row r="4006" spans="2:5">
      <c r="B4006" s="315" t="s">
        <v>7599</v>
      </c>
      <c r="C4006" s="315" t="s">
        <v>7600</v>
      </c>
      <c r="D4006" s="315" t="s">
        <v>7601</v>
      </c>
      <c r="E4006" s="315" t="s">
        <v>510</v>
      </c>
    </row>
    <row r="4007" spans="2:5">
      <c r="B4007" s="315" t="s">
        <v>2315</v>
      </c>
      <c r="C4007" s="315" t="s">
        <v>2316</v>
      </c>
      <c r="D4007" s="315" t="s">
        <v>2317</v>
      </c>
      <c r="E4007" s="315" t="s">
        <v>510</v>
      </c>
    </row>
    <row r="4008" spans="2:5">
      <c r="B4008" s="315" t="s">
        <v>4779</v>
      </c>
      <c r="C4008" s="315" t="s">
        <v>4780</v>
      </c>
      <c r="D4008" s="315" t="s">
        <v>4781</v>
      </c>
      <c r="E4008" s="315" t="s">
        <v>510</v>
      </c>
    </row>
    <row r="4009" spans="2:5">
      <c r="B4009" s="315" t="s">
        <v>637</v>
      </c>
      <c r="C4009" s="315" t="s">
        <v>638</v>
      </c>
      <c r="D4009" s="315" t="s">
        <v>639</v>
      </c>
      <c r="E4009" s="315" t="s">
        <v>510</v>
      </c>
    </row>
    <row r="4010" spans="2:5">
      <c r="B4010" s="315" t="s">
        <v>3659</v>
      </c>
      <c r="C4010" s="315" t="s">
        <v>3660</v>
      </c>
      <c r="D4010" s="315" t="s">
        <v>3661</v>
      </c>
      <c r="E4010" s="315" t="s">
        <v>510</v>
      </c>
    </row>
    <row r="4011" spans="2:5">
      <c r="B4011" s="315" t="s">
        <v>11784</v>
      </c>
      <c r="C4011" s="315" t="s">
        <v>11785</v>
      </c>
      <c r="D4011" s="315" t="s">
        <v>11786</v>
      </c>
      <c r="E4011" s="315" t="s">
        <v>510</v>
      </c>
    </row>
    <row r="4012" spans="2:5">
      <c r="B4012" s="315" t="s">
        <v>5658</v>
      </c>
      <c r="C4012" s="315" t="s">
        <v>5659</v>
      </c>
      <c r="D4012" s="315" t="s">
        <v>5660</v>
      </c>
      <c r="E4012" s="315" t="s">
        <v>510</v>
      </c>
    </row>
    <row r="4013" spans="2:5">
      <c r="B4013" s="315" t="s">
        <v>5765</v>
      </c>
      <c r="C4013" s="315" t="s">
        <v>5766</v>
      </c>
      <c r="D4013" s="315" t="s">
        <v>5767</v>
      </c>
      <c r="E4013" s="315" t="s">
        <v>510</v>
      </c>
    </row>
    <row r="4014" spans="2:5">
      <c r="B4014" s="315" t="s">
        <v>7235</v>
      </c>
      <c r="C4014" s="315" t="s">
        <v>7236</v>
      </c>
      <c r="D4014" s="315" t="s">
        <v>7237</v>
      </c>
      <c r="E4014" s="315" t="s">
        <v>510</v>
      </c>
    </row>
    <row r="4015" spans="2:5">
      <c r="B4015" s="315" t="s">
        <v>11171</v>
      </c>
      <c r="C4015" s="315" t="s">
        <v>11172</v>
      </c>
      <c r="D4015" s="315" t="s">
        <v>5880</v>
      </c>
      <c r="E4015" s="315" t="s">
        <v>510</v>
      </c>
    </row>
    <row r="4016" spans="2:5">
      <c r="B4016" s="315" t="s">
        <v>7922</v>
      </c>
      <c r="C4016" s="315" t="s">
        <v>7923</v>
      </c>
      <c r="D4016" s="315" t="s">
        <v>7924</v>
      </c>
      <c r="E4016" s="315" t="s">
        <v>510</v>
      </c>
    </row>
    <row r="4017" spans="2:5">
      <c r="B4017" s="315" t="s">
        <v>10026</v>
      </c>
      <c r="C4017" s="315" t="s">
        <v>10027</v>
      </c>
      <c r="D4017" s="315" t="s">
        <v>8765</v>
      </c>
      <c r="E4017" s="315" t="s">
        <v>510</v>
      </c>
    </row>
    <row r="4018" spans="2:5">
      <c r="B4018" s="315" t="s">
        <v>7920</v>
      </c>
      <c r="C4018" s="315" t="s">
        <v>7921</v>
      </c>
      <c r="D4018" s="315" t="s">
        <v>4115</v>
      </c>
      <c r="E4018" s="315" t="s">
        <v>510</v>
      </c>
    </row>
    <row r="4019" spans="2:5">
      <c r="B4019" s="315" t="s">
        <v>4820</v>
      </c>
      <c r="C4019" s="315" t="s">
        <v>4821</v>
      </c>
      <c r="D4019" s="315" t="s">
        <v>3681</v>
      </c>
      <c r="E4019" s="315" t="s">
        <v>510</v>
      </c>
    </row>
    <row r="4020" spans="2:5">
      <c r="B4020" s="315" t="s">
        <v>7564</v>
      </c>
      <c r="C4020" s="315" t="s">
        <v>7565</v>
      </c>
      <c r="D4020" s="315" t="s">
        <v>1256</v>
      </c>
      <c r="E4020" s="315" t="s">
        <v>510</v>
      </c>
    </row>
    <row r="4021" spans="2:5">
      <c r="B4021" s="315" t="s">
        <v>12309</v>
      </c>
      <c r="C4021" s="315" t="s">
        <v>12310</v>
      </c>
      <c r="D4021" s="315" t="s">
        <v>12311</v>
      </c>
      <c r="E4021" s="315" t="s">
        <v>510</v>
      </c>
    </row>
    <row r="4022" spans="2:5">
      <c r="B4022" s="315" t="s">
        <v>4489</v>
      </c>
      <c r="C4022" s="315" t="s">
        <v>4490</v>
      </c>
      <c r="D4022" s="315" t="s">
        <v>4491</v>
      </c>
      <c r="E4022" s="315" t="s">
        <v>510</v>
      </c>
    </row>
    <row r="4023" spans="2:5">
      <c r="B4023" s="315" t="s">
        <v>5089</v>
      </c>
      <c r="C4023" s="315" t="s">
        <v>5090</v>
      </c>
      <c r="D4023" s="315" t="s">
        <v>5091</v>
      </c>
      <c r="E4023" s="315" t="s">
        <v>510</v>
      </c>
    </row>
    <row r="4024" spans="2:5">
      <c r="B4024" s="315" t="s">
        <v>2731</v>
      </c>
      <c r="C4024" s="315" t="s">
        <v>2732</v>
      </c>
      <c r="D4024" s="315" t="s">
        <v>2733</v>
      </c>
      <c r="E4024" s="315" t="s">
        <v>510</v>
      </c>
    </row>
    <row r="4025" spans="2:5">
      <c r="B4025" s="315" t="s">
        <v>6271</v>
      </c>
      <c r="C4025" s="315" t="s">
        <v>6272</v>
      </c>
      <c r="D4025" s="315" t="s">
        <v>2289</v>
      </c>
      <c r="E4025" s="315" t="s">
        <v>510</v>
      </c>
    </row>
    <row r="4026" spans="2:5">
      <c r="B4026" s="315" t="s">
        <v>10623</v>
      </c>
      <c r="C4026" s="315" t="s">
        <v>10624</v>
      </c>
      <c r="D4026" s="315" t="s">
        <v>10625</v>
      </c>
      <c r="E4026" s="315" t="s">
        <v>510</v>
      </c>
    </row>
    <row r="4027" spans="2:5">
      <c r="B4027" s="315" t="s">
        <v>11840</v>
      </c>
      <c r="C4027" s="315" t="s">
        <v>11841</v>
      </c>
      <c r="D4027" s="315" t="s">
        <v>7347</v>
      </c>
      <c r="E4027" s="315" t="s">
        <v>510</v>
      </c>
    </row>
    <row r="4028" spans="2:5">
      <c r="B4028" s="315" t="s">
        <v>1706</v>
      </c>
      <c r="C4028" s="315" t="s">
        <v>1707</v>
      </c>
      <c r="D4028" s="315" t="s">
        <v>509</v>
      </c>
      <c r="E4028" s="315" t="s">
        <v>510</v>
      </c>
    </row>
    <row r="4029" spans="2:5">
      <c r="B4029" s="315" t="s">
        <v>8287</v>
      </c>
      <c r="C4029" s="315" t="s">
        <v>8288</v>
      </c>
      <c r="D4029" s="315" t="s">
        <v>8289</v>
      </c>
      <c r="E4029" s="315" t="s">
        <v>510</v>
      </c>
    </row>
    <row r="4030" spans="2:5">
      <c r="B4030" s="315" t="s">
        <v>11118</v>
      </c>
      <c r="C4030" s="315" t="s">
        <v>11119</v>
      </c>
      <c r="D4030" s="315" t="s">
        <v>509</v>
      </c>
      <c r="E4030" s="315" t="s">
        <v>510</v>
      </c>
    </row>
    <row r="4031" spans="2:5">
      <c r="B4031" s="315" t="s">
        <v>9633</v>
      </c>
      <c r="C4031" s="315" t="s">
        <v>9634</v>
      </c>
      <c r="D4031" s="315" t="s">
        <v>726</v>
      </c>
      <c r="E4031" s="315" t="s">
        <v>510</v>
      </c>
    </row>
    <row r="4032" spans="2:5">
      <c r="B4032" s="315" t="s">
        <v>7977</v>
      </c>
      <c r="C4032" s="315" t="s">
        <v>7978</v>
      </c>
      <c r="D4032" s="315" t="s">
        <v>3971</v>
      </c>
      <c r="E4032" s="315" t="s">
        <v>510</v>
      </c>
    </row>
    <row r="4033" spans="2:5">
      <c r="B4033" s="315" t="s">
        <v>5330</v>
      </c>
      <c r="C4033" s="315" t="s">
        <v>5331</v>
      </c>
      <c r="D4033" s="315" t="s">
        <v>509</v>
      </c>
      <c r="E4033" s="315" t="s">
        <v>510</v>
      </c>
    </row>
    <row r="4034" spans="2:5">
      <c r="B4034" s="315" t="s">
        <v>10350</v>
      </c>
      <c r="C4034" s="315" t="s">
        <v>10351</v>
      </c>
      <c r="D4034" s="315" t="s">
        <v>509</v>
      </c>
      <c r="E4034" s="315" t="s">
        <v>510</v>
      </c>
    </row>
    <row r="4035" spans="2:5">
      <c r="B4035" s="315" t="s">
        <v>5771</v>
      </c>
      <c r="C4035" s="315" t="s">
        <v>5772</v>
      </c>
      <c r="D4035" s="315" t="s">
        <v>5773</v>
      </c>
      <c r="E4035" s="315" t="s">
        <v>510</v>
      </c>
    </row>
    <row r="4036" spans="2:5">
      <c r="B4036" s="315" t="s">
        <v>2168</v>
      </c>
      <c r="C4036" s="315" t="s">
        <v>2169</v>
      </c>
      <c r="D4036" s="315" t="s">
        <v>2170</v>
      </c>
      <c r="E4036" s="315" t="s">
        <v>510</v>
      </c>
    </row>
    <row r="4037" spans="2:5">
      <c r="B4037" s="315" t="s">
        <v>5909</v>
      </c>
      <c r="C4037" s="315" t="s">
        <v>5910</v>
      </c>
      <c r="D4037" s="315" t="s">
        <v>2170</v>
      </c>
      <c r="E4037" s="315" t="s">
        <v>510</v>
      </c>
    </row>
    <row r="4038" spans="2:5">
      <c r="B4038" s="315" t="s">
        <v>5526</v>
      </c>
      <c r="C4038" s="315" t="s">
        <v>5527</v>
      </c>
      <c r="D4038" s="315" t="s">
        <v>5528</v>
      </c>
      <c r="E4038" s="315" t="s">
        <v>510</v>
      </c>
    </row>
    <row r="4039" spans="2:5">
      <c r="B4039" s="315" t="s">
        <v>2195</v>
      </c>
      <c r="C4039" s="315" t="s">
        <v>2196</v>
      </c>
      <c r="D4039" s="315" t="s">
        <v>2197</v>
      </c>
      <c r="E4039" s="315" t="s">
        <v>510</v>
      </c>
    </row>
    <row r="4040" spans="2:5">
      <c r="B4040" s="315" t="s">
        <v>3612</v>
      </c>
      <c r="C4040" s="315" t="s">
        <v>3613</v>
      </c>
      <c r="D4040" s="315" t="s">
        <v>3614</v>
      </c>
      <c r="E4040" s="315" t="s">
        <v>680</v>
      </c>
    </row>
    <row r="4041" spans="2:5">
      <c r="B4041" s="315" t="s">
        <v>8508</v>
      </c>
      <c r="C4041" s="315" t="s">
        <v>8509</v>
      </c>
      <c r="D4041" s="315" t="s">
        <v>8510</v>
      </c>
      <c r="E4041" s="315" t="s">
        <v>510</v>
      </c>
    </row>
    <row r="4042" spans="2:5">
      <c r="B4042" s="315" t="s">
        <v>2493</v>
      </c>
      <c r="C4042" s="315" t="s">
        <v>2494</v>
      </c>
      <c r="D4042" s="315" t="s">
        <v>2495</v>
      </c>
      <c r="E4042" s="315" t="s">
        <v>680</v>
      </c>
    </row>
    <row r="4043" spans="2:5">
      <c r="B4043" s="315" t="s">
        <v>12660</v>
      </c>
      <c r="C4043" s="315" t="s">
        <v>12661</v>
      </c>
      <c r="D4043" s="315" t="s">
        <v>12662</v>
      </c>
      <c r="E4043" s="315" t="s">
        <v>510</v>
      </c>
    </row>
    <row r="4044" spans="2:5">
      <c r="B4044" s="315" t="s">
        <v>11695</v>
      </c>
      <c r="C4044" s="315" t="s">
        <v>11696</v>
      </c>
      <c r="D4044" s="315" t="s">
        <v>11697</v>
      </c>
      <c r="E4044" s="315" t="s">
        <v>510</v>
      </c>
    </row>
    <row r="4045" spans="2:5">
      <c r="B4045" s="315" t="s">
        <v>11095</v>
      </c>
      <c r="C4045" s="315" t="s">
        <v>11096</v>
      </c>
      <c r="D4045" s="315" t="s">
        <v>11097</v>
      </c>
      <c r="E4045" s="315" t="s">
        <v>510</v>
      </c>
    </row>
    <row r="4046" spans="2:5">
      <c r="B4046" s="315" t="s">
        <v>2741</v>
      </c>
      <c r="C4046" s="315" t="s">
        <v>2742</v>
      </c>
      <c r="D4046" s="315" t="s">
        <v>509</v>
      </c>
      <c r="E4046" s="315" t="s">
        <v>510</v>
      </c>
    </row>
    <row r="4047" spans="2:5">
      <c r="B4047" s="315" t="s">
        <v>10352</v>
      </c>
      <c r="C4047" s="315" t="s">
        <v>10353</v>
      </c>
      <c r="D4047" s="315" t="s">
        <v>10354</v>
      </c>
      <c r="E4047" s="315" t="s">
        <v>510</v>
      </c>
    </row>
    <row r="4048" spans="2:5">
      <c r="B4048" s="315" t="s">
        <v>10839</v>
      </c>
      <c r="C4048" s="315" t="s">
        <v>10840</v>
      </c>
      <c r="D4048" s="315" t="s">
        <v>10841</v>
      </c>
      <c r="E4048" s="315" t="s">
        <v>510</v>
      </c>
    </row>
    <row r="4049" spans="2:5">
      <c r="B4049" s="315" t="s">
        <v>2896</v>
      </c>
      <c r="C4049" s="315" t="s">
        <v>2897</v>
      </c>
      <c r="D4049" s="315" t="s">
        <v>2898</v>
      </c>
      <c r="E4049" s="315" t="s">
        <v>510</v>
      </c>
    </row>
    <row r="4050" spans="2:5">
      <c r="B4050" s="315" t="s">
        <v>1574</v>
      </c>
      <c r="C4050" s="315" t="s">
        <v>1575</v>
      </c>
      <c r="D4050" s="315" t="s">
        <v>1576</v>
      </c>
      <c r="E4050" s="315" t="s">
        <v>510</v>
      </c>
    </row>
    <row r="4051" spans="2:5">
      <c r="B4051" s="315" t="s">
        <v>2269</v>
      </c>
      <c r="C4051" s="315" t="s">
        <v>2270</v>
      </c>
      <c r="D4051" s="315" t="s">
        <v>2271</v>
      </c>
      <c r="E4051" s="315" t="s">
        <v>510</v>
      </c>
    </row>
    <row r="4052" spans="2:5">
      <c r="B4052" s="315" t="s">
        <v>9374</v>
      </c>
      <c r="C4052" s="315" t="s">
        <v>9375</v>
      </c>
      <c r="D4052" s="315" t="s">
        <v>9376</v>
      </c>
      <c r="E4052" s="315" t="s">
        <v>510</v>
      </c>
    </row>
    <row r="4053" spans="2:5">
      <c r="B4053" s="315" t="s">
        <v>8334</v>
      </c>
      <c r="C4053" s="315" t="s">
        <v>8335</v>
      </c>
      <c r="D4053" s="315" t="s">
        <v>8336</v>
      </c>
      <c r="E4053" s="315" t="s">
        <v>510</v>
      </c>
    </row>
    <row r="4054" spans="2:5">
      <c r="B4054" s="315" t="s">
        <v>2583</v>
      </c>
      <c r="C4054" s="315" t="s">
        <v>2584</v>
      </c>
      <c r="D4054" s="315" t="s">
        <v>509</v>
      </c>
      <c r="E4054" s="315" t="s">
        <v>510</v>
      </c>
    </row>
    <row r="4055" spans="2:5">
      <c r="B4055" s="315" t="s">
        <v>7359</v>
      </c>
      <c r="C4055" s="315" t="s">
        <v>7360</v>
      </c>
      <c r="D4055" s="315" t="s">
        <v>7361</v>
      </c>
      <c r="E4055" s="315" t="s">
        <v>510</v>
      </c>
    </row>
    <row r="4056" spans="2:5">
      <c r="B4056" s="315" t="s">
        <v>4367</v>
      </c>
      <c r="C4056" s="315" t="s">
        <v>4368</v>
      </c>
      <c r="D4056" s="315" t="s">
        <v>4369</v>
      </c>
      <c r="E4056" s="315" t="s">
        <v>510</v>
      </c>
    </row>
    <row r="4057" spans="2:5">
      <c r="B4057" s="315" t="s">
        <v>7745</v>
      </c>
      <c r="C4057" s="315" t="s">
        <v>7746</v>
      </c>
      <c r="D4057" s="315" t="s">
        <v>7747</v>
      </c>
      <c r="E4057" s="315" t="s">
        <v>680</v>
      </c>
    </row>
    <row r="4058" spans="2:5">
      <c r="B4058" s="315" t="s">
        <v>12388</v>
      </c>
      <c r="C4058" s="315" t="s">
        <v>12389</v>
      </c>
      <c r="D4058" s="315" t="s">
        <v>12390</v>
      </c>
      <c r="E4058" s="315" t="s">
        <v>510</v>
      </c>
    </row>
    <row r="4059" spans="2:5">
      <c r="B4059" s="315" t="s">
        <v>9495</v>
      </c>
      <c r="C4059" s="315" t="s">
        <v>9496</v>
      </c>
      <c r="D4059" s="315" t="s">
        <v>9497</v>
      </c>
      <c r="E4059" s="315" t="s">
        <v>510</v>
      </c>
    </row>
    <row r="4060" spans="2:5">
      <c r="B4060" s="315" t="s">
        <v>6187</v>
      </c>
      <c r="C4060" s="315" t="s">
        <v>6188</v>
      </c>
      <c r="D4060" s="315" t="s">
        <v>6189</v>
      </c>
      <c r="E4060" s="315" t="s">
        <v>510</v>
      </c>
    </row>
    <row r="4061" spans="2:5">
      <c r="B4061" s="315" t="s">
        <v>9199</v>
      </c>
      <c r="C4061" s="315" t="s">
        <v>9200</v>
      </c>
      <c r="D4061" s="315" t="s">
        <v>509</v>
      </c>
      <c r="E4061" s="315" t="s">
        <v>510</v>
      </c>
    </row>
    <row r="4062" spans="2:5">
      <c r="B4062" s="315" t="s">
        <v>9996</v>
      </c>
      <c r="C4062" s="315" t="s">
        <v>9997</v>
      </c>
      <c r="D4062" s="315" t="s">
        <v>9998</v>
      </c>
      <c r="E4062" s="315" t="s">
        <v>510</v>
      </c>
    </row>
    <row r="4063" spans="2:5">
      <c r="B4063" s="315" t="s">
        <v>7917</v>
      </c>
      <c r="C4063" s="315" t="s">
        <v>7918</v>
      </c>
      <c r="D4063" s="315" t="s">
        <v>7919</v>
      </c>
      <c r="E4063" s="315" t="s">
        <v>510</v>
      </c>
    </row>
    <row r="4064" spans="2:5">
      <c r="B4064" s="315" t="s">
        <v>5504</v>
      </c>
      <c r="C4064" s="315" t="s">
        <v>5505</v>
      </c>
      <c r="D4064" s="315" t="s">
        <v>5506</v>
      </c>
      <c r="E4064" s="315" t="s">
        <v>510</v>
      </c>
    </row>
    <row r="4065" spans="2:5">
      <c r="B4065" s="315" t="s">
        <v>2083</v>
      </c>
      <c r="C4065" s="315" t="s">
        <v>2084</v>
      </c>
      <c r="D4065" s="315" t="s">
        <v>2085</v>
      </c>
      <c r="E4065" s="315" t="s">
        <v>510</v>
      </c>
    </row>
    <row r="4066" spans="2:5">
      <c r="B4066" s="315" t="s">
        <v>8665</v>
      </c>
      <c r="C4066" s="315" t="s">
        <v>8666</v>
      </c>
      <c r="D4066" s="315" t="s">
        <v>509</v>
      </c>
      <c r="E4066" s="315" t="s">
        <v>510</v>
      </c>
    </row>
    <row r="4067" spans="2:5">
      <c r="B4067" s="315" t="s">
        <v>9594</v>
      </c>
      <c r="C4067" s="315" t="s">
        <v>9595</v>
      </c>
      <c r="D4067" s="315" t="s">
        <v>9596</v>
      </c>
      <c r="E4067" s="315" t="s">
        <v>510</v>
      </c>
    </row>
    <row r="4068" spans="2:5">
      <c r="B4068" s="315" t="s">
        <v>3726</v>
      </c>
      <c r="C4068" s="315" t="s">
        <v>3727</v>
      </c>
      <c r="D4068" s="315" t="s">
        <v>3224</v>
      </c>
      <c r="E4068" s="315" t="s">
        <v>510</v>
      </c>
    </row>
    <row r="4069" spans="2:5">
      <c r="B4069" s="315" t="s">
        <v>1739</v>
      </c>
      <c r="C4069" s="315" t="s">
        <v>1740</v>
      </c>
      <c r="D4069" s="315" t="s">
        <v>1741</v>
      </c>
      <c r="E4069" s="315" t="s">
        <v>510</v>
      </c>
    </row>
    <row r="4070" spans="2:5">
      <c r="B4070" s="315" t="s">
        <v>4232</v>
      </c>
      <c r="C4070" s="315" t="s">
        <v>4233</v>
      </c>
      <c r="D4070" s="315" t="s">
        <v>4234</v>
      </c>
      <c r="E4070" s="315" t="s">
        <v>510</v>
      </c>
    </row>
    <row r="4071" spans="2:5">
      <c r="B4071" s="315" t="s">
        <v>4553</v>
      </c>
      <c r="C4071" s="315" t="s">
        <v>4554</v>
      </c>
      <c r="D4071" s="315" t="s">
        <v>4555</v>
      </c>
      <c r="E4071" s="315" t="s">
        <v>510</v>
      </c>
    </row>
    <row r="4072" spans="2:5">
      <c r="B4072" s="315" t="s">
        <v>5097</v>
      </c>
      <c r="C4072" s="315" t="s">
        <v>5098</v>
      </c>
      <c r="D4072" s="315" t="s">
        <v>5099</v>
      </c>
      <c r="E4072" s="315" t="s">
        <v>510</v>
      </c>
    </row>
    <row r="4073" spans="2:5">
      <c r="B4073" s="315" t="s">
        <v>4040</v>
      </c>
      <c r="C4073" s="315" t="s">
        <v>4041</v>
      </c>
      <c r="D4073" s="315" t="s">
        <v>4042</v>
      </c>
      <c r="E4073" s="315" t="s">
        <v>510</v>
      </c>
    </row>
    <row r="4074" spans="2:5">
      <c r="B4074" s="315" t="s">
        <v>2980</v>
      </c>
      <c r="C4074" s="315" t="s">
        <v>2981</v>
      </c>
      <c r="D4074" s="315" t="s">
        <v>2982</v>
      </c>
      <c r="E4074" s="315" t="s">
        <v>510</v>
      </c>
    </row>
    <row r="4075" spans="2:5">
      <c r="B4075" s="315" t="s">
        <v>6263</v>
      </c>
      <c r="C4075" s="315" t="s">
        <v>6264</v>
      </c>
      <c r="D4075" s="315" t="s">
        <v>6265</v>
      </c>
      <c r="E4075" s="315" t="s">
        <v>510</v>
      </c>
    </row>
    <row r="4076" spans="2:5">
      <c r="B4076" s="315" t="s">
        <v>7694</v>
      </c>
      <c r="C4076" s="315" t="s">
        <v>7695</v>
      </c>
      <c r="D4076" s="315" t="s">
        <v>509</v>
      </c>
      <c r="E4076" s="315" t="s">
        <v>510</v>
      </c>
    </row>
    <row r="4077" spans="2:5">
      <c r="B4077" s="315" t="s">
        <v>11185</v>
      </c>
      <c r="C4077" s="315" t="s">
        <v>11186</v>
      </c>
      <c r="D4077" s="315" t="s">
        <v>11187</v>
      </c>
      <c r="E4077" s="315" t="s">
        <v>510</v>
      </c>
    </row>
    <row r="4078" spans="2:5">
      <c r="B4078" s="315" t="s">
        <v>2278</v>
      </c>
      <c r="C4078" s="315" t="s">
        <v>2279</v>
      </c>
      <c r="D4078" s="315" t="s">
        <v>2280</v>
      </c>
      <c r="E4078" s="315" t="s">
        <v>510</v>
      </c>
    </row>
    <row r="4079" spans="2:5">
      <c r="B4079" s="315" t="s">
        <v>10269</v>
      </c>
      <c r="C4079" s="315" t="s">
        <v>10270</v>
      </c>
      <c r="D4079" s="315" t="s">
        <v>10271</v>
      </c>
      <c r="E4079" s="315" t="s">
        <v>510</v>
      </c>
    </row>
    <row r="4080" spans="2:5">
      <c r="B4080" s="315" t="s">
        <v>7537</v>
      </c>
      <c r="C4080" s="315" t="s">
        <v>7538</v>
      </c>
      <c r="D4080" s="315" t="s">
        <v>509</v>
      </c>
      <c r="E4080" s="315" t="s">
        <v>680</v>
      </c>
    </row>
    <row r="4081" spans="2:5">
      <c r="B4081" s="315" t="s">
        <v>2728</v>
      </c>
      <c r="C4081" s="315" t="s">
        <v>2729</v>
      </c>
      <c r="D4081" s="315" t="s">
        <v>2730</v>
      </c>
      <c r="E4081" s="315" t="s">
        <v>510</v>
      </c>
    </row>
    <row r="4082" spans="2:5">
      <c r="B4082" s="315" t="s">
        <v>12161</v>
      </c>
      <c r="C4082" s="315" t="s">
        <v>12162</v>
      </c>
      <c r="D4082" s="315" t="s">
        <v>509</v>
      </c>
      <c r="E4082" s="315" t="s">
        <v>510</v>
      </c>
    </row>
    <row r="4083" spans="2:5">
      <c r="B4083" s="315" t="s">
        <v>1636</v>
      </c>
      <c r="C4083" s="315" t="s">
        <v>1637</v>
      </c>
      <c r="D4083" s="315" t="s">
        <v>1638</v>
      </c>
      <c r="E4083" s="315" t="s">
        <v>510</v>
      </c>
    </row>
    <row r="4084" spans="2:5">
      <c r="B4084" s="315" t="s">
        <v>1910</v>
      </c>
      <c r="C4084" s="315" t="s">
        <v>1911</v>
      </c>
      <c r="D4084" s="315" t="s">
        <v>1912</v>
      </c>
      <c r="E4084" s="315" t="s">
        <v>510</v>
      </c>
    </row>
    <row r="4085" spans="2:5">
      <c r="B4085" s="315" t="s">
        <v>8891</v>
      </c>
      <c r="C4085" s="315" t="s">
        <v>8892</v>
      </c>
      <c r="D4085" s="315" t="s">
        <v>8893</v>
      </c>
      <c r="E4085" s="315" t="s">
        <v>510</v>
      </c>
    </row>
    <row r="4086" spans="2:5">
      <c r="B4086" s="315" t="s">
        <v>9944</v>
      </c>
      <c r="C4086" s="315" t="s">
        <v>9945</v>
      </c>
      <c r="D4086" s="315" t="s">
        <v>9946</v>
      </c>
      <c r="E4086" s="315" t="s">
        <v>510</v>
      </c>
    </row>
    <row r="4087" spans="2:5">
      <c r="B4087" s="315" t="s">
        <v>2575</v>
      </c>
      <c r="C4087" s="315" t="s">
        <v>2576</v>
      </c>
      <c r="D4087" s="315" t="s">
        <v>528</v>
      </c>
      <c r="E4087" s="315" t="s">
        <v>680</v>
      </c>
    </row>
    <row r="4088" spans="2:5">
      <c r="B4088" s="315" t="s">
        <v>8025</v>
      </c>
      <c r="C4088" s="315" t="s">
        <v>8026</v>
      </c>
      <c r="D4088" s="315" t="s">
        <v>3319</v>
      </c>
      <c r="E4088" s="315" t="s">
        <v>680</v>
      </c>
    </row>
    <row r="4089" spans="2:5">
      <c r="B4089" s="315" t="s">
        <v>3771</v>
      </c>
      <c r="C4089" s="315" t="s">
        <v>3772</v>
      </c>
      <c r="D4089" s="315" t="s">
        <v>3773</v>
      </c>
      <c r="E4089" s="315" t="s">
        <v>510</v>
      </c>
    </row>
    <row r="4090" spans="2:5">
      <c r="B4090" s="315" t="s">
        <v>9358</v>
      </c>
      <c r="C4090" s="315" t="s">
        <v>9359</v>
      </c>
      <c r="D4090" s="315" t="s">
        <v>9360</v>
      </c>
      <c r="E4090" s="315" t="s">
        <v>510</v>
      </c>
    </row>
    <row r="4091" spans="2:5">
      <c r="B4091" s="315" t="s">
        <v>7377</v>
      </c>
      <c r="C4091" s="315" t="s">
        <v>7378</v>
      </c>
      <c r="D4091" s="315" t="s">
        <v>7379</v>
      </c>
      <c r="E4091" s="315" t="s">
        <v>680</v>
      </c>
    </row>
    <row r="4092" spans="2:5">
      <c r="B4092" s="315" t="s">
        <v>12287</v>
      </c>
      <c r="C4092" s="315" t="s">
        <v>12288</v>
      </c>
      <c r="D4092" s="315" t="s">
        <v>2433</v>
      </c>
      <c r="E4092" s="315" t="s">
        <v>510</v>
      </c>
    </row>
    <row r="4093" spans="2:5">
      <c r="B4093" s="315" t="s">
        <v>6710</v>
      </c>
      <c r="C4093" s="315" t="s">
        <v>6711</v>
      </c>
      <c r="D4093" s="315" t="s">
        <v>6712</v>
      </c>
      <c r="E4093" s="315" t="s">
        <v>510</v>
      </c>
    </row>
    <row r="4094" spans="2:5">
      <c r="B4094" s="315" t="s">
        <v>11923</v>
      </c>
      <c r="C4094" s="315" t="s">
        <v>11924</v>
      </c>
      <c r="D4094" s="315" t="s">
        <v>5637</v>
      </c>
      <c r="E4094" s="315" t="s">
        <v>510</v>
      </c>
    </row>
    <row r="4095" spans="2:5">
      <c r="B4095" s="315" t="s">
        <v>12746</v>
      </c>
      <c r="C4095" s="315" t="s">
        <v>12747</v>
      </c>
      <c r="D4095" s="315" t="s">
        <v>12748</v>
      </c>
      <c r="E4095" s="315" t="s">
        <v>510</v>
      </c>
    </row>
    <row r="4096" spans="2:5">
      <c r="B4096" s="315" t="s">
        <v>3811</v>
      </c>
      <c r="C4096" s="315" t="s">
        <v>3812</v>
      </c>
      <c r="D4096" s="315" t="s">
        <v>3813</v>
      </c>
      <c r="E4096" s="315" t="s">
        <v>510</v>
      </c>
    </row>
    <row r="4097" spans="2:5">
      <c r="B4097" s="315" t="s">
        <v>5903</v>
      </c>
      <c r="C4097" s="315" t="s">
        <v>5904</v>
      </c>
      <c r="D4097" s="315" t="s">
        <v>5905</v>
      </c>
      <c r="E4097" s="315" t="s">
        <v>510</v>
      </c>
    </row>
    <row r="4098" spans="2:5">
      <c r="B4098" s="315" t="s">
        <v>1281</v>
      </c>
      <c r="C4098" s="315" t="s">
        <v>1282</v>
      </c>
      <c r="D4098" s="315" t="s">
        <v>1283</v>
      </c>
      <c r="E4098" s="315" t="s">
        <v>510</v>
      </c>
    </row>
    <row r="4099" spans="2:5">
      <c r="B4099" s="315" t="s">
        <v>9845</v>
      </c>
      <c r="C4099" s="315" t="s">
        <v>9846</v>
      </c>
      <c r="D4099" s="315" t="s">
        <v>9847</v>
      </c>
      <c r="E4099" s="315" t="s">
        <v>510</v>
      </c>
    </row>
    <row r="4100" spans="2:5">
      <c r="B4100" s="315" t="s">
        <v>10549</v>
      </c>
      <c r="C4100" s="315" t="s">
        <v>10550</v>
      </c>
      <c r="D4100" s="315" t="s">
        <v>10551</v>
      </c>
      <c r="E4100" s="315" t="s">
        <v>680</v>
      </c>
    </row>
    <row r="4101" spans="2:5">
      <c r="B4101" s="315" t="s">
        <v>7738</v>
      </c>
      <c r="C4101" s="315" t="s">
        <v>7739</v>
      </c>
      <c r="D4101" s="315" t="s">
        <v>509</v>
      </c>
      <c r="E4101" s="315" t="s">
        <v>510</v>
      </c>
    </row>
    <row r="4102" spans="2:5">
      <c r="B4102" s="315" t="s">
        <v>8970</v>
      </c>
      <c r="C4102" s="315" t="s">
        <v>8971</v>
      </c>
      <c r="D4102" s="315" t="s">
        <v>8972</v>
      </c>
      <c r="E4102" s="315" t="s">
        <v>510</v>
      </c>
    </row>
    <row r="4103" spans="2:5">
      <c r="B4103" s="315" t="s">
        <v>7682</v>
      </c>
      <c r="C4103" s="315" t="s">
        <v>7683</v>
      </c>
      <c r="D4103" s="315" t="s">
        <v>7684</v>
      </c>
      <c r="E4103" s="315" t="s">
        <v>510</v>
      </c>
    </row>
    <row r="4104" spans="2:5">
      <c r="B4104" s="315" t="s">
        <v>5202</v>
      </c>
      <c r="C4104" s="315" t="s">
        <v>5203</v>
      </c>
      <c r="D4104" s="315" t="s">
        <v>5204</v>
      </c>
      <c r="E4104" s="315" t="s">
        <v>510</v>
      </c>
    </row>
    <row r="4105" spans="2:5">
      <c r="B4105" s="315" t="s">
        <v>9773</v>
      </c>
      <c r="C4105" s="315" t="s">
        <v>9774</v>
      </c>
      <c r="D4105" s="315" t="s">
        <v>9775</v>
      </c>
      <c r="E4105" s="315" t="s">
        <v>680</v>
      </c>
    </row>
    <row r="4106" spans="2:5">
      <c r="B4106" s="315" t="s">
        <v>1437</v>
      </c>
      <c r="C4106" s="315" t="s">
        <v>1438</v>
      </c>
      <c r="D4106" s="315" t="s">
        <v>1439</v>
      </c>
      <c r="E4106" s="315" t="s">
        <v>510</v>
      </c>
    </row>
    <row r="4107" spans="2:5">
      <c r="B4107" s="315" t="s">
        <v>12631</v>
      </c>
      <c r="C4107" s="315" t="s">
        <v>12632</v>
      </c>
      <c r="D4107" s="315" t="s">
        <v>12633</v>
      </c>
      <c r="E4107" s="315" t="s">
        <v>510</v>
      </c>
    </row>
    <row r="4108" spans="2:5">
      <c r="B4108" s="315" t="s">
        <v>6179</v>
      </c>
      <c r="C4108" s="315" t="s">
        <v>6180</v>
      </c>
      <c r="D4108" s="315" t="s">
        <v>6181</v>
      </c>
      <c r="E4108" s="315" t="s">
        <v>510</v>
      </c>
    </row>
    <row r="4109" spans="2:5">
      <c r="B4109" s="315" t="s">
        <v>5502</v>
      </c>
      <c r="C4109" s="315" t="s">
        <v>5503</v>
      </c>
      <c r="D4109" s="315" t="s">
        <v>851</v>
      </c>
      <c r="E4109" s="315" t="s">
        <v>510</v>
      </c>
    </row>
    <row r="4110" spans="2:5">
      <c r="B4110" s="315" t="s">
        <v>6309</v>
      </c>
      <c r="C4110" s="315" t="s">
        <v>6310</v>
      </c>
      <c r="D4110" s="315" t="s">
        <v>509</v>
      </c>
      <c r="E4110" s="315" t="s">
        <v>510</v>
      </c>
    </row>
    <row r="4111" spans="2:5">
      <c r="B4111" s="315" t="s">
        <v>5341</v>
      </c>
      <c r="C4111" s="315" t="s">
        <v>5342</v>
      </c>
      <c r="D4111" s="315" t="s">
        <v>5343</v>
      </c>
      <c r="E4111" s="315" t="s">
        <v>510</v>
      </c>
    </row>
    <row r="4112" spans="2:5">
      <c r="B4112" s="315" t="s">
        <v>1662</v>
      </c>
      <c r="C4112" s="315" t="s">
        <v>1663</v>
      </c>
      <c r="D4112" s="315" t="s">
        <v>509</v>
      </c>
      <c r="E4112" s="315" t="s">
        <v>510</v>
      </c>
    </row>
    <row r="4113" spans="2:5">
      <c r="B4113" s="315" t="s">
        <v>2318</v>
      </c>
      <c r="C4113" s="315" t="s">
        <v>2319</v>
      </c>
      <c r="D4113" s="315" t="s">
        <v>2320</v>
      </c>
      <c r="E4113" s="315" t="s">
        <v>510</v>
      </c>
    </row>
    <row r="4114" spans="2:5">
      <c r="B4114" s="315" t="s">
        <v>2275</v>
      </c>
      <c r="C4114" s="315" t="s">
        <v>2276</v>
      </c>
      <c r="D4114" s="315" t="s">
        <v>2277</v>
      </c>
      <c r="E4114" s="315" t="s">
        <v>510</v>
      </c>
    </row>
    <row r="4115" spans="2:5">
      <c r="B4115" s="315" t="s">
        <v>8792</v>
      </c>
      <c r="C4115" s="315" t="s">
        <v>8793</v>
      </c>
      <c r="D4115" s="315" t="s">
        <v>8794</v>
      </c>
      <c r="E4115" s="315" t="s">
        <v>510</v>
      </c>
    </row>
    <row r="4116" spans="2:5">
      <c r="B4116" s="315" t="s">
        <v>7230</v>
      </c>
      <c r="C4116" s="315" t="s">
        <v>7231</v>
      </c>
      <c r="D4116" s="315" t="s">
        <v>7232</v>
      </c>
      <c r="E4116" s="315" t="s">
        <v>510</v>
      </c>
    </row>
    <row r="4117" spans="2:5">
      <c r="B4117" s="315" t="s">
        <v>2332</v>
      </c>
      <c r="C4117" s="315" t="s">
        <v>2333</v>
      </c>
      <c r="D4117" s="315" t="s">
        <v>509</v>
      </c>
      <c r="E4117" s="315" t="s">
        <v>510</v>
      </c>
    </row>
    <row r="4118" spans="2:5">
      <c r="B4118" s="315" t="s">
        <v>8787</v>
      </c>
      <c r="C4118" s="315" t="s">
        <v>8788</v>
      </c>
      <c r="D4118" s="315" t="s">
        <v>8789</v>
      </c>
      <c r="E4118" s="315" t="s">
        <v>510</v>
      </c>
    </row>
    <row r="4119" spans="2:5">
      <c r="B4119" s="315" t="s">
        <v>8790</v>
      </c>
      <c r="C4119" s="315" t="s">
        <v>8788</v>
      </c>
      <c r="D4119" s="315" t="s">
        <v>8791</v>
      </c>
      <c r="E4119" s="315" t="s">
        <v>510</v>
      </c>
    </row>
    <row r="4120" spans="2:5">
      <c r="B4120" s="315" t="s">
        <v>2242</v>
      </c>
      <c r="C4120" s="315" t="s">
        <v>2243</v>
      </c>
      <c r="D4120" s="315" t="s">
        <v>2244</v>
      </c>
      <c r="E4120" s="315" t="s">
        <v>510</v>
      </c>
    </row>
    <row r="4121" spans="2:5">
      <c r="B4121" s="315" t="s">
        <v>9983</v>
      </c>
      <c r="C4121" s="315" t="s">
        <v>9984</v>
      </c>
      <c r="D4121" s="315" t="s">
        <v>9985</v>
      </c>
      <c r="E4121" s="315" t="s">
        <v>510</v>
      </c>
    </row>
    <row r="4122" spans="2:5">
      <c r="B4122" s="315" t="s">
        <v>7430</v>
      </c>
      <c r="C4122" s="315" t="s">
        <v>7431</v>
      </c>
      <c r="D4122" s="315" t="s">
        <v>7432</v>
      </c>
      <c r="E4122" s="315" t="s">
        <v>510</v>
      </c>
    </row>
    <row r="4123" spans="2:5">
      <c r="B4123" s="315" t="s">
        <v>5154</v>
      </c>
      <c r="C4123" s="315" t="s">
        <v>5155</v>
      </c>
      <c r="D4123" s="315" t="s">
        <v>5156</v>
      </c>
      <c r="E4123" s="315" t="s">
        <v>510</v>
      </c>
    </row>
    <row r="4124" spans="2:5">
      <c r="B4124" s="315" t="s">
        <v>4176</v>
      </c>
      <c r="C4124" s="315" t="s">
        <v>4177</v>
      </c>
      <c r="D4124" s="315" t="s">
        <v>4178</v>
      </c>
      <c r="E4124" s="315" t="s">
        <v>510</v>
      </c>
    </row>
    <row r="4125" spans="2:5">
      <c r="B4125" s="315" t="s">
        <v>4776</v>
      </c>
      <c r="C4125" s="315" t="s">
        <v>4777</v>
      </c>
      <c r="D4125" s="315" t="s">
        <v>4778</v>
      </c>
      <c r="E4125" s="315" t="s">
        <v>510</v>
      </c>
    </row>
    <row r="4126" spans="2:5">
      <c r="B4126" s="315" t="s">
        <v>11602</v>
      </c>
      <c r="C4126" s="315" t="s">
        <v>11603</v>
      </c>
      <c r="D4126" s="315" t="s">
        <v>2820</v>
      </c>
      <c r="E4126" s="315" t="s">
        <v>680</v>
      </c>
    </row>
    <row r="4127" spans="2:5">
      <c r="B4127" s="315" t="s">
        <v>12539</v>
      </c>
      <c r="C4127" s="315" t="s">
        <v>12540</v>
      </c>
      <c r="D4127" s="315" t="s">
        <v>12541</v>
      </c>
      <c r="E4127" s="315" t="s">
        <v>510</v>
      </c>
    </row>
    <row r="4128" spans="2:5">
      <c r="B4128" s="315" t="s">
        <v>11020</v>
      </c>
      <c r="C4128" s="315" t="s">
        <v>11021</v>
      </c>
      <c r="D4128" s="315" t="s">
        <v>11022</v>
      </c>
      <c r="E4128" s="315" t="s">
        <v>510</v>
      </c>
    </row>
    <row r="4129" spans="2:5">
      <c r="B4129" s="315" t="s">
        <v>4456</v>
      </c>
      <c r="C4129" s="315" t="s">
        <v>4457</v>
      </c>
      <c r="D4129" s="315" t="s">
        <v>4458</v>
      </c>
      <c r="E4129" s="315" t="s">
        <v>510</v>
      </c>
    </row>
    <row r="4130" spans="2:5">
      <c r="B4130" s="315" t="s">
        <v>9610</v>
      </c>
      <c r="C4130" s="315" t="s">
        <v>9611</v>
      </c>
      <c r="D4130" s="315" t="s">
        <v>9612</v>
      </c>
      <c r="E4130" s="315" t="s">
        <v>510</v>
      </c>
    </row>
    <row r="4131" spans="2:5">
      <c r="B4131" s="315" t="s">
        <v>6929</v>
      </c>
      <c r="C4131" s="315" t="s">
        <v>6930</v>
      </c>
      <c r="D4131" s="315" t="s">
        <v>6931</v>
      </c>
      <c r="E4131" s="315" t="s">
        <v>510</v>
      </c>
    </row>
    <row r="4132" spans="2:5">
      <c r="B4132" s="315" t="s">
        <v>3001</v>
      </c>
      <c r="C4132" s="315" t="s">
        <v>3002</v>
      </c>
      <c r="D4132" s="315" t="s">
        <v>2182</v>
      </c>
      <c r="E4132" s="315" t="s">
        <v>510</v>
      </c>
    </row>
    <row r="4133" spans="2:5">
      <c r="B4133" s="315" t="s">
        <v>11405</v>
      </c>
      <c r="C4133" s="315" t="s">
        <v>11406</v>
      </c>
      <c r="D4133" s="315" t="s">
        <v>11407</v>
      </c>
      <c r="E4133" s="315" t="s">
        <v>510</v>
      </c>
    </row>
    <row r="4134" spans="2:5">
      <c r="B4134" s="315" t="s">
        <v>9785</v>
      </c>
      <c r="C4134" s="315" t="s">
        <v>9786</v>
      </c>
      <c r="D4134" s="315" t="s">
        <v>9787</v>
      </c>
      <c r="E4134" s="315" t="s">
        <v>510</v>
      </c>
    </row>
    <row r="4135" spans="2:5">
      <c r="B4135" s="315" t="s">
        <v>12653</v>
      </c>
      <c r="C4135" s="315" t="s">
        <v>12654</v>
      </c>
      <c r="D4135" s="315" t="s">
        <v>667</v>
      </c>
      <c r="E4135" s="315" t="s">
        <v>510</v>
      </c>
    </row>
    <row r="4136" spans="2:5">
      <c r="B4136" s="315" t="s">
        <v>8013</v>
      </c>
      <c r="C4136" s="315" t="s">
        <v>8014</v>
      </c>
      <c r="D4136" s="315" t="s">
        <v>8015</v>
      </c>
      <c r="E4136" s="315" t="s">
        <v>510</v>
      </c>
    </row>
    <row r="4137" spans="2:5">
      <c r="B4137" s="315" t="s">
        <v>5596</v>
      </c>
      <c r="C4137" s="315" t="s">
        <v>5597</v>
      </c>
      <c r="D4137" s="315" t="s">
        <v>5598</v>
      </c>
      <c r="E4137" s="315" t="s">
        <v>510</v>
      </c>
    </row>
    <row r="4138" spans="2:5">
      <c r="B4138" s="315" t="s">
        <v>3805</v>
      </c>
      <c r="C4138" s="315" t="s">
        <v>3806</v>
      </c>
      <c r="D4138" s="315" t="s">
        <v>3807</v>
      </c>
      <c r="E4138" s="315" t="s">
        <v>510</v>
      </c>
    </row>
    <row r="4139" spans="2:5">
      <c r="B4139" s="315" t="s">
        <v>11960</v>
      </c>
      <c r="C4139" s="315" t="s">
        <v>11961</v>
      </c>
      <c r="D4139" s="315" t="s">
        <v>509</v>
      </c>
      <c r="E4139" s="315" t="s">
        <v>510</v>
      </c>
    </row>
    <row r="4140" spans="2:5">
      <c r="B4140" s="315" t="s">
        <v>12045</v>
      </c>
      <c r="C4140" s="315" t="s">
        <v>12046</v>
      </c>
      <c r="D4140" s="315" t="s">
        <v>12047</v>
      </c>
      <c r="E4140" s="315" t="s">
        <v>680</v>
      </c>
    </row>
    <row r="4141" spans="2:5">
      <c r="B4141" s="315" t="s">
        <v>3764</v>
      </c>
      <c r="C4141" s="315" t="s">
        <v>3765</v>
      </c>
      <c r="D4141" s="315" t="s">
        <v>2906</v>
      </c>
      <c r="E4141" s="315" t="s">
        <v>510</v>
      </c>
    </row>
    <row r="4142" spans="2:5">
      <c r="B4142" s="315" t="s">
        <v>7636</v>
      </c>
      <c r="C4142" s="315" t="s">
        <v>7637</v>
      </c>
      <c r="D4142" s="315" t="s">
        <v>7638</v>
      </c>
      <c r="E4142" s="315" t="s">
        <v>510</v>
      </c>
    </row>
    <row r="4143" spans="2:5">
      <c r="B4143" s="315" t="s">
        <v>4140</v>
      </c>
      <c r="C4143" s="315" t="s">
        <v>4141</v>
      </c>
      <c r="D4143" s="315" t="s">
        <v>4133</v>
      </c>
      <c r="E4143" s="315" t="s">
        <v>510</v>
      </c>
    </row>
    <row r="4144" spans="2:5">
      <c r="B4144" s="315" t="s">
        <v>4134</v>
      </c>
      <c r="C4144" s="315" t="s">
        <v>4135</v>
      </c>
      <c r="D4144" s="315" t="s">
        <v>4136</v>
      </c>
      <c r="E4144" s="315" t="s">
        <v>510</v>
      </c>
    </row>
    <row r="4145" spans="2:5">
      <c r="B4145" s="315" t="s">
        <v>4139</v>
      </c>
      <c r="C4145" s="315" t="s">
        <v>4135</v>
      </c>
      <c r="D4145" s="315" t="s">
        <v>4133</v>
      </c>
      <c r="E4145" s="315" t="s">
        <v>510</v>
      </c>
    </row>
    <row r="4146" spans="2:5">
      <c r="B4146" s="315" t="s">
        <v>4131</v>
      </c>
      <c r="C4146" s="315" t="s">
        <v>4132</v>
      </c>
      <c r="D4146" s="315" t="s">
        <v>4133</v>
      </c>
      <c r="E4146" s="315" t="s">
        <v>510</v>
      </c>
    </row>
    <row r="4147" spans="2:5">
      <c r="B4147" s="315" t="s">
        <v>4137</v>
      </c>
      <c r="C4147" s="315" t="s">
        <v>4132</v>
      </c>
      <c r="D4147" s="315" t="s">
        <v>1501</v>
      </c>
      <c r="E4147" s="315" t="s">
        <v>510</v>
      </c>
    </row>
    <row r="4148" spans="2:5">
      <c r="B4148" s="315" t="s">
        <v>4138</v>
      </c>
      <c r="C4148" s="315" t="s">
        <v>4132</v>
      </c>
      <c r="D4148" s="315" t="s">
        <v>4133</v>
      </c>
      <c r="E4148" s="315" t="s">
        <v>510</v>
      </c>
    </row>
    <row r="4149" spans="2:5">
      <c r="B4149" s="315" t="s">
        <v>12681</v>
      </c>
      <c r="C4149" s="315" t="s">
        <v>12682</v>
      </c>
      <c r="D4149" s="315" t="s">
        <v>12683</v>
      </c>
      <c r="E4149" s="315" t="s">
        <v>510</v>
      </c>
    </row>
    <row r="4150" spans="2:5">
      <c r="B4150" s="315" t="s">
        <v>4508</v>
      </c>
      <c r="C4150" s="315" t="s">
        <v>4509</v>
      </c>
      <c r="D4150" s="315" t="s">
        <v>4510</v>
      </c>
      <c r="E4150" s="315" t="s">
        <v>510</v>
      </c>
    </row>
    <row r="4151" spans="2:5">
      <c r="B4151" s="315" t="s">
        <v>3591</v>
      </c>
      <c r="C4151" s="315" t="s">
        <v>3592</v>
      </c>
      <c r="D4151" s="315" t="s">
        <v>1521</v>
      </c>
      <c r="E4151" s="315" t="s">
        <v>680</v>
      </c>
    </row>
    <row r="4152" spans="2:5">
      <c r="B4152" s="315" t="s">
        <v>5797</v>
      </c>
      <c r="C4152" s="315" t="s">
        <v>5798</v>
      </c>
      <c r="D4152" s="315" t="s">
        <v>2359</v>
      </c>
      <c r="E4152" s="315" t="s">
        <v>510</v>
      </c>
    </row>
    <row r="4153" spans="2:5">
      <c r="B4153" s="315" t="s">
        <v>11478</v>
      </c>
      <c r="C4153" s="315" t="s">
        <v>11479</v>
      </c>
      <c r="D4153" s="315" t="s">
        <v>11480</v>
      </c>
      <c r="E4153" s="315" t="s">
        <v>510</v>
      </c>
    </row>
    <row r="4154" spans="2:5">
      <c r="B4154" s="315" t="s">
        <v>9877</v>
      </c>
      <c r="C4154" s="315" t="s">
        <v>9878</v>
      </c>
      <c r="D4154" s="315" t="s">
        <v>509</v>
      </c>
      <c r="E4154" s="315" t="s">
        <v>510</v>
      </c>
    </row>
    <row r="4155" spans="2:5">
      <c r="B4155" s="315" t="s">
        <v>5260</v>
      </c>
      <c r="C4155" s="315" t="s">
        <v>5261</v>
      </c>
      <c r="D4155" s="315" t="s">
        <v>509</v>
      </c>
      <c r="E4155" s="315" t="s">
        <v>510</v>
      </c>
    </row>
    <row r="4156" spans="2:5">
      <c r="B4156" s="315" t="s">
        <v>9485</v>
      </c>
      <c r="C4156" s="315" t="s">
        <v>9486</v>
      </c>
      <c r="D4156" s="315" t="s">
        <v>9487</v>
      </c>
      <c r="E4156" s="315" t="s">
        <v>510</v>
      </c>
    </row>
    <row r="4157" spans="2:5">
      <c r="B4157" s="315" t="s">
        <v>10194</v>
      </c>
      <c r="C4157" s="315" t="s">
        <v>10195</v>
      </c>
      <c r="D4157" s="315" t="s">
        <v>10196</v>
      </c>
      <c r="E4157" s="315" t="s">
        <v>510</v>
      </c>
    </row>
    <row r="4158" spans="2:5">
      <c r="B4158" s="315" t="s">
        <v>1292</v>
      </c>
      <c r="C4158" s="315" t="s">
        <v>1293</v>
      </c>
      <c r="D4158" s="315" t="s">
        <v>751</v>
      </c>
      <c r="E4158" s="315" t="s">
        <v>510</v>
      </c>
    </row>
    <row r="4159" spans="2:5">
      <c r="B4159" s="315" t="s">
        <v>1873</v>
      </c>
      <c r="C4159" s="315" t="s">
        <v>1874</v>
      </c>
      <c r="D4159" s="315" t="s">
        <v>1875</v>
      </c>
      <c r="E4159" s="315" t="s">
        <v>510</v>
      </c>
    </row>
    <row r="4160" spans="2:5">
      <c r="B4160" s="315" t="s">
        <v>8976</v>
      </c>
      <c r="C4160" s="315" t="s">
        <v>8977</v>
      </c>
      <c r="D4160" s="315" t="s">
        <v>8978</v>
      </c>
      <c r="E4160" s="315" t="s">
        <v>510</v>
      </c>
    </row>
    <row r="4161" spans="2:5">
      <c r="B4161" s="315" t="s">
        <v>4947</v>
      </c>
      <c r="C4161" s="315" t="s">
        <v>4948</v>
      </c>
      <c r="D4161" s="315" t="s">
        <v>4949</v>
      </c>
      <c r="E4161" s="315" t="s">
        <v>680</v>
      </c>
    </row>
    <row r="4162" spans="2:5">
      <c r="B4162" s="315" t="s">
        <v>9882</v>
      </c>
      <c r="C4162" s="315" t="s">
        <v>9883</v>
      </c>
      <c r="D4162" s="315" t="s">
        <v>9884</v>
      </c>
      <c r="E4162" s="315" t="s">
        <v>680</v>
      </c>
    </row>
    <row r="4163" spans="2:5">
      <c r="B4163" s="315" t="s">
        <v>2555</v>
      </c>
      <c r="C4163" s="315" t="s">
        <v>2556</v>
      </c>
      <c r="D4163" s="315" t="s">
        <v>2557</v>
      </c>
      <c r="E4163" s="315" t="s">
        <v>680</v>
      </c>
    </row>
    <row r="4164" spans="2:5">
      <c r="B4164" s="315" t="s">
        <v>10429</v>
      </c>
      <c r="C4164" s="315" t="s">
        <v>10430</v>
      </c>
      <c r="D4164" s="315" t="s">
        <v>10431</v>
      </c>
      <c r="E4164" s="315" t="s">
        <v>510</v>
      </c>
    </row>
    <row r="4165" spans="2:5">
      <c r="B4165" s="315" t="s">
        <v>3128</v>
      </c>
      <c r="C4165" s="315" t="s">
        <v>3129</v>
      </c>
      <c r="D4165" s="315" t="s">
        <v>3130</v>
      </c>
      <c r="E4165" s="315" t="s">
        <v>510</v>
      </c>
    </row>
    <row r="4166" spans="2:5">
      <c r="B4166" s="315" t="s">
        <v>11807</v>
      </c>
      <c r="C4166" s="315" t="s">
        <v>11808</v>
      </c>
      <c r="D4166" s="315" t="s">
        <v>11809</v>
      </c>
      <c r="E4166" s="315" t="s">
        <v>680</v>
      </c>
    </row>
    <row r="4167" spans="2:5">
      <c r="B4167" s="315" t="s">
        <v>1826</v>
      </c>
      <c r="C4167" s="315" t="s">
        <v>1827</v>
      </c>
      <c r="D4167" s="315" t="s">
        <v>1828</v>
      </c>
      <c r="E4167" s="315" t="s">
        <v>510</v>
      </c>
    </row>
    <row r="4168" spans="2:5">
      <c r="B4168" s="315" t="s">
        <v>10116</v>
      </c>
      <c r="C4168" s="315" t="s">
        <v>10117</v>
      </c>
      <c r="D4168" s="315" t="s">
        <v>3631</v>
      </c>
      <c r="E4168" s="315" t="s">
        <v>510</v>
      </c>
    </row>
    <row r="4169" spans="2:5">
      <c r="B4169" s="315" t="s">
        <v>1824</v>
      </c>
      <c r="C4169" s="315" t="s">
        <v>1825</v>
      </c>
      <c r="D4169" s="315" t="s">
        <v>509</v>
      </c>
      <c r="E4169" s="315" t="s">
        <v>510</v>
      </c>
    </row>
    <row r="4170" spans="2:5">
      <c r="B4170" s="315" t="s">
        <v>973</v>
      </c>
      <c r="C4170" s="315" t="s">
        <v>974</v>
      </c>
      <c r="D4170" s="315" t="s">
        <v>975</v>
      </c>
      <c r="E4170" s="315" t="s">
        <v>680</v>
      </c>
    </row>
    <row r="4171" spans="2:5">
      <c r="B4171" s="315" t="s">
        <v>12418</v>
      </c>
      <c r="C4171" s="315" t="s">
        <v>12419</v>
      </c>
      <c r="D4171" s="315" t="s">
        <v>4742</v>
      </c>
      <c r="E4171" s="315" t="s">
        <v>680</v>
      </c>
    </row>
    <row r="4172" spans="2:5">
      <c r="B4172" s="315" t="s">
        <v>9865</v>
      </c>
      <c r="C4172" s="315" t="s">
        <v>9866</v>
      </c>
      <c r="D4172" s="315" t="s">
        <v>9867</v>
      </c>
      <c r="E4172" s="315" t="s">
        <v>510</v>
      </c>
    </row>
    <row r="4173" spans="2:5">
      <c r="B4173" s="315" t="s">
        <v>1716</v>
      </c>
      <c r="C4173" s="315" t="s">
        <v>1717</v>
      </c>
      <c r="D4173" s="315" t="s">
        <v>1718</v>
      </c>
      <c r="E4173" s="315" t="s">
        <v>510</v>
      </c>
    </row>
    <row r="4174" spans="2:5">
      <c r="B4174" s="315" t="s">
        <v>11075</v>
      </c>
      <c r="C4174" s="315" t="s">
        <v>11076</v>
      </c>
      <c r="D4174" s="315" t="s">
        <v>11077</v>
      </c>
      <c r="E4174" s="315" t="s">
        <v>510</v>
      </c>
    </row>
    <row r="4175" spans="2:5">
      <c r="B4175" s="315" t="s">
        <v>7151</v>
      </c>
      <c r="C4175" s="315" t="s">
        <v>7152</v>
      </c>
      <c r="D4175" s="315" t="s">
        <v>7153</v>
      </c>
      <c r="E4175" s="315" t="s">
        <v>510</v>
      </c>
    </row>
    <row r="4176" spans="2:5">
      <c r="B4176" s="315" t="s">
        <v>12765</v>
      </c>
      <c r="C4176" s="315" t="s">
        <v>12766</v>
      </c>
      <c r="D4176" s="315" t="s">
        <v>12767</v>
      </c>
      <c r="E4176" s="315" t="s">
        <v>510</v>
      </c>
    </row>
    <row r="4177" spans="2:5">
      <c r="B4177" s="315" t="s">
        <v>10221</v>
      </c>
      <c r="C4177" s="315" t="s">
        <v>10222</v>
      </c>
      <c r="D4177" s="315" t="s">
        <v>10223</v>
      </c>
      <c r="E4177" s="315" t="s">
        <v>510</v>
      </c>
    </row>
    <row r="4178" spans="2:5">
      <c r="B4178" s="315" t="s">
        <v>5012</v>
      </c>
      <c r="C4178" s="315" t="s">
        <v>5013</v>
      </c>
      <c r="D4178" s="315" t="s">
        <v>5014</v>
      </c>
      <c r="E4178" s="315" t="s">
        <v>510</v>
      </c>
    </row>
    <row r="4179" spans="2:5">
      <c r="B4179" s="315" t="s">
        <v>3406</v>
      </c>
      <c r="C4179" s="315" t="s">
        <v>3407</v>
      </c>
      <c r="D4179" s="315" t="s">
        <v>3408</v>
      </c>
      <c r="E4179" s="315" t="s">
        <v>510</v>
      </c>
    </row>
    <row r="4180" spans="2:5">
      <c r="B4180" s="315" t="s">
        <v>3409</v>
      </c>
      <c r="C4180" s="315" t="s">
        <v>3410</v>
      </c>
      <c r="D4180" s="315" t="s">
        <v>3405</v>
      </c>
      <c r="E4180" s="315" t="s">
        <v>510</v>
      </c>
    </row>
    <row r="4181" spans="2:5">
      <c r="B4181" s="315" t="s">
        <v>3403</v>
      </c>
      <c r="C4181" s="315" t="s">
        <v>3404</v>
      </c>
      <c r="D4181" s="315" t="s">
        <v>3405</v>
      </c>
      <c r="E4181" s="315" t="s">
        <v>510</v>
      </c>
    </row>
    <row r="4182" spans="2:5">
      <c r="B4182" s="315" t="s">
        <v>3413</v>
      </c>
      <c r="C4182" s="315" t="s">
        <v>3414</v>
      </c>
      <c r="D4182" s="315" t="s">
        <v>3405</v>
      </c>
      <c r="E4182" s="315" t="s">
        <v>510</v>
      </c>
    </row>
    <row r="4183" spans="2:5">
      <c r="B4183" s="315" t="s">
        <v>3411</v>
      </c>
      <c r="C4183" s="315" t="s">
        <v>3412</v>
      </c>
      <c r="D4183" s="315" t="s">
        <v>3405</v>
      </c>
      <c r="E4183" s="315" t="s">
        <v>510</v>
      </c>
    </row>
    <row r="4184" spans="2:5">
      <c r="B4184" s="315" t="s">
        <v>12544</v>
      </c>
      <c r="C4184" s="315" t="s">
        <v>12545</v>
      </c>
      <c r="D4184" s="315" t="s">
        <v>12546</v>
      </c>
      <c r="E4184" s="315" t="s">
        <v>510</v>
      </c>
    </row>
    <row r="4185" spans="2:5">
      <c r="B4185" s="315" t="s">
        <v>12547</v>
      </c>
      <c r="C4185" s="315" t="s">
        <v>12545</v>
      </c>
      <c r="D4185" s="315" t="s">
        <v>3405</v>
      </c>
      <c r="E4185" s="315" t="s">
        <v>510</v>
      </c>
    </row>
    <row r="4186" spans="2:5">
      <c r="B4186" s="315" t="s">
        <v>12548</v>
      </c>
      <c r="C4186" s="315" t="s">
        <v>12545</v>
      </c>
      <c r="D4186" s="315" t="s">
        <v>509</v>
      </c>
      <c r="E4186" s="315" t="s">
        <v>510</v>
      </c>
    </row>
    <row r="4187" spans="2:5">
      <c r="B4187" s="315" t="s">
        <v>12549</v>
      </c>
      <c r="C4187" s="315" t="s">
        <v>12545</v>
      </c>
      <c r="D4187" s="315" t="s">
        <v>3405</v>
      </c>
      <c r="E4187" s="315" t="s">
        <v>510</v>
      </c>
    </row>
    <row r="4188" spans="2:5">
      <c r="B4188" s="315" t="s">
        <v>12555</v>
      </c>
      <c r="C4188" s="315" t="s">
        <v>12545</v>
      </c>
      <c r="D4188" s="315" t="s">
        <v>12556</v>
      </c>
      <c r="E4188" s="315" t="s">
        <v>510</v>
      </c>
    </row>
    <row r="4189" spans="2:5">
      <c r="B4189" s="315" t="s">
        <v>12560</v>
      </c>
      <c r="C4189" s="315" t="s">
        <v>12545</v>
      </c>
      <c r="D4189" s="315" t="s">
        <v>3405</v>
      </c>
      <c r="E4189" s="315" t="s">
        <v>510</v>
      </c>
    </row>
    <row r="4190" spans="2:5">
      <c r="B4190" s="315" t="s">
        <v>12557</v>
      </c>
      <c r="C4190" s="315" t="s">
        <v>12558</v>
      </c>
      <c r="D4190" s="315" t="s">
        <v>12559</v>
      </c>
      <c r="E4190" s="315" t="s">
        <v>510</v>
      </c>
    </row>
    <row r="4191" spans="2:5">
      <c r="B4191" s="315" t="s">
        <v>12542</v>
      </c>
      <c r="C4191" s="315" t="s">
        <v>12543</v>
      </c>
      <c r="D4191" s="315" t="s">
        <v>2964</v>
      </c>
      <c r="E4191" s="315" t="s">
        <v>510</v>
      </c>
    </row>
    <row r="4192" spans="2:5">
      <c r="B4192" s="315" t="s">
        <v>12550</v>
      </c>
      <c r="C4192" s="315" t="s">
        <v>12551</v>
      </c>
      <c r="D4192" s="315" t="s">
        <v>12552</v>
      </c>
      <c r="E4192" s="315" t="s">
        <v>510</v>
      </c>
    </row>
    <row r="4193" spans="2:5">
      <c r="B4193" s="315" t="s">
        <v>12553</v>
      </c>
      <c r="C4193" s="315" t="s">
        <v>12551</v>
      </c>
      <c r="D4193" s="315" t="s">
        <v>12554</v>
      </c>
      <c r="E4193" s="315" t="s">
        <v>510</v>
      </c>
    </row>
    <row r="4194" spans="2:5">
      <c r="B4194" s="315" t="s">
        <v>5167</v>
      </c>
      <c r="C4194" s="315" t="s">
        <v>5168</v>
      </c>
      <c r="D4194" s="315" t="s">
        <v>650</v>
      </c>
      <c r="E4194" s="315" t="s">
        <v>510</v>
      </c>
    </row>
    <row r="4195" spans="2:5">
      <c r="B4195" s="315" t="s">
        <v>7069</v>
      </c>
      <c r="C4195" s="315" t="s">
        <v>7070</v>
      </c>
      <c r="D4195" s="315" t="s">
        <v>7071</v>
      </c>
      <c r="E4195" s="315" t="s">
        <v>510</v>
      </c>
    </row>
    <row r="4196" spans="2:5">
      <c r="B4196" s="315" t="s">
        <v>11084</v>
      </c>
      <c r="C4196" s="315" t="s">
        <v>11085</v>
      </c>
      <c r="D4196" s="315" t="s">
        <v>11086</v>
      </c>
      <c r="E4196" s="315" t="s">
        <v>510</v>
      </c>
    </row>
    <row r="4197" spans="2:5">
      <c r="B4197" s="315" t="s">
        <v>11223</v>
      </c>
      <c r="C4197" s="315" t="s">
        <v>11224</v>
      </c>
      <c r="D4197" s="315" t="s">
        <v>509</v>
      </c>
      <c r="E4197" s="315" t="s">
        <v>510</v>
      </c>
    </row>
    <row r="4198" spans="2:5">
      <c r="B4198" s="315" t="s">
        <v>11087</v>
      </c>
      <c r="C4198" s="315" t="s">
        <v>11088</v>
      </c>
      <c r="D4198" s="315" t="s">
        <v>11089</v>
      </c>
      <c r="E4198" s="315" t="s">
        <v>510</v>
      </c>
    </row>
    <row r="4199" spans="2:5">
      <c r="B4199" s="315" t="s">
        <v>11115</v>
      </c>
      <c r="C4199" s="315" t="s">
        <v>11116</v>
      </c>
      <c r="D4199" s="315" t="s">
        <v>11117</v>
      </c>
      <c r="E4199" s="315" t="s">
        <v>510</v>
      </c>
    </row>
    <row r="4200" spans="2:5">
      <c r="B4200" s="315" t="s">
        <v>10212</v>
      </c>
      <c r="C4200" s="315" t="s">
        <v>10213</v>
      </c>
      <c r="D4200" s="315" t="s">
        <v>9267</v>
      </c>
      <c r="E4200" s="315" t="s">
        <v>510</v>
      </c>
    </row>
    <row r="4201" spans="2:5">
      <c r="B4201" s="315" t="s">
        <v>9830</v>
      </c>
      <c r="C4201" s="315" t="s">
        <v>9831</v>
      </c>
      <c r="D4201" s="315" t="s">
        <v>9832</v>
      </c>
      <c r="E4201" s="315" t="s">
        <v>510</v>
      </c>
    </row>
    <row r="4202" spans="2:5">
      <c r="B4202" s="315" t="s">
        <v>5172</v>
      </c>
      <c r="C4202" s="315" t="s">
        <v>5173</v>
      </c>
      <c r="D4202" s="315" t="s">
        <v>5174</v>
      </c>
      <c r="E4202" s="315" t="s">
        <v>510</v>
      </c>
    </row>
    <row r="4203" spans="2:5">
      <c r="B4203" s="315" t="s">
        <v>9710</v>
      </c>
      <c r="C4203" s="315" t="s">
        <v>9711</v>
      </c>
      <c r="D4203" s="315" t="s">
        <v>509</v>
      </c>
      <c r="E4203" s="315" t="s">
        <v>510</v>
      </c>
    </row>
    <row r="4204" spans="2:5">
      <c r="B4204" s="315" t="s">
        <v>2360</v>
      </c>
      <c r="C4204" s="315" t="s">
        <v>2361</v>
      </c>
      <c r="D4204" s="315" t="s">
        <v>2362</v>
      </c>
      <c r="E4204" s="315" t="s">
        <v>510</v>
      </c>
    </row>
    <row r="4205" spans="2:5">
      <c r="B4205" s="315" t="s">
        <v>1192</v>
      </c>
      <c r="C4205" s="315" t="s">
        <v>1193</v>
      </c>
      <c r="D4205" s="315" t="s">
        <v>1194</v>
      </c>
      <c r="E4205" s="315" t="s">
        <v>510</v>
      </c>
    </row>
    <row r="4206" spans="2:5">
      <c r="B4206" s="315" t="s">
        <v>3424</v>
      </c>
      <c r="C4206" s="315" t="s">
        <v>3425</v>
      </c>
      <c r="D4206" s="315" t="s">
        <v>3426</v>
      </c>
      <c r="E4206" s="315" t="s">
        <v>510</v>
      </c>
    </row>
    <row r="4207" spans="2:5">
      <c r="B4207" s="315" t="s">
        <v>3427</v>
      </c>
      <c r="C4207" s="315" t="s">
        <v>3428</v>
      </c>
      <c r="D4207" s="315" t="s">
        <v>3429</v>
      </c>
      <c r="E4207" s="315" t="s">
        <v>510</v>
      </c>
    </row>
    <row r="4208" spans="2:5">
      <c r="B4208" s="315" t="s">
        <v>1747</v>
      </c>
      <c r="C4208" s="315" t="s">
        <v>1748</v>
      </c>
      <c r="D4208" s="315" t="s">
        <v>509</v>
      </c>
      <c r="E4208" s="315" t="s">
        <v>510</v>
      </c>
    </row>
    <row r="4209" spans="2:5">
      <c r="B4209" s="315" t="s">
        <v>5946</v>
      </c>
      <c r="C4209" s="315" t="s">
        <v>5947</v>
      </c>
      <c r="D4209" s="315" t="s">
        <v>5948</v>
      </c>
      <c r="E4209" s="315" t="s">
        <v>510</v>
      </c>
    </row>
    <row r="4210" spans="2:5">
      <c r="B4210" s="315" t="s">
        <v>7858</v>
      </c>
      <c r="C4210" s="315" t="s">
        <v>7859</v>
      </c>
      <c r="D4210" s="315" t="s">
        <v>7860</v>
      </c>
      <c r="E4210" s="315" t="s">
        <v>510</v>
      </c>
    </row>
    <row r="4211" spans="2:5">
      <c r="B4211" s="315" t="s">
        <v>10096</v>
      </c>
      <c r="C4211" s="315" t="s">
        <v>10097</v>
      </c>
      <c r="D4211" s="315" t="s">
        <v>1678</v>
      </c>
      <c r="E4211" s="315" t="s">
        <v>510</v>
      </c>
    </row>
    <row r="4212" spans="2:5">
      <c r="B4212" s="315" t="s">
        <v>9087</v>
      </c>
      <c r="C4212" s="315" t="s">
        <v>9088</v>
      </c>
      <c r="D4212" s="315" t="s">
        <v>9089</v>
      </c>
      <c r="E4212" s="315" t="s">
        <v>510</v>
      </c>
    </row>
    <row r="4213" spans="2:5">
      <c r="B4213" s="315" t="s">
        <v>12409</v>
      </c>
      <c r="C4213" s="315" t="s">
        <v>12410</v>
      </c>
      <c r="D4213" s="315" t="s">
        <v>509</v>
      </c>
      <c r="E4213" s="315" t="s">
        <v>510</v>
      </c>
    </row>
    <row r="4214" spans="2:5">
      <c r="B4214" s="315" t="s">
        <v>9939</v>
      </c>
      <c r="C4214" s="315" t="s">
        <v>9940</v>
      </c>
      <c r="D4214" s="315" t="s">
        <v>8128</v>
      </c>
      <c r="E4214" s="315" t="s">
        <v>510</v>
      </c>
    </row>
    <row r="4215" spans="2:5">
      <c r="B4215" s="315" t="s">
        <v>11416</v>
      </c>
      <c r="C4215" s="315" t="s">
        <v>11417</v>
      </c>
      <c r="D4215" s="315" t="s">
        <v>509</v>
      </c>
      <c r="E4215" s="315" t="s">
        <v>510</v>
      </c>
    </row>
    <row r="4216" spans="2:5">
      <c r="B4216" s="315" t="s">
        <v>11090</v>
      </c>
      <c r="C4216" s="315" t="s">
        <v>11091</v>
      </c>
      <c r="D4216" s="315" t="s">
        <v>1424</v>
      </c>
      <c r="E4216" s="315" t="s">
        <v>510</v>
      </c>
    </row>
    <row r="4217" spans="2:5">
      <c r="B4217" s="315" t="s">
        <v>6296</v>
      </c>
      <c r="C4217" s="315" t="s">
        <v>6297</v>
      </c>
      <c r="D4217" s="315" t="s">
        <v>6298</v>
      </c>
      <c r="E4217" s="315" t="s">
        <v>510</v>
      </c>
    </row>
    <row r="4218" spans="2:5">
      <c r="B4218" s="315" t="s">
        <v>4856</v>
      </c>
      <c r="C4218" s="315" t="s">
        <v>4857</v>
      </c>
      <c r="D4218" s="315" t="s">
        <v>4858</v>
      </c>
      <c r="E4218" s="315" t="s">
        <v>510</v>
      </c>
    </row>
    <row r="4219" spans="2:5">
      <c r="B4219" s="315" t="s">
        <v>6987</v>
      </c>
      <c r="C4219" s="315" t="s">
        <v>6988</v>
      </c>
      <c r="D4219" s="315" t="s">
        <v>509</v>
      </c>
      <c r="E4219" s="315" t="s">
        <v>510</v>
      </c>
    </row>
    <row r="4220" spans="2:5">
      <c r="B4220" s="315" t="s">
        <v>2851</v>
      </c>
      <c r="C4220" s="315" t="s">
        <v>2852</v>
      </c>
      <c r="D4220" s="315" t="s">
        <v>2853</v>
      </c>
      <c r="E4220" s="315" t="s">
        <v>510</v>
      </c>
    </row>
    <row r="4221" spans="2:5">
      <c r="B4221" s="315" t="s">
        <v>5653</v>
      </c>
      <c r="C4221" s="315" t="s">
        <v>5654</v>
      </c>
      <c r="D4221" s="315" t="s">
        <v>509</v>
      </c>
      <c r="E4221" s="315" t="s">
        <v>510</v>
      </c>
    </row>
    <row r="4222" spans="2:5">
      <c r="B4222" s="315" t="s">
        <v>6458</v>
      </c>
      <c r="C4222" s="315" t="s">
        <v>6459</v>
      </c>
      <c r="D4222" s="315" t="s">
        <v>6460</v>
      </c>
      <c r="E4222" s="315" t="s">
        <v>510</v>
      </c>
    </row>
    <row r="4223" spans="2:5">
      <c r="B4223" s="315" t="s">
        <v>5539</v>
      </c>
      <c r="C4223" s="315" t="s">
        <v>5540</v>
      </c>
      <c r="D4223" s="315" t="s">
        <v>5541</v>
      </c>
      <c r="E4223" s="315" t="s">
        <v>510</v>
      </c>
    </row>
    <row r="4224" spans="2:5">
      <c r="B4224" s="315" t="s">
        <v>5928</v>
      </c>
      <c r="C4224" s="315" t="s">
        <v>5929</v>
      </c>
      <c r="D4224" s="315" t="s">
        <v>833</v>
      </c>
      <c r="E4224" s="315" t="s">
        <v>510</v>
      </c>
    </row>
    <row r="4225" spans="2:5">
      <c r="B4225" s="315" t="s">
        <v>4866</v>
      </c>
      <c r="C4225" s="315" t="s">
        <v>4867</v>
      </c>
      <c r="D4225" s="315" t="s">
        <v>4868</v>
      </c>
      <c r="E4225" s="315" t="s">
        <v>510</v>
      </c>
    </row>
    <row r="4226" spans="2:5">
      <c r="B4226" s="315" t="s">
        <v>6110</v>
      </c>
      <c r="C4226" s="315" t="s">
        <v>6111</v>
      </c>
      <c r="D4226" s="315" t="s">
        <v>6112</v>
      </c>
      <c r="E4226" s="315" t="s">
        <v>510</v>
      </c>
    </row>
    <row r="4227" spans="2:5">
      <c r="B4227" s="315" t="s">
        <v>9823</v>
      </c>
      <c r="C4227" s="315" t="s">
        <v>9824</v>
      </c>
      <c r="D4227" s="315" t="s">
        <v>509</v>
      </c>
      <c r="E4227" s="315" t="s">
        <v>510</v>
      </c>
    </row>
    <row r="4228" spans="2:5">
      <c r="B4228" s="315" t="s">
        <v>5736</v>
      </c>
      <c r="C4228" s="315" t="s">
        <v>5737</v>
      </c>
      <c r="D4228" s="315" t="s">
        <v>5738</v>
      </c>
      <c r="E4228" s="315" t="s">
        <v>510</v>
      </c>
    </row>
    <row r="4229" spans="2:5">
      <c r="B4229" s="315" t="s">
        <v>2685</v>
      </c>
      <c r="C4229" s="315" t="s">
        <v>2686</v>
      </c>
      <c r="D4229" s="315" t="s">
        <v>2687</v>
      </c>
      <c r="E4229" s="315" t="s">
        <v>510</v>
      </c>
    </row>
    <row r="4230" spans="2:5">
      <c r="B4230" s="315" t="s">
        <v>4121</v>
      </c>
      <c r="C4230" s="315" t="s">
        <v>4122</v>
      </c>
      <c r="D4230" s="315" t="s">
        <v>3364</v>
      </c>
      <c r="E4230" s="315" t="s">
        <v>510</v>
      </c>
    </row>
    <row r="4231" spans="2:5">
      <c r="B4231" s="315" t="s">
        <v>11826</v>
      </c>
      <c r="C4231" s="315" t="s">
        <v>11827</v>
      </c>
      <c r="D4231" s="315" t="s">
        <v>509</v>
      </c>
      <c r="E4231" s="315" t="s">
        <v>510</v>
      </c>
    </row>
    <row r="4232" spans="2:5">
      <c r="B4232" s="315" t="s">
        <v>10154</v>
      </c>
      <c r="C4232" s="315" t="s">
        <v>10155</v>
      </c>
      <c r="D4232" s="315" t="s">
        <v>10156</v>
      </c>
      <c r="E4232" s="315" t="s">
        <v>680</v>
      </c>
    </row>
    <row r="4233" spans="2:5">
      <c r="B4233" s="315" t="s">
        <v>2532</v>
      </c>
      <c r="C4233" s="315" t="s">
        <v>2533</v>
      </c>
      <c r="D4233" s="315" t="s">
        <v>2534</v>
      </c>
      <c r="E4233" s="315" t="s">
        <v>680</v>
      </c>
    </row>
    <row r="4234" spans="2:5">
      <c r="B4234" s="315" t="s">
        <v>1014</v>
      </c>
      <c r="C4234" s="315" t="s">
        <v>1015</v>
      </c>
      <c r="D4234" s="315" t="s">
        <v>509</v>
      </c>
      <c r="E4234" s="315" t="s">
        <v>510</v>
      </c>
    </row>
    <row r="4235" spans="2:5">
      <c r="B4235" s="315" t="s">
        <v>4791</v>
      </c>
      <c r="C4235" s="315" t="s">
        <v>4792</v>
      </c>
      <c r="D4235" s="315" t="s">
        <v>4793</v>
      </c>
      <c r="E4235" s="315" t="s">
        <v>510</v>
      </c>
    </row>
    <row r="4236" spans="2:5">
      <c r="B4236" s="315" t="s">
        <v>7530</v>
      </c>
      <c r="C4236" s="315" t="s">
        <v>7531</v>
      </c>
      <c r="D4236" s="315" t="s">
        <v>4734</v>
      </c>
      <c r="E4236" s="315" t="s">
        <v>510</v>
      </c>
    </row>
    <row r="4237" spans="2:5">
      <c r="B4237" s="315" t="s">
        <v>12129</v>
      </c>
      <c r="C4237" s="315" t="s">
        <v>12130</v>
      </c>
      <c r="D4237" s="315" t="s">
        <v>12131</v>
      </c>
      <c r="E4237" s="315" t="s">
        <v>510</v>
      </c>
    </row>
    <row r="4238" spans="2:5">
      <c r="B4238" s="315" t="s">
        <v>5327</v>
      </c>
      <c r="C4238" s="315" t="s">
        <v>5328</v>
      </c>
      <c r="D4238" s="315" t="s">
        <v>5329</v>
      </c>
      <c r="E4238" s="315" t="s">
        <v>510</v>
      </c>
    </row>
    <row r="4239" spans="2:5">
      <c r="B4239" s="315" t="s">
        <v>4835</v>
      </c>
      <c r="C4239" s="315" t="s">
        <v>4836</v>
      </c>
      <c r="D4239" s="315" t="s">
        <v>4837</v>
      </c>
      <c r="E4239" s="315" t="s">
        <v>510</v>
      </c>
    </row>
    <row r="4240" spans="2:5">
      <c r="B4240" s="315" t="s">
        <v>7256</v>
      </c>
      <c r="C4240" s="315" t="s">
        <v>7257</v>
      </c>
      <c r="D4240" s="315" t="s">
        <v>7258</v>
      </c>
      <c r="E4240" s="315" t="s">
        <v>510</v>
      </c>
    </row>
    <row r="4241" spans="2:5">
      <c r="B4241" s="315" t="s">
        <v>3455</v>
      </c>
      <c r="C4241" s="315" t="s">
        <v>3456</v>
      </c>
      <c r="D4241" s="315" t="s">
        <v>3457</v>
      </c>
      <c r="E4241" s="315" t="s">
        <v>510</v>
      </c>
    </row>
    <row r="4242" spans="2:5">
      <c r="B4242" s="315" t="s">
        <v>3335</v>
      </c>
      <c r="C4242" s="315" t="s">
        <v>3336</v>
      </c>
      <c r="D4242" s="315" t="s">
        <v>3337</v>
      </c>
      <c r="E4242" s="315" t="s">
        <v>510</v>
      </c>
    </row>
    <row r="4243" spans="2:5">
      <c r="B4243" s="315" t="s">
        <v>11230</v>
      </c>
      <c r="C4243" s="315" t="s">
        <v>11231</v>
      </c>
      <c r="D4243" s="315" t="s">
        <v>11232</v>
      </c>
      <c r="E4243" s="315" t="s">
        <v>510</v>
      </c>
    </row>
    <row r="4244" spans="2:5">
      <c r="B4244" s="315" t="s">
        <v>1809</v>
      </c>
      <c r="C4244" s="315" t="s">
        <v>1810</v>
      </c>
      <c r="D4244" s="315" t="s">
        <v>1811</v>
      </c>
      <c r="E4244" s="315" t="s">
        <v>510</v>
      </c>
    </row>
    <row r="4245" spans="2:5">
      <c r="B4245" s="315" t="s">
        <v>4285</v>
      </c>
      <c r="C4245" s="315" t="s">
        <v>4286</v>
      </c>
      <c r="D4245" s="315" t="s">
        <v>4287</v>
      </c>
      <c r="E4245" s="315" t="s">
        <v>680</v>
      </c>
    </row>
    <row r="4246" spans="2:5">
      <c r="B4246" s="315" t="s">
        <v>5142</v>
      </c>
      <c r="C4246" s="315" t="s">
        <v>5143</v>
      </c>
      <c r="D4246" s="315" t="s">
        <v>509</v>
      </c>
      <c r="E4246" s="315" t="s">
        <v>510</v>
      </c>
    </row>
    <row r="4247" spans="2:5">
      <c r="B4247" s="315" t="s">
        <v>5020</v>
      </c>
      <c r="C4247" s="315" t="s">
        <v>5021</v>
      </c>
      <c r="D4247" s="315" t="s">
        <v>509</v>
      </c>
      <c r="E4247" s="315" t="s">
        <v>510</v>
      </c>
    </row>
    <row r="4248" spans="2:5">
      <c r="B4248" s="315" t="s">
        <v>594</v>
      </c>
      <c r="C4248" s="315" t="s">
        <v>595</v>
      </c>
      <c r="D4248" s="315" t="s">
        <v>596</v>
      </c>
      <c r="E4248" s="315" t="s">
        <v>510</v>
      </c>
    </row>
    <row r="4249" spans="2:5">
      <c r="B4249" s="315" t="s">
        <v>582</v>
      </c>
      <c r="C4249" s="315" t="s">
        <v>583</v>
      </c>
      <c r="D4249" s="315" t="s">
        <v>584</v>
      </c>
      <c r="E4249" s="315" t="s">
        <v>510</v>
      </c>
    </row>
    <row r="4250" spans="2:5">
      <c r="B4250" s="315" t="s">
        <v>588</v>
      </c>
      <c r="C4250" s="315" t="s">
        <v>589</v>
      </c>
      <c r="D4250" s="315" t="s">
        <v>590</v>
      </c>
      <c r="E4250" s="315" t="s">
        <v>510</v>
      </c>
    </row>
    <row r="4251" spans="2:5">
      <c r="B4251" s="315" t="s">
        <v>2738</v>
      </c>
      <c r="C4251" s="315" t="s">
        <v>2739</v>
      </c>
      <c r="D4251" s="315" t="s">
        <v>2740</v>
      </c>
      <c r="E4251" s="315" t="s">
        <v>510</v>
      </c>
    </row>
    <row r="4252" spans="2:5">
      <c r="B4252" s="315" t="s">
        <v>2862</v>
      </c>
      <c r="C4252" s="315" t="s">
        <v>2863</v>
      </c>
      <c r="D4252" s="315" t="s">
        <v>2864</v>
      </c>
      <c r="E4252" s="315" t="s">
        <v>510</v>
      </c>
    </row>
    <row r="4253" spans="2:5">
      <c r="B4253" s="315" t="s">
        <v>4740</v>
      </c>
      <c r="C4253" s="315" t="s">
        <v>4741</v>
      </c>
      <c r="D4253" s="315" t="s">
        <v>4742</v>
      </c>
      <c r="E4253" s="315" t="s">
        <v>510</v>
      </c>
    </row>
    <row r="4254" spans="2:5">
      <c r="B4254" s="315" t="s">
        <v>2309</v>
      </c>
      <c r="C4254" s="315" t="s">
        <v>2310</v>
      </c>
      <c r="D4254" s="315" t="s">
        <v>2311</v>
      </c>
      <c r="E4254" s="315" t="s">
        <v>510</v>
      </c>
    </row>
    <row r="4255" spans="2:5">
      <c r="B4255" s="315" t="s">
        <v>11017</v>
      </c>
      <c r="C4255" s="315" t="s">
        <v>11018</v>
      </c>
      <c r="D4255" s="315" t="s">
        <v>11019</v>
      </c>
      <c r="E4255" s="315" t="s">
        <v>510</v>
      </c>
    </row>
    <row r="4256" spans="2:5">
      <c r="B4256" s="315" t="s">
        <v>6530</v>
      </c>
      <c r="C4256" s="315" t="s">
        <v>6531</v>
      </c>
      <c r="D4256" s="315" t="s">
        <v>6532</v>
      </c>
      <c r="E4256" s="315" t="s">
        <v>510</v>
      </c>
    </row>
    <row r="4257" spans="2:5">
      <c r="B4257" s="315" t="s">
        <v>6420</v>
      </c>
      <c r="C4257" s="315" t="s">
        <v>6421</v>
      </c>
      <c r="D4257" s="315" t="s">
        <v>509</v>
      </c>
      <c r="E4257" s="315" t="s">
        <v>510</v>
      </c>
    </row>
    <row r="4258" spans="2:5">
      <c r="B4258" s="315" t="s">
        <v>11519</v>
      </c>
      <c r="C4258" s="315" t="s">
        <v>11520</v>
      </c>
      <c r="D4258" s="315" t="s">
        <v>11521</v>
      </c>
      <c r="E4258" s="315" t="s">
        <v>680</v>
      </c>
    </row>
    <row r="4259" spans="2:5">
      <c r="B4259" s="315" t="s">
        <v>12048</v>
      </c>
      <c r="C4259" s="315" t="s">
        <v>12049</v>
      </c>
      <c r="D4259" s="315" t="s">
        <v>8664</v>
      </c>
      <c r="E4259" s="315" t="s">
        <v>510</v>
      </c>
    </row>
    <row r="4260" spans="2:5">
      <c r="B4260" s="315" t="s">
        <v>6276</v>
      </c>
      <c r="C4260" s="315" t="s">
        <v>6277</v>
      </c>
      <c r="D4260" s="315" t="s">
        <v>6278</v>
      </c>
      <c r="E4260" s="315" t="s">
        <v>510</v>
      </c>
    </row>
    <row r="4261" spans="2:5">
      <c r="B4261" s="315" t="s">
        <v>4002</v>
      </c>
      <c r="C4261" s="315" t="s">
        <v>4003</v>
      </c>
      <c r="D4261" s="315" t="s">
        <v>4004</v>
      </c>
      <c r="E4261" s="315" t="s">
        <v>510</v>
      </c>
    </row>
    <row r="4262" spans="2:5">
      <c r="B4262" s="315" t="s">
        <v>12827</v>
      </c>
      <c r="C4262" s="315" t="s">
        <v>12828</v>
      </c>
      <c r="D4262" s="315" t="s">
        <v>509</v>
      </c>
      <c r="E4262" s="315" t="s">
        <v>510</v>
      </c>
    </row>
    <row r="4263" spans="2:5">
      <c r="B4263" s="315" t="s">
        <v>8520</v>
      </c>
      <c r="C4263" s="315" t="s">
        <v>8521</v>
      </c>
      <c r="D4263" s="315" t="s">
        <v>509</v>
      </c>
      <c r="E4263" s="315" t="s">
        <v>680</v>
      </c>
    </row>
    <row r="4264" spans="2:5">
      <c r="B4264" s="315" t="s">
        <v>12840</v>
      </c>
      <c r="C4264" s="315" t="s">
        <v>12841</v>
      </c>
      <c r="D4264" s="315" t="s">
        <v>12842</v>
      </c>
      <c r="E4264" s="315" t="s">
        <v>680</v>
      </c>
    </row>
    <row r="4265" spans="2:5">
      <c r="B4265" s="315" t="s">
        <v>2396</v>
      </c>
      <c r="C4265" s="315" t="s">
        <v>2397</v>
      </c>
      <c r="D4265" s="315" t="s">
        <v>509</v>
      </c>
      <c r="E4265" s="315" t="s">
        <v>510</v>
      </c>
    </row>
    <row r="4266" spans="2:5">
      <c r="B4266" s="315" t="s">
        <v>6646</v>
      </c>
      <c r="C4266" s="315" t="s">
        <v>6647</v>
      </c>
      <c r="D4266" s="315" t="s">
        <v>509</v>
      </c>
      <c r="E4266" s="315" t="s">
        <v>510</v>
      </c>
    </row>
    <row r="4267" spans="2:5">
      <c r="B4267" s="315" t="s">
        <v>5495</v>
      </c>
      <c r="C4267" s="315" t="s">
        <v>5496</v>
      </c>
      <c r="D4267" s="315" t="s">
        <v>5497</v>
      </c>
      <c r="E4267" s="315" t="s">
        <v>510</v>
      </c>
    </row>
    <row r="4268" spans="2:5">
      <c r="B4268" s="315" t="s">
        <v>7173</v>
      </c>
      <c r="C4268" s="315" t="s">
        <v>7174</v>
      </c>
      <c r="D4268" s="315" t="s">
        <v>7175</v>
      </c>
      <c r="E4268" s="315" t="s">
        <v>680</v>
      </c>
    </row>
    <row r="4269" spans="2:5">
      <c r="B4269" s="315" t="s">
        <v>1360</v>
      </c>
      <c r="C4269" s="315" t="s">
        <v>1361</v>
      </c>
      <c r="D4269" s="315" t="s">
        <v>1362</v>
      </c>
      <c r="E4269" s="315" t="s">
        <v>680</v>
      </c>
    </row>
    <row r="4270" spans="2:5">
      <c r="B4270" s="315" t="s">
        <v>4270</v>
      </c>
      <c r="C4270" s="315" t="s">
        <v>4271</v>
      </c>
      <c r="D4270" s="315" t="s">
        <v>4272</v>
      </c>
      <c r="E4270" s="315" t="s">
        <v>680</v>
      </c>
    </row>
    <row r="4271" spans="2:5">
      <c r="B4271" s="315" t="s">
        <v>1797</v>
      </c>
      <c r="C4271" s="315" t="s">
        <v>1798</v>
      </c>
      <c r="D4271" s="315" t="s">
        <v>1799</v>
      </c>
      <c r="E4271" s="315" t="s">
        <v>510</v>
      </c>
    </row>
    <row r="4272" spans="2:5">
      <c r="B4272" s="315" t="s">
        <v>7979</v>
      </c>
      <c r="C4272" s="315" t="s">
        <v>7980</v>
      </c>
      <c r="D4272" s="315" t="s">
        <v>7981</v>
      </c>
      <c r="E4272" s="315" t="s">
        <v>510</v>
      </c>
    </row>
    <row r="4273" spans="2:5">
      <c r="B4273" s="315" t="s">
        <v>10304</v>
      </c>
      <c r="C4273" s="315" t="s">
        <v>10305</v>
      </c>
      <c r="D4273" s="315" t="s">
        <v>509</v>
      </c>
      <c r="E4273" s="315" t="s">
        <v>510</v>
      </c>
    </row>
    <row r="4274" spans="2:5">
      <c r="B4274" s="315" t="s">
        <v>12571</v>
      </c>
      <c r="C4274" s="315" t="s">
        <v>12572</v>
      </c>
      <c r="D4274" s="315" t="s">
        <v>12573</v>
      </c>
      <c r="E4274" s="315" t="s">
        <v>510</v>
      </c>
    </row>
    <row r="4275" spans="2:5">
      <c r="B4275" s="315" t="s">
        <v>12863</v>
      </c>
      <c r="C4275" s="315" t="s">
        <v>12864</v>
      </c>
      <c r="D4275" s="315" t="s">
        <v>1754</v>
      </c>
      <c r="E4275" s="315" t="s">
        <v>510</v>
      </c>
    </row>
    <row r="4276" spans="2:5">
      <c r="B4276" s="315" t="s">
        <v>2165</v>
      </c>
      <c r="C4276" s="315" t="s">
        <v>2166</v>
      </c>
      <c r="D4276" s="315" t="s">
        <v>2167</v>
      </c>
      <c r="E4276" s="315" t="s">
        <v>510</v>
      </c>
    </row>
    <row r="4277" spans="2:5">
      <c r="B4277" s="315" t="s">
        <v>1785</v>
      </c>
      <c r="C4277" s="315" t="s">
        <v>1786</v>
      </c>
      <c r="D4277" s="315" t="s">
        <v>1787</v>
      </c>
      <c r="E4277" s="315" t="s">
        <v>680</v>
      </c>
    </row>
    <row r="4278" spans="2:5">
      <c r="B4278" s="315" t="s">
        <v>2558</v>
      </c>
      <c r="C4278" s="315" t="s">
        <v>2559</v>
      </c>
      <c r="D4278" s="315" t="s">
        <v>2560</v>
      </c>
      <c r="E4278" s="315" t="s">
        <v>680</v>
      </c>
    </row>
    <row r="4279" spans="2:5">
      <c r="B4279" s="315" t="s">
        <v>8301</v>
      </c>
      <c r="C4279" s="315" t="s">
        <v>8302</v>
      </c>
      <c r="D4279" s="315" t="s">
        <v>509</v>
      </c>
      <c r="E4279" s="315" t="s">
        <v>510</v>
      </c>
    </row>
    <row r="4280" spans="2:5">
      <c r="B4280" s="315" t="s">
        <v>7250</v>
      </c>
      <c r="C4280" s="315" t="s">
        <v>7251</v>
      </c>
      <c r="D4280" s="315" t="s">
        <v>7252</v>
      </c>
      <c r="E4280" s="315" t="s">
        <v>510</v>
      </c>
    </row>
    <row r="4281" spans="2:5">
      <c r="B4281" s="315" t="s">
        <v>7140</v>
      </c>
      <c r="C4281" s="315" t="s">
        <v>7141</v>
      </c>
      <c r="D4281" s="315" t="s">
        <v>7142</v>
      </c>
      <c r="E4281" s="315" t="s">
        <v>510</v>
      </c>
    </row>
    <row r="4282" spans="2:5">
      <c r="B4282" s="315" t="s">
        <v>11579</v>
      </c>
      <c r="C4282" s="315" t="s">
        <v>11580</v>
      </c>
      <c r="D4282" s="315" t="s">
        <v>10784</v>
      </c>
      <c r="E4282" s="315" t="s">
        <v>510</v>
      </c>
    </row>
    <row r="4283" spans="2:5">
      <c r="B4283" s="315" t="s">
        <v>5423</v>
      </c>
      <c r="C4283" s="315" t="s">
        <v>5424</v>
      </c>
      <c r="D4283" s="315" t="s">
        <v>2359</v>
      </c>
      <c r="E4283" s="315" t="s">
        <v>510</v>
      </c>
    </row>
    <row r="4284" spans="2:5">
      <c r="B4284" s="315" t="s">
        <v>1893</v>
      </c>
      <c r="C4284" s="315" t="s">
        <v>1894</v>
      </c>
      <c r="D4284" s="315" t="s">
        <v>1895</v>
      </c>
      <c r="E4284" s="315" t="s">
        <v>680</v>
      </c>
    </row>
    <row r="4285" spans="2:5">
      <c r="B4285" s="315" t="s">
        <v>4410</v>
      </c>
      <c r="C4285" s="315" t="s">
        <v>4411</v>
      </c>
      <c r="D4285" s="315" t="s">
        <v>4412</v>
      </c>
      <c r="E4285" s="315" t="s">
        <v>510</v>
      </c>
    </row>
    <row r="4286" spans="2:5">
      <c r="B4286" s="315" t="s">
        <v>5972</v>
      </c>
      <c r="C4286" s="315" t="s">
        <v>5973</v>
      </c>
      <c r="D4286" s="315" t="s">
        <v>5974</v>
      </c>
      <c r="E4286" s="315" t="s">
        <v>510</v>
      </c>
    </row>
    <row r="4287" spans="2:5">
      <c r="B4287" s="315" t="s">
        <v>6342</v>
      </c>
      <c r="C4287" s="315" t="s">
        <v>6343</v>
      </c>
      <c r="D4287" s="315" t="s">
        <v>509</v>
      </c>
      <c r="E4287" s="315" t="s">
        <v>510</v>
      </c>
    </row>
    <row r="4288" spans="2:5">
      <c r="B4288" s="315" t="s">
        <v>3183</v>
      </c>
      <c r="C4288" s="315" t="s">
        <v>3184</v>
      </c>
      <c r="D4288" s="315" t="s">
        <v>1380</v>
      </c>
      <c r="E4288" s="315" t="s">
        <v>510</v>
      </c>
    </row>
    <row r="4289" spans="2:5">
      <c r="B4289" s="315" t="s">
        <v>3879</v>
      </c>
      <c r="C4289" s="315" t="s">
        <v>3880</v>
      </c>
      <c r="D4289" s="315" t="s">
        <v>3881</v>
      </c>
      <c r="E4289" s="315" t="s">
        <v>680</v>
      </c>
    </row>
    <row r="4290" spans="2:5">
      <c r="B4290" s="315" t="s">
        <v>9504</v>
      </c>
      <c r="C4290" s="315" t="s">
        <v>9505</v>
      </c>
      <c r="D4290" s="315" t="s">
        <v>2365</v>
      </c>
      <c r="E4290" s="315" t="s">
        <v>510</v>
      </c>
    </row>
    <row r="4291" spans="2:5">
      <c r="B4291" s="315" t="s">
        <v>3435</v>
      </c>
      <c r="C4291" s="315" t="s">
        <v>3436</v>
      </c>
      <c r="D4291" s="315" t="s">
        <v>3437</v>
      </c>
      <c r="E4291" s="315" t="s">
        <v>510</v>
      </c>
    </row>
    <row r="4292" spans="2:5">
      <c r="B4292" s="315" t="s">
        <v>1128</v>
      </c>
      <c r="C4292" s="315" t="s">
        <v>1129</v>
      </c>
      <c r="D4292" s="315" t="s">
        <v>509</v>
      </c>
      <c r="E4292" s="315" t="s">
        <v>510</v>
      </c>
    </row>
    <row r="4293" spans="2:5">
      <c r="B4293" s="315" t="s">
        <v>11609</v>
      </c>
      <c r="C4293" s="315" t="s">
        <v>11610</v>
      </c>
      <c r="D4293" s="315" t="s">
        <v>11611</v>
      </c>
      <c r="E4293" s="315" t="s">
        <v>510</v>
      </c>
    </row>
    <row r="4294" spans="2:5">
      <c r="B4294" s="315" t="s">
        <v>4145</v>
      </c>
      <c r="C4294" s="315" t="s">
        <v>4146</v>
      </c>
      <c r="D4294" s="315" t="s">
        <v>4147</v>
      </c>
      <c r="E4294" s="315" t="s">
        <v>510</v>
      </c>
    </row>
    <row r="4295" spans="2:5">
      <c r="B4295" s="315" t="s">
        <v>9897</v>
      </c>
      <c r="C4295" s="315" t="s">
        <v>9898</v>
      </c>
      <c r="D4295" s="315" t="s">
        <v>9899</v>
      </c>
      <c r="E4295" s="315" t="s">
        <v>510</v>
      </c>
    </row>
    <row r="4296" spans="2:5">
      <c r="B4296" s="315" t="s">
        <v>11842</v>
      </c>
      <c r="C4296" s="315" t="s">
        <v>11843</v>
      </c>
      <c r="D4296" s="315" t="s">
        <v>509</v>
      </c>
      <c r="E4296" s="315" t="s">
        <v>510</v>
      </c>
    </row>
    <row r="4297" spans="2:5">
      <c r="B4297" s="315" t="s">
        <v>10309</v>
      </c>
      <c r="C4297" s="315" t="s">
        <v>10310</v>
      </c>
      <c r="D4297" s="315" t="s">
        <v>509</v>
      </c>
      <c r="E4297" s="315" t="s">
        <v>510</v>
      </c>
    </row>
    <row r="4298" spans="2:5">
      <c r="B4298" s="315" t="s">
        <v>11947</v>
      </c>
      <c r="C4298" s="315" t="s">
        <v>11948</v>
      </c>
      <c r="D4298" s="315" t="s">
        <v>11949</v>
      </c>
      <c r="E4298" s="315" t="s">
        <v>510</v>
      </c>
    </row>
    <row r="4299" spans="2:5">
      <c r="B4299" s="315" t="s">
        <v>4292</v>
      </c>
      <c r="C4299" s="315" t="s">
        <v>4293</v>
      </c>
      <c r="D4299" s="315" t="s">
        <v>4294</v>
      </c>
      <c r="E4299" s="315" t="s">
        <v>510</v>
      </c>
    </row>
    <row r="4300" spans="2:5">
      <c r="B4300" s="315" t="s">
        <v>10582</v>
      </c>
      <c r="C4300" s="315" t="s">
        <v>10583</v>
      </c>
      <c r="D4300" s="315" t="s">
        <v>509</v>
      </c>
      <c r="E4300" s="315" t="s">
        <v>510</v>
      </c>
    </row>
    <row r="4301" spans="2:5">
      <c r="B4301" s="315" t="s">
        <v>8625</v>
      </c>
      <c r="C4301" s="315" t="s">
        <v>8626</v>
      </c>
      <c r="D4301" s="315" t="s">
        <v>8627</v>
      </c>
      <c r="E4301" s="315" t="s">
        <v>510</v>
      </c>
    </row>
    <row r="4302" spans="2:5">
      <c r="B4302" s="315" t="s">
        <v>5377</v>
      </c>
      <c r="C4302" s="315" t="s">
        <v>5378</v>
      </c>
      <c r="D4302" s="315" t="s">
        <v>5379</v>
      </c>
      <c r="E4302" s="315" t="s">
        <v>510</v>
      </c>
    </row>
    <row r="4303" spans="2:5">
      <c r="B4303" s="315" t="s">
        <v>5374</v>
      </c>
      <c r="C4303" s="315" t="s">
        <v>5375</v>
      </c>
      <c r="D4303" s="315" t="s">
        <v>5376</v>
      </c>
      <c r="E4303" s="315" t="s">
        <v>510</v>
      </c>
    </row>
    <row r="4304" spans="2:5">
      <c r="B4304" s="315" t="s">
        <v>7101</v>
      </c>
      <c r="C4304" s="315" t="s">
        <v>7102</v>
      </c>
      <c r="D4304" s="315" t="s">
        <v>7103</v>
      </c>
      <c r="E4304" s="315" t="s">
        <v>510</v>
      </c>
    </row>
    <row r="4305" spans="2:5">
      <c r="B4305" s="315" t="s">
        <v>2348</v>
      </c>
      <c r="C4305" s="315" t="s">
        <v>2349</v>
      </c>
      <c r="D4305" s="315" t="s">
        <v>2350</v>
      </c>
      <c r="E4305" s="315" t="s">
        <v>510</v>
      </c>
    </row>
    <row r="4306" spans="2:5">
      <c r="B4306" s="315" t="s">
        <v>1568</v>
      </c>
      <c r="C4306" s="315" t="s">
        <v>1569</v>
      </c>
      <c r="D4306" s="315" t="s">
        <v>1570</v>
      </c>
      <c r="E4306" s="315" t="s">
        <v>510</v>
      </c>
    </row>
    <row r="4307" spans="2:5">
      <c r="B4307" s="315" t="s">
        <v>5482</v>
      </c>
      <c r="C4307" s="315" t="s">
        <v>5483</v>
      </c>
      <c r="D4307" s="315" t="s">
        <v>5484</v>
      </c>
      <c r="E4307" s="315" t="s">
        <v>680</v>
      </c>
    </row>
    <row r="4308" spans="2:5">
      <c r="B4308" s="315" t="s">
        <v>1263</v>
      </c>
      <c r="C4308" s="315" t="s">
        <v>1264</v>
      </c>
      <c r="D4308" s="315" t="s">
        <v>1265</v>
      </c>
      <c r="E4308" s="315" t="s">
        <v>680</v>
      </c>
    </row>
    <row r="4309" spans="2:5">
      <c r="B4309" s="315" t="s">
        <v>9474</v>
      </c>
      <c r="C4309" s="315" t="s">
        <v>9475</v>
      </c>
      <c r="D4309" s="315" t="s">
        <v>9476</v>
      </c>
      <c r="E4309" s="315" t="s">
        <v>510</v>
      </c>
    </row>
    <row r="4310" spans="2:5">
      <c r="B4310" s="315" t="s">
        <v>11495</v>
      </c>
      <c r="C4310" s="315" t="s">
        <v>11496</v>
      </c>
      <c r="D4310" s="315" t="s">
        <v>11497</v>
      </c>
      <c r="E4310" s="315" t="s">
        <v>510</v>
      </c>
    </row>
    <row r="4311" spans="2:5">
      <c r="B4311" s="315" t="s">
        <v>3782</v>
      </c>
      <c r="C4311" s="315" t="s">
        <v>3783</v>
      </c>
      <c r="D4311" s="315" t="s">
        <v>3784</v>
      </c>
      <c r="E4311" s="315" t="s">
        <v>510</v>
      </c>
    </row>
    <row r="4312" spans="2:5">
      <c r="B4312" s="315" t="s">
        <v>6222</v>
      </c>
      <c r="C4312" s="315" t="s">
        <v>6223</v>
      </c>
      <c r="D4312" s="315" t="s">
        <v>509</v>
      </c>
      <c r="E4312" s="315" t="s">
        <v>510</v>
      </c>
    </row>
    <row r="4313" spans="2:5">
      <c r="B4313" s="315" t="s">
        <v>4625</v>
      </c>
      <c r="C4313" s="315" t="s">
        <v>4626</v>
      </c>
      <c r="D4313" s="315" t="s">
        <v>4627</v>
      </c>
      <c r="E4313" s="315" t="s">
        <v>510</v>
      </c>
    </row>
    <row r="4314" spans="2:5">
      <c r="B4314" s="315" t="s">
        <v>11816</v>
      </c>
      <c r="C4314" s="315" t="s">
        <v>11817</v>
      </c>
      <c r="D4314" s="315" t="s">
        <v>1418</v>
      </c>
      <c r="E4314" s="315" t="s">
        <v>510</v>
      </c>
    </row>
    <row r="4315" spans="2:5">
      <c r="B4315" s="315" t="s">
        <v>11621</v>
      </c>
      <c r="C4315" s="315" t="s">
        <v>11622</v>
      </c>
      <c r="D4315" s="315" t="s">
        <v>11623</v>
      </c>
      <c r="E4315" s="315" t="s">
        <v>510</v>
      </c>
    </row>
    <row r="4316" spans="2:5">
      <c r="B4316" s="315" t="s">
        <v>8579</v>
      </c>
      <c r="C4316" s="315" t="s">
        <v>8580</v>
      </c>
      <c r="D4316" s="315" t="s">
        <v>8581</v>
      </c>
      <c r="E4316" s="315" t="s">
        <v>680</v>
      </c>
    </row>
    <row r="4317" spans="2:5">
      <c r="B4317" s="315" t="s">
        <v>12848</v>
      </c>
      <c r="C4317" s="315" t="s">
        <v>12849</v>
      </c>
      <c r="D4317" s="315" t="s">
        <v>12850</v>
      </c>
      <c r="E4317" s="315" t="s">
        <v>510</v>
      </c>
    </row>
    <row r="4318" spans="2:5">
      <c r="B4318" s="315" t="s">
        <v>12110</v>
      </c>
      <c r="C4318" s="315" t="s">
        <v>12111</v>
      </c>
      <c r="D4318" s="315" t="s">
        <v>12112</v>
      </c>
      <c r="E4318" s="315" t="s">
        <v>510</v>
      </c>
    </row>
    <row r="4319" spans="2:5">
      <c r="B4319" s="315" t="s">
        <v>10528</v>
      </c>
      <c r="C4319" s="315" t="s">
        <v>10529</v>
      </c>
      <c r="D4319" s="315" t="s">
        <v>10530</v>
      </c>
      <c r="E4319" s="315" t="s">
        <v>510</v>
      </c>
    </row>
    <row r="4320" spans="2:5">
      <c r="B4320" s="315" t="s">
        <v>2478</v>
      </c>
      <c r="C4320" s="315" t="s">
        <v>2479</v>
      </c>
      <c r="D4320" s="315" t="s">
        <v>2480</v>
      </c>
      <c r="E4320" s="315" t="s">
        <v>510</v>
      </c>
    </row>
    <row r="4321" spans="2:5">
      <c r="B4321" s="315" t="s">
        <v>4273</v>
      </c>
      <c r="C4321" s="315" t="s">
        <v>4274</v>
      </c>
      <c r="D4321" s="315" t="s">
        <v>4275</v>
      </c>
      <c r="E4321" s="315" t="s">
        <v>510</v>
      </c>
    </row>
    <row r="4322" spans="2:5">
      <c r="B4322" s="315" t="s">
        <v>12278</v>
      </c>
      <c r="C4322" s="315" t="s">
        <v>12279</v>
      </c>
      <c r="D4322" s="315" t="s">
        <v>12280</v>
      </c>
      <c r="E4322" s="315" t="s">
        <v>510</v>
      </c>
    </row>
    <row r="4323" spans="2:5">
      <c r="B4323" s="315" t="s">
        <v>7042</v>
      </c>
      <c r="C4323" s="315" t="s">
        <v>7043</v>
      </c>
      <c r="D4323" s="315" t="s">
        <v>7044</v>
      </c>
      <c r="E4323" s="315" t="s">
        <v>510</v>
      </c>
    </row>
    <row r="4324" spans="2:5">
      <c r="B4324" s="315" t="s">
        <v>3047</v>
      </c>
      <c r="C4324" s="315" t="s">
        <v>3048</v>
      </c>
      <c r="D4324" s="315" t="s">
        <v>3049</v>
      </c>
      <c r="E4324" s="315" t="s">
        <v>510</v>
      </c>
    </row>
    <row r="4325" spans="2:5">
      <c r="B4325" s="315" t="s">
        <v>3478</v>
      </c>
      <c r="C4325" s="315" t="s">
        <v>3479</v>
      </c>
      <c r="D4325" s="315" t="s">
        <v>3480</v>
      </c>
      <c r="E4325" s="315" t="s">
        <v>680</v>
      </c>
    </row>
    <row r="4326" spans="2:5">
      <c r="B4326" s="315" t="s">
        <v>7760</v>
      </c>
      <c r="C4326" s="315" t="s">
        <v>7761</v>
      </c>
      <c r="D4326" s="315" t="s">
        <v>4078</v>
      </c>
      <c r="E4326" s="315" t="s">
        <v>680</v>
      </c>
    </row>
    <row r="4327" spans="2:5">
      <c r="B4327" s="315" t="s">
        <v>11427</v>
      </c>
      <c r="C4327" s="315" t="s">
        <v>11428</v>
      </c>
      <c r="D4327" s="315" t="s">
        <v>11429</v>
      </c>
      <c r="E4327" s="315" t="s">
        <v>510</v>
      </c>
    </row>
    <row r="4328" spans="2:5">
      <c r="B4328" s="315" t="s">
        <v>7023</v>
      </c>
      <c r="C4328" s="315" t="s">
        <v>7024</v>
      </c>
      <c r="D4328" s="315" t="s">
        <v>7025</v>
      </c>
      <c r="E4328" s="315" t="s">
        <v>510</v>
      </c>
    </row>
    <row r="4329" spans="2:5">
      <c r="B4329" s="315" t="s">
        <v>10932</v>
      </c>
      <c r="C4329" s="315" t="s">
        <v>10933</v>
      </c>
      <c r="D4329" s="315" t="s">
        <v>2362</v>
      </c>
      <c r="E4329" s="315" t="s">
        <v>510</v>
      </c>
    </row>
    <row r="4330" spans="2:5">
      <c r="B4330" s="315" t="s">
        <v>12727</v>
      </c>
      <c r="C4330" s="315" t="s">
        <v>12728</v>
      </c>
      <c r="D4330" s="315" t="s">
        <v>509</v>
      </c>
      <c r="E4330" s="315" t="s">
        <v>510</v>
      </c>
    </row>
    <row r="4331" spans="2:5">
      <c r="B4331" s="315" t="s">
        <v>7426</v>
      </c>
      <c r="C4331" s="315" t="s">
        <v>7427</v>
      </c>
      <c r="D4331" s="315" t="s">
        <v>509</v>
      </c>
      <c r="E4331" s="315" t="s">
        <v>510</v>
      </c>
    </row>
    <row r="4332" spans="2:5">
      <c r="B4332" s="315" t="s">
        <v>6632</v>
      </c>
      <c r="C4332" s="315" t="s">
        <v>6633</v>
      </c>
      <c r="D4332" s="315" t="s">
        <v>509</v>
      </c>
      <c r="E4332" s="315" t="s">
        <v>510</v>
      </c>
    </row>
    <row r="4333" spans="2:5">
      <c r="B4333" s="315" t="s">
        <v>3753</v>
      </c>
      <c r="C4333" s="315" t="s">
        <v>3754</v>
      </c>
      <c r="D4333" s="315" t="s">
        <v>3755</v>
      </c>
      <c r="E4333" s="315" t="s">
        <v>510</v>
      </c>
    </row>
    <row r="4334" spans="2:5">
      <c r="B4334" s="315" t="s">
        <v>5347</v>
      </c>
      <c r="C4334" s="315" t="s">
        <v>5348</v>
      </c>
      <c r="D4334" s="315" t="s">
        <v>5346</v>
      </c>
      <c r="E4334" s="315" t="s">
        <v>510</v>
      </c>
    </row>
    <row r="4335" spans="2:5">
      <c r="B4335" s="315" t="s">
        <v>5702</v>
      </c>
      <c r="C4335" s="315" t="s">
        <v>5703</v>
      </c>
      <c r="D4335" s="315" t="s">
        <v>5704</v>
      </c>
      <c r="E4335" s="315" t="s">
        <v>510</v>
      </c>
    </row>
    <row r="4336" spans="2:5">
      <c r="B4336" s="315" t="s">
        <v>2148</v>
      </c>
      <c r="C4336" s="315" t="s">
        <v>2149</v>
      </c>
      <c r="D4336" s="315" t="s">
        <v>509</v>
      </c>
      <c r="E4336" s="315" t="s">
        <v>510</v>
      </c>
    </row>
    <row r="4337" spans="2:5">
      <c r="B4337" s="315" t="s">
        <v>11934</v>
      </c>
      <c r="C4337" s="315" t="s">
        <v>11935</v>
      </c>
      <c r="D4337" s="315" t="s">
        <v>509</v>
      </c>
      <c r="E4337" s="315" t="s">
        <v>510</v>
      </c>
    </row>
    <row r="4338" spans="2:5">
      <c r="B4338" s="315" t="s">
        <v>8120</v>
      </c>
      <c r="C4338" s="315" t="s">
        <v>8121</v>
      </c>
      <c r="D4338" s="315" t="s">
        <v>8122</v>
      </c>
      <c r="E4338" s="315" t="s">
        <v>510</v>
      </c>
    </row>
    <row r="4339" spans="2:5">
      <c r="B4339" s="315" t="s">
        <v>4211</v>
      </c>
      <c r="C4339" s="315" t="s">
        <v>4212</v>
      </c>
      <c r="D4339" s="315" t="s">
        <v>4213</v>
      </c>
      <c r="E4339" s="315" t="s">
        <v>510</v>
      </c>
    </row>
    <row r="4340" spans="2:5">
      <c r="B4340" s="315" t="s">
        <v>2254</v>
      </c>
      <c r="C4340" s="315" t="s">
        <v>2255</v>
      </c>
      <c r="D4340" s="315" t="s">
        <v>2256</v>
      </c>
      <c r="E4340" s="315" t="s">
        <v>510</v>
      </c>
    </row>
    <row r="4341" spans="2:5">
      <c r="B4341" s="315" t="s">
        <v>12768</v>
      </c>
      <c r="C4341" s="315" t="s">
        <v>12769</v>
      </c>
      <c r="D4341" s="315" t="s">
        <v>12770</v>
      </c>
      <c r="E4341" s="315" t="s">
        <v>510</v>
      </c>
    </row>
    <row r="4342" spans="2:5">
      <c r="B4342" s="315" t="s">
        <v>6814</v>
      </c>
      <c r="C4342" s="315" t="s">
        <v>6815</v>
      </c>
      <c r="D4342" s="315" t="s">
        <v>6816</v>
      </c>
      <c r="E4342" s="315" t="s">
        <v>510</v>
      </c>
    </row>
    <row r="4343" spans="2:5">
      <c r="B4343" s="315" t="s">
        <v>4043</v>
      </c>
      <c r="C4343" s="315" t="s">
        <v>4044</v>
      </c>
      <c r="D4343" s="315" t="s">
        <v>4045</v>
      </c>
      <c r="E4343" s="315" t="s">
        <v>510</v>
      </c>
    </row>
    <row r="4344" spans="2:5">
      <c r="B4344" s="315" t="s">
        <v>8093</v>
      </c>
      <c r="C4344" s="315" t="s">
        <v>8094</v>
      </c>
      <c r="D4344" s="315" t="s">
        <v>1867</v>
      </c>
      <c r="E4344" s="315" t="s">
        <v>510</v>
      </c>
    </row>
    <row r="4345" spans="2:5">
      <c r="B4345" s="315" t="s">
        <v>2305</v>
      </c>
      <c r="C4345" s="315" t="s">
        <v>2306</v>
      </c>
      <c r="D4345" s="315" t="s">
        <v>676</v>
      </c>
      <c r="E4345" s="315" t="s">
        <v>510</v>
      </c>
    </row>
    <row r="4346" spans="2:5">
      <c r="B4346" s="315" t="s">
        <v>10197</v>
      </c>
      <c r="C4346" s="315" t="s">
        <v>10198</v>
      </c>
      <c r="D4346" s="315" t="s">
        <v>509</v>
      </c>
      <c r="E4346" s="315" t="s">
        <v>510</v>
      </c>
    </row>
    <row r="4347" spans="2:5">
      <c r="B4347" s="315" t="s">
        <v>4123</v>
      </c>
      <c r="C4347" s="315" t="s">
        <v>4124</v>
      </c>
      <c r="D4347" s="315" t="s">
        <v>4125</v>
      </c>
      <c r="E4347" s="315" t="s">
        <v>510</v>
      </c>
    </row>
    <row r="4348" spans="2:5">
      <c r="B4348" s="315" t="s">
        <v>6287</v>
      </c>
      <c r="C4348" s="315" t="s">
        <v>6288</v>
      </c>
      <c r="D4348" s="315" t="s">
        <v>6289</v>
      </c>
      <c r="E4348" s="315" t="s">
        <v>510</v>
      </c>
    </row>
    <row r="4349" spans="2:5">
      <c r="B4349" s="315" t="s">
        <v>4408</v>
      </c>
      <c r="C4349" s="315" t="s">
        <v>4409</v>
      </c>
      <c r="D4349" s="315" t="s">
        <v>509</v>
      </c>
      <c r="E4349" s="315" t="s">
        <v>510</v>
      </c>
    </row>
    <row r="4350" spans="2:5">
      <c r="B4350" s="315" t="s">
        <v>6148</v>
      </c>
      <c r="C4350" s="315" t="s">
        <v>6149</v>
      </c>
      <c r="D4350" s="315" t="s">
        <v>509</v>
      </c>
      <c r="E4350" s="315" t="s">
        <v>510</v>
      </c>
    </row>
    <row r="4351" spans="2:5">
      <c r="B4351" s="315" t="s">
        <v>7674</v>
      </c>
      <c r="C4351" s="315" t="s">
        <v>7675</v>
      </c>
      <c r="D4351" s="315" t="s">
        <v>509</v>
      </c>
      <c r="E4351" s="315" t="s">
        <v>680</v>
      </c>
    </row>
    <row r="4352" spans="2:5">
      <c r="B4352" s="315" t="s">
        <v>8717</v>
      </c>
      <c r="C4352" s="315" t="s">
        <v>8718</v>
      </c>
      <c r="D4352" s="315" t="s">
        <v>8719</v>
      </c>
      <c r="E4352" s="315" t="s">
        <v>510</v>
      </c>
    </row>
    <row r="4353" spans="2:5">
      <c r="B4353" s="315" t="s">
        <v>5383</v>
      </c>
      <c r="C4353" s="315" t="s">
        <v>5384</v>
      </c>
      <c r="D4353" s="315" t="s">
        <v>5385</v>
      </c>
      <c r="E4353" s="315" t="s">
        <v>510</v>
      </c>
    </row>
    <row r="4354" spans="2:5">
      <c r="B4354" s="315" t="s">
        <v>1571</v>
      </c>
      <c r="C4354" s="315" t="s">
        <v>1572</v>
      </c>
      <c r="D4354" s="315" t="s">
        <v>1573</v>
      </c>
      <c r="E4354" s="315" t="s">
        <v>510</v>
      </c>
    </row>
    <row r="4355" spans="2:5">
      <c r="B4355" s="315" t="s">
        <v>9888</v>
      </c>
      <c r="C4355" s="315" t="s">
        <v>9889</v>
      </c>
      <c r="D4355" s="315" t="s">
        <v>9890</v>
      </c>
      <c r="E4355" s="315" t="s">
        <v>510</v>
      </c>
    </row>
    <row r="4356" spans="2:5">
      <c r="B4356" s="315" t="s">
        <v>2384</v>
      </c>
      <c r="C4356" s="315" t="s">
        <v>2385</v>
      </c>
      <c r="D4356" s="315" t="s">
        <v>2386</v>
      </c>
      <c r="E4356" s="315" t="s">
        <v>510</v>
      </c>
    </row>
    <row r="4357" spans="2:5">
      <c r="B4357" s="315" t="s">
        <v>8169</v>
      </c>
      <c r="C4357" s="315" t="s">
        <v>8170</v>
      </c>
      <c r="D4357" s="315" t="s">
        <v>1741</v>
      </c>
      <c r="E4357" s="315" t="s">
        <v>680</v>
      </c>
    </row>
    <row r="4358" spans="2:5">
      <c r="B4358" s="315" t="s">
        <v>7461</v>
      </c>
      <c r="C4358" s="315" t="s">
        <v>7462</v>
      </c>
      <c r="D4358" s="315" t="s">
        <v>7463</v>
      </c>
      <c r="E4358" s="315" t="s">
        <v>510</v>
      </c>
    </row>
    <row r="4359" spans="2:5">
      <c r="B4359" s="315" t="s">
        <v>2508</v>
      </c>
      <c r="C4359" s="315" t="s">
        <v>2509</v>
      </c>
      <c r="D4359" s="315" t="s">
        <v>2510</v>
      </c>
      <c r="E4359" s="315" t="s">
        <v>510</v>
      </c>
    </row>
    <row r="4360" spans="2:5">
      <c r="B4360" s="315" t="s">
        <v>10041</v>
      </c>
      <c r="C4360" s="315" t="s">
        <v>10042</v>
      </c>
      <c r="D4360" s="315" t="s">
        <v>10043</v>
      </c>
      <c r="E4360" s="315" t="s">
        <v>510</v>
      </c>
    </row>
    <row r="4361" spans="2:5">
      <c r="B4361" s="315" t="s">
        <v>7837</v>
      </c>
      <c r="C4361" s="315" t="s">
        <v>7838</v>
      </c>
      <c r="D4361" s="315" t="s">
        <v>7839</v>
      </c>
      <c r="E4361" s="315" t="s">
        <v>510</v>
      </c>
    </row>
    <row r="4362" spans="2:5">
      <c r="B4362" s="315" t="s">
        <v>11645</v>
      </c>
      <c r="C4362" s="315" t="s">
        <v>11646</v>
      </c>
      <c r="D4362" s="315" t="s">
        <v>11647</v>
      </c>
      <c r="E4362" s="315" t="s">
        <v>510</v>
      </c>
    </row>
    <row r="4363" spans="2:5">
      <c r="B4363" s="315" t="s">
        <v>11717</v>
      </c>
      <c r="C4363" s="315" t="s">
        <v>11718</v>
      </c>
      <c r="D4363" s="315" t="s">
        <v>11719</v>
      </c>
      <c r="E4363" s="315" t="s">
        <v>510</v>
      </c>
    </row>
    <row r="4364" spans="2:5">
      <c r="B4364" s="315" t="s">
        <v>1642</v>
      </c>
      <c r="C4364" s="315" t="s">
        <v>1643</v>
      </c>
      <c r="D4364" s="315" t="s">
        <v>1644</v>
      </c>
      <c r="E4364" s="315" t="s">
        <v>510</v>
      </c>
    </row>
    <row r="4365" spans="2:5">
      <c r="B4365" s="315" t="s">
        <v>12083</v>
      </c>
      <c r="C4365" s="315" t="s">
        <v>12084</v>
      </c>
      <c r="D4365" s="315" t="s">
        <v>12085</v>
      </c>
      <c r="E4365" s="315" t="s">
        <v>510</v>
      </c>
    </row>
    <row r="4366" spans="2:5">
      <c r="B4366" s="315" t="s">
        <v>2490</v>
      </c>
      <c r="C4366" s="315" t="s">
        <v>2491</v>
      </c>
      <c r="D4366" s="315" t="s">
        <v>2492</v>
      </c>
      <c r="E4366" s="315" t="s">
        <v>510</v>
      </c>
    </row>
    <row r="4367" spans="2:5">
      <c r="B4367" s="315" t="s">
        <v>12760</v>
      </c>
      <c r="C4367" s="315" t="s">
        <v>12761</v>
      </c>
      <c r="D4367" s="315" t="s">
        <v>12762</v>
      </c>
      <c r="E4367" s="315" t="s">
        <v>510</v>
      </c>
    </row>
    <row r="4368" spans="2:5">
      <c r="B4368" s="315" t="s">
        <v>11060</v>
      </c>
      <c r="C4368" s="315" t="s">
        <v>11061</v>
      </c>
      <c r="D4368" s="315" t="s">
        <v>11062</v>
      </c>
      <c r="E4368" s="315" t="s">
        <v>510</v>
      </c>
    </row>
    <row r="4369" spans="2:5">
      <c r="B4369" s="315" t="s">
        <v>1595</v>
      </c>
      <c r="C4369" s="315" t="s">
        <v>1596</v>
      </c>
      <c r="D4369" s="315" t="s">
        <v>963</v>
      </c>
      <c r="E4369" s="315" t="s">
        <v>510</v>
      </c>
    </row>
    <row r="4370" spans="2:5">
      <c r="B4370" s="315" t="s">
        <v>6284</v>
      </c>
      <c r="C4370" s="315" t="s">
        <v>6285</v>
      </c>
      <c r="D4370" s="315" t="s">
        <v>6286</v>
      </c>
      <c r="E4370" s="315" t="s">
        <v>510</v>
      </c>
    </row>
    <row r="4371" spans="2:5">
      <c r="B4371" s="315" t="s">
        <v>2153</v>
      </c>
      <c r="C4371" s="315" t="s">
        <v>2154</v>
      </c>
      <c r="D4371" s="315" t="s">
        <v>2155</v>
      </c>
      <c r="E4371" s="315" t="s">
        <v>510</v>
      </c>
    </row>
    <row r="4372" spans="2:5">
      <c r="B4372" s="315" t="s">
        <v>12254</v>
      </c>
      <c r="C4372" s="315" t="s">
        <v>12255</v>
      </c>
      <c r="D4372" s="315" t="s">
        <v>12256</v>
      </c>
      <c r="E4372" s="315" t="s">
        <v>510</v>
      </c>
    </row>
    <row r="4373" spans="2:5">
      <c r="B4373" s="315" t="s">
        <v>11852</v>
      </c>
      <c r="C4373" s="315" t="s">
        <v>11853</v>
      </c>
      <c r="D4373" s="315" t="s">
        <v>11854</v>
      </c>
      <c r="E4373" s="315" t="s">
        <v>510</v>
      </c>
    </row>
    <row r="4374" spans="2:5">
      <c r="B4374" s="315" t="s">
        <v>12462</v>
      </c>
      <c r="C4374" s="315" t="s">
        <v>12463</v>
      </c>
      <c r="D4374" s="315" t="s">
        <v>12464</v>
      </c>
      <c r="E4374" s="315" t="s">
        <v>510</v>
      </c>
    </row>
    <row r="4375" spans="2:5">
      <c r="B4375" s="315" t="s">
        <v>9021</v>
      </c>
      <c r="C4375" s="315" t="s">
        <v>9022</v>
      </c>
      <c r="D4375" s="315" t="s">
        <v>9023</v>
      </c>
      <c r="E4375" s="315" t="s">
        <v>510</v>
      </c>
    </row>
    <row r="4376" spans="2:5">
      <c r="B4376" s="315" t="s">
        <v>4113</v>
      </c>
      <c r="C4376" s="315" t="s">
        <v>4114</v>
      </c>
      <c r="D4376" s="315" t="s">
        <v>4115</v>
      </c>
      <c r="E4376" s="315" t="s">
        <v>510</v>
      </c>
    </row>
    <row r="4377" spans="2:5">
      <c r="B4377" s="315" t="s">
        <v>3966</v>
      </c>
      <c r="C4377" s="315" t="s">
        <v>3967</v>
      </c>
      <c r="D4377" s="315" t="s">
        <v>3968</v>
      </c>
      <c r="E4377" s="315" t="s">
        <v>510</v>
      </c>
    </row>
    <row r="4378" spans="2:5">
      <c r="B4378" s="315" t="s">
        <v>2189</v>
      </c>
      <c r="C4378" s="315" t="s">
        <v>2190</v>
      </c>
      <c r="D4378" s="315" t="s">
        <v>2191</v>
      </c>
      <c r="E4378" s="315" t="s">
        <v>510</v>
      </c>
    </row>
    <row r="4379" spans="2:5">
      <c r="B4379" s="315" t="s">
        <v>7712</v>
      </c>
      <c r="C4379" s="315" t="s">
        <v>7713</v>
      </c>
      <c r="D4379" s="315" t="s">
        <v>7714</v>
      </c>
      <c r="E4379" s="315" t="s">
        <v>510</v>
      </c>
    </row>
    <row r="4380" spans="2:5">
      <c r="B4380" s="315" t="s">
        <v>5500</v>
      </c>
      <c r="C4380" s="315" t="s">
        <v>5501</v>
      </c>
      <c r="D4380" s="315" t="s">
        <v>5048</v>
      </c>
      <c r="E4380" s="315" t="s">
        <v>510</v>
      </c>
    </row>
    <row r="4381" spans="2:5">
      <c r="B4381" s="315" t="s">
        <v>12187</v>
      </c>
      <c r="C4381" s="315" t="s">
        <v>12188</v>
      </c>
      <c r="D4381" s="315" t="s">
        <v>12189</v>
      </c>
      <c r="E4381" s="315" t="s">
        <v>510</v>
      </c>
    </row>
    <row r="4382" spans="2:5">
      <c r="B4382" s="315" t="s">
        <v>4481</v>
      </c>
      <c r="C4382" s="315" t="s">
        <v>4482</v>
      </c>
      <c r="D4382" s="315" t="s">
        <v>4483</v>
      </c>
      <c r="E4382" s="315" t="s">
        <v>510</v>
      </c>
    </row>
    <row r="4383" spans="2:5">
      <c r="B4383" s="315" t="s">
        <v>4055</v>
      </c>
      <c r="C4383" s="315" t="s">
        <v>4056</v>
      </c>
      <c r="D4383" s="315" t="s">
        <v>509</v>
      </c>
      <c r="E4383" s="315" t="s">
        <v>510</v>
      </c>
    </row>
    <row r="4384" spans="2:5">
      <c r="B4384" s="315" t="s">
        <v>10274</v>
      </c>
      <c r="C4384" s="315" t="s">
        <v>10275</v>
      </c>
      <c r="D4384" s="315" t="s">
        <v>509</v>
      </c>
      <c r="E4384" s="315" t="s">
        <v>510</v>
      </c>
    </row>
    <row r="4385" spans="2:5">
      <c r="B4385" s="315" t="s">
        <v>9914</v>
      </c>
      <c r="C4385" s="315" t="s">
        <v>9915</v>
      </c>
      <c r="D4385" s="315" t="s">
        <v>9916</v>
      </c>
      <c r="E4385" s="315" t="s">
        <v>510</v>
      </c>
    </row>
    <row r="4386" spans="2:5">
      <c r="B4386" s="315" t="s">
        <v>11728</v>
      </c>
      <c r="C4386" s="315" t="s">
        <v>11729</v>
      </c>
      <c r="D4386" s="315" t="s">
        <v>509</v>
      </c>
      <c r="E4386" s="315" t="s">
        <v>510</v>
      </c>
    </row>
    <row r="4387" spans="2:5">
      <c r="B4387" s="315" t="s">
        <v>10565</v>
      </c>
      <c r="C4387" s="315" t="s">
        <v>10566</v>
      </c>
      <c r="D4387" s="315" t="s">
        <v>10567</v>
      </c>
      <c r="E4387" s="315" t="s">
        <v>510</v>
      </c>
    </row>
    <row r="4388" spans="2:5">
      <c r="B4388" s="315" t="s">
        <v>5566</v>
      </c>
      <c r="C4388" s="315" t="s">
        <v>5567</v>
      </c>
      <c r="D4388" s="315" t="s">
        <v>5138</v>
      </c>
      <c r="E4388" s="315" t="s">
        <v>510</v>
      </c>
    </row>
    <row r="4389" spans="2:5">
      <c r="B4389" s="315" t="s">
        <v>5136</v>
      </c>
      <c r="C4389" s="315" t="s">
        <v>5137</v>
      </c>
      <c r="D4389" s="315" t="s">
        <v>5138</v>
      </c>
      <c r="E4389" s="315" t="s">
        <v>510</v>
      </c>
    </row>
    <row r="4390" spans="2:5">
      <c r="B4390" s="315" t="s">
        <v>6071</v>
      </c>
      <c r="C4390" s="315" t="s">
        <v>6072</v>
      </c>
      <c r="D4390" s="315" t="s">
        <v>6073</v>
      </c>
      <c r="E4390" s="315" t="s">
        <v>510</v>
      </c>
    </row>
    <row r="4391" spans="2:5">
      <c r="B4391" s="315" t="s">
        <v>2709</v>
      </c>
      <c r="C4391" s="315" t="s">
        <v>2710</v>
      </c>
      <c r="D4391" s="315" t="s">
        <v>509</v>
      </c>
      <c r="E4391" s="315" t="s">
        <v>510</v>
      </c>
    </row>
    <row r="4392" spans="2:5">
      <c r="B4392" s="315" t="s">
        <v>9930</v>
      </c>
      <c r="C4392" s="315" t="s">
        <v>9931</v>
      </c>
      <c r="D4392" s="315" t="s">
        <v>9932</v>
      </c>
      <c r="E4392" s="315" t="s">
        <v>680</v>
      </c>
    </row>
    <row r="4393" spans="2:5">
      <c r="B4393" s="315" t="s">
        <v>9757</v>
      </c>
      <c r="C4393" s="315" t="s">
        <v>9758</v>
      </c>
      <c r="D4393" s="315" t="s">
        <v>509</v>
      </c>
      <c r="E4393" s="315" t="s">
        <v>510</v>
      </c>
    </row>
    <row r="4394" spans="2:5">
      <c r="B4394" s="315" t="s">
        <v>8877</v>
      </c>
      <c r="C4394" s="315" t="s">
        <v>8878</v>
      </c>
      <c r="D4394" s="315" t="s">
        <v>8879</v>
      </c>
      <c r="E4394" s="315" t="s">
        <v>680</v>
      </c>
    </row>
    <row r="4395" spans="2:5">
      <c r="B4395" s="315" t="s">
        <v>10407</v>
      </c>
      <c r="C4395" s="315" t="s">
        <v>10408</v>
      </c>
      <c r="D4395" s="315" t="s">
        <v>10409</v>
      </c>
      <c r="E4395" s="315" t="s">
        <v>510</v>
      </c>
    </row>
    <row r="4396" spans="2:5">
      <c r="B4396" s="315" t="s">
        <v>8726</v>
      </c>
      <c r="C4396" s="315" t="s">
        <v>8727</v>
      </c>
      <c r="D4396" s="315" t="s">
        <v>8728</v>
      </c>
      <c r="E4396" s="315" t="s">
        <v>680</v>
      </c>
    </row>
    <row r="4397" spans="2:5">
      <c r="B4397" s="315" t="s">
        <v>8576</v>
      </c>
      <c r="C4397" s="315" t="s">
        <v>8577</v>
      </c>
      <c r="D4397" s="315" t="s">
        <v>8578</v>
      </c>
      <c r="E4397" s="315" t="s">
        <v>510</v>
      </c>
    </row>
    <row r="4398" spans="2:5">
      <c r="B4398" s="315" t="s">
        <v>10745</v>
      </c>
      <c r="C4398" s="315" t="s">
        <v>10746</v>
      </c>
      <c r="D4398" s="315" t="s">
        <v>10747</v>
      </c>
      <c r="E4398" s="315" t="s">
        <v>510</v>
      </c>
    </row>
    <row r="4399" spans="2:5">
      <c r="B4399" s="315" t="s">
        <v>8180</v>
      </c>
      <c r="C4399" s="315" t="s">
        <v>8181</v>
      </c>
      <c r="D4399" s="315" t="s">
        <v>8182</v>
      </c>
      <c r="E4399" s="315" t="s">
        <v>510</v>
      </c>
    </row>
    <row r="4400" spans="2:5">
      <c r="B4400" s="315" t="s">
        <v>8851</v>
      </c>
      <c r="C4400" s="315" t="s">
        <v>8852</v>
      </c>
      <c r="D4400" s="315" t="s">
        <v>8853</v>
      </c>
      <c r="E4400" s="315" t="s">
        <v>510</v>
      </c>
    </row>
    <row r="4401" spans="2:5">
      <c r="B4401" s="315" t="s">
        <v>8582</v>
      </c>
      <c r="C4401" s="315" t="s">
        <v>8583</v>
      </c>
      <c r="D4401" s="315" t="s">
        <v>8584</v>
      </c>
      <c r="E4401" s="315" t="s">
        <v>510</v>
      </c>
    </row>
    <row r="4402" spans="2:5">
      <c r="B4402" s="315" t="s">
        <v>4327</v>
      </c>
      <c r="C4402" s="315" t="s">
        <v>4328</v>
      </c>
      <c r="D4402" s="315" t="s">
        <v>4329</v>
      </c>
      <c r="E4402" s="315" t="s">
        <v>510</v>
      </c>
    </row>
    <row r="4403" spans="2:5">
      <c r="B4403" s="315" t="s">
        <v>1890</v>
      </c>
      <c r="C4403" s="315" t="s">
        <v>1891</v>
      </c>
      <c r="D4403" s="315" t="s">
        <v>1892</v>
      </c>
      <c r="E4403" s="315" t="s">
        <v>510</v>
      </c>
    </row>
    <row r="4404" spans="2:5">
      <c r="B4404" s="315" t="s">
        <v>10175</v>
      </c>
      <c r="C4404" s="315" t="s">
        <v>10176</v>
      </c>
      <c r="D4404" s="315" t="s">
        <v>10177</v>
      </c>
      <c r="E4404" s="315" t="s">
        <v>510</v>
      </c>
    </row>
    <row r="4405" spans="2:5">
      <c r="B4405" s="315" t="s">
        <v>8163</v>
      </c>
      <c r="C4405" s="315" t="s">
        <v>8164</v>
      </c>
      <c r="D4405" s="315" t="s">
        <v>8165</v>
      </c>
      <c r="E4405" s="315" t="s">
        <v>510</v>
      </c>
    </row>
    <row r="4406" spans="2:5">
      <c r="B4406" s="315" t="s">
        <v>5667</v>
      </c>
      <c r="C4406" s="315" t="s">
        <v>5668</v>
      </c>
      <c r="D4406" s="315" t="s">
        <v>5669</v>
      </c>
      <c r="E4406" s="315" t="s">
        <v>510</v>
      </c>
    </row>
    <row r="4407" spans="2:5">
      <c r="B4407" s="315" t="s">
        <v>4402</v>
      </c>
      <c r="C4407" s="315" t="s">
        <v>4403</v>
      </c>
      <c r="D4407" s="315" t="s">
        <v>4404</v>
      </c>
      <c r="E4407" s="315" t="s">
        <v>510</v>
      </c>
    </row>
    <row r="4408" spans="2:5">
      <c r="B4408" s="315" t="s">
        <v>4492</v>
      </c>
      <c r="C4408" s="315" t="s">
        <v>4493</v>
      </c>
      <c r="D4408" s="315" t="s">
        <v>4494</v>
      </c>
      <c r="E4408" s="315" t="s">
        <v>510</v>
      </c>
    </row>
    <row r="4409" spans="2:5">
      <c r="B4409" s="315" t="s">
        <v>8795</v>
      </c>
      <c r="C4409" s="315" t="s">
        <v>8796</v>
      </c>
      <c r="D4409" s="315" t="s">
        <v>8797</v>
      </c>
      <c r="E4409" s="315" t="s">
        <v>510</v>
      </c>
    </row>
    <row r="4410" spans="2:5">
      <c r="B4410" s="315" t="s">
        <v>8798</v>
      </c>
      <c r="C4410" s="315" t="s">
        <v>8799</v>
      </c>
      <c r="D4410" s="315" t="s">
        <v>8800</v>
      </c>
      <c r="E4410" s="315" t="s">
        <v>510</v>
      </c>
    </row>
    <row r="4411" spans="2:5">
      <c r="B4411" s="315" t="s">
        <v>1888</v>
      </c>
      <c r="C4411" s="315" t="s">
        <v>1889</v>
      </c>
      <c r="D4411" s="315" t="s">
        <v>509</v>
      </c>
      <c r="E4411" s="315" t="s">
        <v>510</v>
      </c>
    </row>
    <row r="4412" spans="2:5">
      <c r="B4412" s="315" t="s">
        <v>9112</v>
      </c>
      <c r="C4412" s="315" t="s">
        <v>9113</v>
      </c>
      <c r="D4412" s="315" t="s">
        <v>509</v>
      </c>
      <c r="E4412" s="315" t="s">
        <v>510</v>
      </c>
    </row>
    <row r="4413" spans="2:5">
      <c r="B4413" s="315" t="s">
        <v>7751</v>
      </c>
      <c r="C4413" s="315" t="s">
        <v>7752</v>
      </c>
      <c r="D4413" s="315" t="s">
        <v>7753</v>
      </c>
      <c r="E4413" s="315" t="s">
        <v>510</v>
      </c>
    </row>
    <row r="4414" spans="2:5">
      <c r="B4414" s="315" t="s">
        <v>9463</v>
      </c>
      <c r="C4414" s="315" t="s">
        <v>9464</v>
      </c>
      <c r="D4414" s="315" t="s">
        <v>9465</v>
      </c>
      <c r="E4414" s="315" t="s">
        <v>510</v>
      </c>
    </row>
    <row r="4415" spans="2:5">
      <c r="B4415" s="315" t="s">
        <v>7227</v>
      </c>
      <c r="C4415" s="315" t="s">
        <v>7228</v>
      </c>
      <c r="D4415" s="315" t="s">
        <v>7229</v>
      </c>
      <c r="E4415" s="315" t="s">
        <v>510</v>
      </c>
    </row>
    <row r="4416" spans="2:5">
      <c r="B4416" s="315" t="s">
        <v>10522</v>
      </c>
      <c r="C4416" s="315" t="s">
        <v>10523</v>
      </c>
      <c r="D4416" s="315" t="s">
        <v>10524</v>
      </c>
      <c r="E4416" s="315" t="s">
        <v>510</v>
      </c>
    </row>
    <row r="4417" spans="2:5">
      <c r="B4417" s="315" t="s">
        <v>5988</v>
      </c>
      <c r="C4417" s="315" t="s">
        <v>5989</v>
      </c>
      <c r="D4417" s="315" t="s">
        <v>5990</v>
      </c>
      <c r="E4417" s="315" t="s">
        <v>510</v>
      </c>
    </row>
    <row r="4418" spans="2:5">
      <c r="B4418" s="315" t="s">
        <v>9343</v>
      </c>
      <c r="C4418" s="315" t="s">
        <v>9344</v>
      </c>
      <c r="D4418" s="315" t="s">
        <v>9345</v>
      </c>
      <c r="E4418" s="315" t="s">
        <v>510</v>
      </c>
    </row>
    <row r="4419" spans="2:5">
      <c r="B4419" s="315" t="s">
        <v>7053</v>
      </c>
      <c r="C4419" s="315" t="s">
        <v>7054</v>
      </c>
      <c r="D4419" s="315" t="s">
        <v>7055</v>
      </c>
      <c r="E4419" s="315" t="s">
        <v>510</v>
      </c>
    </row>
    <row r="4420" spans="2:5">
      <c r="B4420" s="315" t="s">
        <v>8322</v>
      </c>
      <c r="C4420" s="315" t="s">
        <v>8323</v>
      </c>
      <c r="D4420" s="315" t="s">
        <v>8324</v>
      </c>
      <c r="E4420" s="315" t="s">
        <v>680</v>
      </c>
    </row>
    <row r="4421" spans="2:5">
      <c r="B4421" s="315" t="s">
        <v>9498</v>
      </c>
      <c r="C4421" s="315" t="s">
        <v>9499</v>
      </c>
      <c r="D4421" s="315" t="s">
        <v>9500</v>
      </c>
      <c r="E4421" s="315" t="s">
        <v>680</v>
      </c>
    </row>
    <row r="4422" spans="2:5">
      <c r="B4422" s="315" t="s">
        <v>5190</v>
      </c>
      <c r="C4422" s="315" t="s">
        <v>5191</v>
      </c>
      <c r="D4422" s="315" t="s">
        <v>509</v>
      </c>
      <c r="E4422" s="315" t="s">
        <v>510</v>
      </c>
    </row>
    <row r="4423" spans="2:5">
      <c r="B4423" s="315" t="s">
        <v>11964</v>
      </c>
      <c r="C4423" s="315" t="s">
        <v>11965</v>
      </c>
      <c r="D4423" s="315" t="s">
        <v>11966</v>
      </c>
      <c r="E4423" s="315" t="s">
        <v>510</v>
      </c>
    </row>
    <row r="4424" spans="2:5">
      <c r="B4424" s="315" t="s">
        <v>9658</v>
      </c>
      <c r="C4424" s="315" t="s">
        <v>9659</v>
      </c>
      <c r="D4424" s="315" t="s">
        <v>9660</v>
      </c>
      <c r="E4424" s="315" t="s">
        <v>680</v>
      </c>
    </row>
    <row r="4425" spans="2:5">
      <c r="B4425" s="315" t="s">
        <v>3532</v>
      </c>
      <c r="C4425" s="315" t="s">
        <v>3533</v>
      </c>
      <c r="D4425" s="315" t="s">
        <v>3534</v>
      </c>
      <c r="E4425" s="315" t="s">
        <v>510</v>
      </c>
    </row>
    <row r="4426" spans="2:5">
      <c r="B4426" s="315" t="s">
        <v>11701</v>
      </c>
      <c r="C4426" s="315" t="s">
        <v>11702</v>
      </c>
      <c r="D4426" s="315" t="s">
        <v>11703</v>
      </c>
      <c r="E4426" s="315" t="s">
        <v>510</v>
      </c>
    </row>
    <row r="4427" spans="2:5">
      <c r="B4427" s="315" t="s">
        <v>9364</v>
      </c>
      <c r="C4427" s="315" t="s">
        <v>9365</v>
      </c>
      <c r="D4427" s="315" t="s">
        <v>7411</v>
      </c>
      <c r="E4427" s="315" t="s">
        <v>510</v>
      </c>
    </row>
    <row r="4428" spans="2:5">
      <c r="B4428" s="315" t="s">
        <v>2880</v>
      </c>
      <c r="C4428" s="315" t="s">
        <v>2881</v>
      </c>
      <c r="D4428" s="315" t="s">
        <v>2882</v>
      </c>
      <c r="E4428" s="315" t="s">
        <v>510</v>
      </c>
    </row>
    <row r="4429" spans="2:5">
      <c r="B4429" s="315" t="s">
        <v>12401</v>
      </c>
      <c r="C4429" s="315" t="s">
        <v>12402</v>
      </c>
      <c r="D4429" s="315" t="s">
        <v>12403</v>
      </c>
      <c r="E4429" s="315" t="s">
        <v>510</v>
      </c>
    </row>
    <row r="4430" spans="2:5">
      <c r="B4430" s="315" t="s">
        <v>1597</v>
      </c>
      <c r="C4430" s="315" t="s">
        <v>1598</v>
      </c>
      <c r="D4430" s="315" t="s">
        <v>1599</v>
      </c>
      <c r="E4430" s="315" t="s">
        <v>510</v>
      </c>
    </row>
    <row r="4431" spans="2:5">
      <c r="B4431" s="315" t="s">
        <v>1694</v>
      </c>
      <c r="C4431" s="315" t="s">
        <v>1695</v>
      </c>
      <c r="D4431" s="315" t="s">
        <v>1696</v>
      </c>
      <c r="E4431" s="315" t="s">
        <v>510</v>
      </c>
    </row>
    <row r="4432" spans="2:5">
      <c r="B4432" s="315" t="s">
        <v>9854</v>
      </c>
      <c r="C4432" s="315" t="s">
        <v>9855</v>
      </c>
      <c r="D4432" s="315" t="s">
        <v>9856</v>
      </c>
      <c r="E4432" s="315" t="s">
        <v>510</v>
      </c>
    </row>
    <row r="4433" spans="2:5">
      <c r="B4433" s="315" t="s">
        <v>9441</v>
      </c>
      <c r="C4433" s="315" t="s">
        <v>9442</v>
      </c>
      <c r="D4433" s="315" t="s">
        <v>9443</v>
      </c>
      <c r="E4433" s="315" t="s">
        <v>510</v>
      </c>
    </row>
    <row r="4434" spans="2:5">
      <c r="B4434" s="315" t="s">
        <v>10862</v>
      </c>
      <c r="C4434" s="315" t="s">
        <v>10863</v>
      </c>
      <c r="D4434" s="315" t="s">
        <v>10864</v>
      </c>
      <c r="E4434" s="315" t="s">
        <v>510</v>
      </c>
    </row>
    <row r="4435" spans="2:5">
      <c r="B4435" s="315" t="s">
        <v>9012</v>
      </c>
      <c r="C4435" s="315" t="s">
        <v>9013</v>
      </c>
      <c r="D4435" s="315" t="s">
        <v>9014</v>
      </c>
      <c r="E4435" s="315" t="s">
        <v>510</v>
      </c>
    </row>
    <row r="4436" spans="2:5">
      <c r="B4436" s="315" t="s">
        <v>10842</v>
      </c>
      <c r="C4436" s="315" t="s">
        <v>10843</v>
      </c>
      <c r="D4436" s="315" t="s">
        <v>509</v>
      </c>
      <c r="E4436" s="315" t="s">
        <v>510</v>
      </c>
    </row>
    <row r="4437" spans="2:5">
      <c r="B4437" s="315" t="s">
        <v>9891</v>
      </c>
      <c r="C4437" s="315" t="s">
        <v>9892</v>
      </c>
      <c r="D4437" s="315" t="s">
        <v>9893</v>
      </c>
      <c r="E4437" s="315" t="s">
        <v>510</v>
      </c>
    </row>
    <row r="4438" spans="2:5">
      <c r="B4438" s="315" t="s">
        <v>6643</v>
      </c>
      <c r="C4438" s="315" t="s">
        <v>6644</v>
      </c>
      <c r="D4438" s="315" t="s">
        <v>6645</v>
      </c>
      <c r="E4438" s="315" t="s">
        <v>510</v>
      </c>
    </row>
    <row r="4439" spans="2:5">
      <c r="B4439" s="315" t="s">
        <v>11181</v>
      </c>
      <c r="C4439" s="315" t="s">
        <v>11182</v>
      </c>
      <c r="D4439" s="315" t="s">
        <v>2362</v>
      </c>
      <c r="E4439" s="315" t="s">
        <v>510</v>
      </c>
    </row>
    <row r="4440" spans="2:5">
      <c r="B4440" s="315" t="s">
        <v>8413</v>
      </c>
      <c r="C4440" s="315" t="s">
        <v>8414</v>
      </c>
      <c r="D4440" s="315" t="s">
        <v>8415</v>
      </c>
      <c r="E4440" s="315" t="s">
        <v>510</v>
      </c>
    </row>
    <row r="4441" spans="2:5">
      <c r="B4441" s="315" t="s">
        <v>9024</v>
      </c>
      <c r="C4441" s="315" t="s">
        <v>9025</v>
      </c>
      <c r="D4441" s="315" t="s">
        <v>9026</v>
      </c>
      <c r="E4441" s="315" t="s">
        <v>510</v>
      </c>
    </row>
    <row r="4442" spans="2:5">
      <c r="B4442" s="315" t="s">
        <v>9154</v>
      </c>
      <c r="C4442" s="315" t="s">
        <v>9155</v>
      </c>
      <c r="D4442" s="315" t="s">
        <v>9156</v>
      </c>
      <c r="E4442" s="315" t="s">
        <v>510</v>
      </c>
    </row>
    <row r="4443" spans="2:5">
      <c r="B4443" s="315" t="s">
        <v>6236</v>
      </c>
      <c r="C4443" s="315" t="s">
        <v>6237</v>
      </c>
      <c r="D4443" s="315" t="s">
        <v>509</v>
      </c>
      <c r="E4443" s="315" t="s">
        <v>510</v>
      </c>
    </row>
    <row r="4444" spans="2:5">
      <c r="B4444" s="315" t="s">
        <v>920</v>
      </c>
      <c r="C4444" s="315" t="s">
        <v>921</v>
      </c>
      <c r="D4444" s="315" t="s">
        <v>922</v>
      </c>
      <c r="E4444" s="315" t="s">
        <v>510</v>
      </c>
    </row>
    <row r="4445" spans="2:5">
      <c r="B4445" s="315" t="s">
        <v>11163</v>
      </c>
      <c r="C4445" s="315" t="s">
        <v>11164</v>
      </c>
      <c r="D4445" s="315" t="s">
        <v>509</v>
      </c>
      <c r="E4445" s="315" t="s">
        <v>510</v>
      </c>
    </row>
    <row r="4446" spans="2:5">
      <c r="B4446" s="315" t="s">
        <v>2414</v>
      </c>
      <c r="C4446" s="315" t="s">
        <v>2415</v>
      </c>
      <c r="D4446" s="315" t="s">
        <v>2416</v>
      </c>
      <c r="E4446" s="315" t="s">
        <v>510</v>
      </c>
    </row>
    <row r="4447" spans="2:5">
      <c r="B4447" s="315" t="s">
        <v>7908</v>
      </c>
      <c r="C4447" s="315" t="s">
        <v>7909</v>
      </c>
      <c r="D4447" s="315" t="s">
        <v>7910</v>
      </c>
      <c r="E4447" s="315" t="s">
        <v>510</v>
      </c>
    </row>
    <row r="4448" spans="2:5">
      <c r="B4448" s="315" t="s">
        <v>2925</v>
      </c>
      <c r="C4448" s="315" t="s">
        <v>2926</v>
      </c>
      <c r="D4448" s="315" t="s">
        <v>2927</v>
      </c>
      <c r="E4448" s="315" t="s">
        <v>510</v>
      </c>
    </row>
    <row r="4449" spans="2:5">
      <c r="B4449" s="315" t="s">
        <v>2888</v>
      </c>
      <c r="C4449" s="315" t="s">
        <v>2889</v>
      </c>
      <c r="D4449" s="315" t="s">
        <v>2890</v>
      </c>
      <c r="E4449" s="315" t="s">
        <v>510</v>
      </c>
    </row>
    <row r="4450" spans="2:5">
      <c r="B4450" s="315" t="s">
        <v>8397</v>
      </c>
      <c r="C4450" s="315" t="s">
        <v>8398</v>
      </c>
      <c r="D4450" s="315" t="s">
        <v>8399</v>
      </c>
      <c r="E4450" s="315" t="s">
        <v>510</v>
      </c>
    </row>
    <row r="4451" spans="2:5">
      <c r="B4451" s="315" t="s">
        <v>9416</v>
      </c>
      <c r="C4451" s="315" t="s">
        <v>9417</v>
      </c>
      <c r="D4451" s="315" t="s">
        <v>9418</v>
      </c>
      <c r="E4451" s="315" t="s">
        <v>510</v>
      </c>
    </row>
    <row r="4452" spans="2:5">
      <c r="B4452" s="315" t="s">
        <v>11634</v>
      </c>
      <c r="C4452" s="315" t="s">
        <v>11635</v>
      </c>
      <c r="D4452" s="315" t="s">
        <v>11636</v>
      </c>
      <c r="E4452" s="315" t="s">
        <v>510</v>
      </c>
    </row>
    <row r="4453" spans="2:5">
      <c r="B4453" s="315" t="s">
        <v>7160</v>
      </c>
      <c r="C4453" s="315" t="s">
        <v>7161</v>
      </c>
      <c r="D4453" s="315" t="s">
        <v>7162</v>
      </c>
      <c r="E4453" s="315" t="s">
        <v>510</v>
      </c>
    </row>
    <row r="4454" spans="2:5">
      <c r="B4454" s="315" t="s">
        <v>11353</v>
      </c>
      <c r="C4454" s="315" t="s">
        <v>11354</v>
      </c>
      <c r="D4454" s="315" t="s">
        <v>11355</v>
      </c>
      <c r="E4454" s="315" t="s">
        <v>510</v>
      </c>
    </row>
    <row r="4455" spans="2:5">
      <c r="B4455" s="315" t="s">
        <v>10760</v>
      </c>
      <c r="C4455" s="315" t="s">
        <v>10761</v>
      </c>
      <c r="D4455" s="315" t="s">
        <v>10762</v>
      </c>
      <c r="E4455" s="315" t="s">
        <v>510</v>
      </c>
    </row>
    <row r="4456" spans="2:5">
      <c r="B4456" s="315" t="s">
        <v>3851</v>
      </c>
      <c r="C4456" s="315" t="s">
        <v>3852</v>
      </c>
      <c r="D4456" s="315" t="s">
        <v>3853</v>
      </c>
      <c r="E4456" s="315" t="s">
        <v>510</v>
      </c>
    </row>
    <row r="4457" spans="2:5">
      <c r="B4457" s="315" t="s">
        <v>9151</v>
      </c>
      <c r="C4457" s="315" t="s">
        <v>9152</v>
      </c>
      <c r="D4457" s="315" t="s">
        <v>9153</v>
      </c>
      <c r="E4457" s="315" t="s">
        <v>510</v>
      </c>
    </row>
    <row r="4458" spans="2:5">
      <c r="B4458" s="315" t="s">
        <v>12804</v>
      </c>
      <c r="C4458" s="315" t="s">
        <v>12805</v>
      </c>
      <c r="D4458" s="315" t="s">
        <v>12806</v>
      </c>
      <c r="E4458" s="315" t="s">
        <v>510</v>
      </c>
    </row>
    <row r="4459" spans="2:5">
      <c r="B4459" s="315" t="s">
        <v>4898</v>
      </c>
      <c r="C4459" s="315" t="s">
        <v>4899</v>
      </c>
      <c r="D4459" s="315" t="s">
        <v>4900</v>
      </c>
      <c r="E4459" s="315" t="s">
        <v>510</v>
      </c>
    </row>
    <row r="4460" spans="2:5">
      <c r="B4460" s="315" t="s">
        <v>6811</v>
      </c>
      <c r="C4460" s="315" t="s">
        <v>6812</v>
      </c>
      <c r="D4460" s="315" t="s">
        <v>6813</v>
      </c>
      <c r="E4460" s="315" t="s">
        <v>510</v>
      </c>
    </row>
    <row r="4461" spans="2:5">
      <c r="B4461" s="315" t="s">
        <v>6702</v>
      </c>
      <c r="C4461" s="315" t="s">
        <v>6703</v>
      </c>
      <c r="D4461" s="315" t="s">
        <v>2890</v>
      </c>
      <c r="E4461" s="315" t="s">
        <v>680</v>
      </c>
    </row>
    <row r="4462" spans="2:5">
      <c r="B4462" s="315" t="s">
        <v>10219</v>
      </c>
      <c r="C4462" s="315" t="s">
        <v>10220</v>
      </c>
      <c r="D4462" s="315" t="s">
        <v>3960</v>
      </c>
      <c r="E4462" s="315" t="s">
        <v>510</v>
      </c>
    </row>
    <row r="4463" spans="2:5">
      <c r="B4463" s="315" t="s">
        <v>4590</v>
      </c>
      <c r="C4463" s="315" t="s">
        <v>4591</v>
      </c>
      <c r="D4463" s="315" t="s">
        <v>4592</v>
      </c>
      <c r="E4463" s="315" t="s">
        <v>510</v>
      </c>
    </row>
    <row r="4464" spans="2:5">
      <c r="B4464" s="315" t="s">
        <v>1410</v>
      </c>
      <c r="C4464" s="315" t="s">
        <v>1411</v>
      </c>
      <c r="D4464" s="315" t="s">
        <v>1412</v>
      </c>
      <c r="E4464" s="315" t="s">
        <v>680</v>
      </c>
    </row>
    <row r="4465" spans="2:5">
      <c r="B4465" s="315" t="s">
        <v>10942</v>
      </c>
      <c r="C4465" s="315" t="s">
        <v>10943</v>
      </c>
      <c r="D4465" s="315" t="s">
        <v>5313</v>
      </c>
      <c r="E4465" s="315" t="s">
        <v>510</v>
      </c>
    </row>
    <row r="4466" spans="2:5">
      <c r="B4466" s="315" t="s">
        <v>7545</v>
      </c>
      <c r="C4466" s="315" t="s">
        <v>7546</v>
      </c>
      <c r="D4466" s="315" t="s">
        <v>6561</v>
      </c>
      <c r="E4466" s="315" t="s">
        <v>510</v>
      </c>
    </row>
    <row r="4467" spans="2:5">
      <c r="B4467" s="315" t="s">
        <v>2260</v>
      </c>
      <c r="C4467" s="315" t="s">
        <v>2261</v>
      </c>
      <c r="D4467" s="315" t="s">
        <v>2262</v>
      </c>
      <c r="E4467" s="315" t="s">
        <v>510</v>
      </c>
    </row>
    <row r="4468" spans="2:5">
      <c r="B4468" s="315" t="s">
        <v>2257</v>
      </c>
      <c r="C4468" s="315" t="s">
        <v>2258</v>
      </c>
      <c r="D4468" s="315" t="s">
        <v>2259</v>
      </c>
      <c r="E4468" s="315" t="s">
        <v>510</v>
      </c>
    </row>
    <row r="4469" spans="2:5">
      <c r="B4469" s="315" t="s">
        <v>2577</v>
      </c>
      <c r="C4469" s="315" t="s">
        <v>2578</v>
      </c>
      <c r="D4469" s="315" t="s">
        <v>2579</v>
      </c>
      <c r="E4469" s="315" t="s">
        <v>510</v>
      </c>
    </row>
    <row r="4470" spans="2:5">
      <c r="B4470" s="315" t="s">
        <v>3323</v>
      </c>
      <c r="C4470" s="315" t="s">
        <v>3324</v>
      </c>
      <c r="D4470" s="315" t="s">
        <v>509</v>
      </c>
      <c r="E4470" s="315" t="s">
        <v>510</v>
      </c>
    </row>
    <row r="4471" spans="2:5">
      <c r="B4471" s="315" t="s">
        <v>10334</v>
      </c>
      <c r="C4471" s="315" t="s">
        <v>10335</v>
      </c>
      <c r="D4471" s="315" t="s">
        <v>10336</v>
      </c>
      <c r="E4471" s="315" t="s">
        <v>510</v>
      </c>
    </row>
    <row r="4472" spans="2:5">
      <c r="B4472" s="315" t="s">
        <v>11858</v>
      </c>
      <c r="C4472" s="315" t="s">
        <v>11859</v>
      </c>
      <c r="D4472" s="315" t="s">
        <v>4191</v>
      </c>
      <c r="E4472" s="315" t="s">
        <v>680</v>
      </c>
    </row>
    <row r="4473" spans="2:5">
      <c r="B4473" s="315" t="s">
        <v>9005</v>
      </c>
      <c r="C4473" s="315" t="s">
        <v>9006</v>
      </c>
      <c r="D4473" s="315" t="s">
        <v>509</v>
      </c>
      <c r="E4473" s="315" t="s">
        <v>510</v>
      </c>
    </row>
    <row r="4474" spans="2:5">
      <c r="B4474" s="315" t="s">
        <v>9209</v>
      </c>
      <c r="C4474" s="315" t="s">
        <v>9210</v>
      </c>
      <c r="D4474" s="315" t="s">
        <v>9211</v>
      </c>
      <c r="E4474" s="315" t="s">
        <v>510</v>
      </c>
    </row>
    <row r="4475" spans="2:5">
      <c r="B4475" s="315" t="s">
        <v>5523</v>
      </c>
      <c r="C4475" s="315" t="s">
        <v>5524</v>
      </c>
      <c r="D4475" s="315" t="s">
        <v>5525</v>
      </c>
      <c r="E4475" s="315" t="s">
        <v>510</v>
      </c>
    </row>
    <row r="4476" spans="2:5">
      <c r="B4476" s="315" t="s">
        <v>617</v>
      </c>
      <c r="C4476" s="315" t="s">
        <v>618</v>
      </c>
      <c r="D4476" s="315" t="s">
        <v>619</v>
      </c>
      <c r="E4476" s="315" t="s">
        <v>510</v>
      </c>
    </row>
    <row r="4477" spans="2:5">
      <c r="B4477" s="315" t="s">
        <v>11607</v>
      </c>
      <c r="C4477" s="315" t="s">
        <v>11608</v>
      </c>
      <c r="D4477" s="315" t="s">
        <v>11398</v>
      </c>
      <c r="E4477" s="315" t="s">
        <v>510</v>
      </c>
    </row>
    <row r="4478" spans="2:5">
      <c r="B4478" s="315" t="s">
        <v>8373</v>
      </c>
      <c r="C4478" s="315" t="s">
        <v>8374</v>
      </c>
      <c r="D4478" s="315" t="s">
        <v>8375</v>
      </c>
      <c r="E4478" s="315" t="s">
        <v>510</v>
      </c>
    </row>
    <row r="4479" spans="2:5">
      <c r="B4479" s="315" t="s">
        <v>10972</v>
      </c>
      <c r="C4479" s="315" t="s">
        <v>10973</v>
      </c>
      <c r="D4479" s="315" t="s">
        <v>509</v>
      </c>
      <c r="E4479" s="315" t="s">
        <v>510</v>
      </c>
    </row>
    <row r="4480" spans="2:5">
      <c r="B4480" s="315" t="s">
        <v>10974</v>
      </c>
      <c r="C4480" s="315" t="s">
        <v>10975</v>
      </c>
      <c r="D4480" s="315" t="s">
        <v>10976</v>
      </c>
      <c r="E4480" s="315" t="s">
        <v>510</v>
      </c>
    </row>
    <row r="4481" spans="2:5">
      <c r="B4481" s="315" t="s">
        <v>10977</v>
      </c>
      <c r="C4481" s="315" t="s">
        <v>10978</v>
      </c>
      <c r="D4481" s="315" t="s">
        <v>509</v>
      </c>
      <c r="E4481" s="315" t="s">
        <v>510</v>
      </c>
    </row>
    <row r="4482" spans="2:5">
      <c r="B4482" s="315" t="s">
        <v>967</v>
      </c>
      <c r="C4482" s="315" t="s">
        <v>968</v>
      </c>
      <c r="D4482" s="315" t="s">
        <v>969</v>
      </c>
      <c r="E4482" s="315" t="s">
        <v>510</v>
      </c>
    </row>
    <row r="4483" spans="2:5">
      <c r="B4483" s="315" t="s">
        <v>9778</v>
      </c>
      <c r="C4483" s="315" t="s">
        <v>9779</v>
      </c>
      <c r="D4483" s="315" t="s">
        <v>9780</v>
      </c>
      <c r="E4483" s="315" t="s">
        <v>510</v>
      </c>
    </row>
    <row r="4484" spans="2:5">
      <c r="B4484" s="315" t="s">
        <v>10289</v>
      </c>
      <c r="C4484" s="315" t="s">
        <v>10290</v>
      </c>
      <c r="D4484" s="315" t="s">
        <v>10291</v>
      </c>
      <c r="E4484" s="315" t="s">
        <v>510</v>
      </c>
    </row>
    <row r="4485" spans="2:5">
      <c r="B4485" s="315" t="s">
        <v>11379</v>
      </c>
      <c r="C4485" s="315" t="s">
        <v>11380</v>
      </c>
      <c r="D4485" s="315" t="s">
        <v>11381</v>
      </c>
      <c r="E4485" s="315" t="s">
        <v>510</v>
      </c>
    </row>
    <row r="4486" spans="2:5">
      <c r="B4486" s="315" t="s">
        <v>12352</v>
      </c>
      <c r="C4486" s="315" t="s">
        <v>12353</v>
      </c>
      <c r="D4486" s="315" t="s">
        <v>12354</v>
      </c>
      <c r="E4486" s="315" t="s">
        <v>510</v>
      </c>
    </row>
    <row r="4487" spans="2:5">
      <c r="B4487" s="315" t="s">
        <v>3618</v>
      </c>
      <c r="C4487" s="315" t="s">
        <v>3619</v>
      </c>
      <c r="D4487" s="315" t="s">
        <v>3620</v>
      </c>
      <c r="E4487" s="315" t="s">
        <v>510</v>
      </c>
    </row>
    <row r="4488" spans="2:5">
      <c r="B4488" s="315" t="s">
        <v>2883</v>
      </c>
      <c r="C4488" s="315" t="s">
        <v>2884</v>
      </c>
      <c r="D4488" s="315" t="s">
        <v>2885</v>
      </c>
      <c r="E4488" s="315" t="s">
        <v>510</v>
      </c>
    </row>
    <row r="4489" spans="2:5">
      <c r="B4489" s="315" t="s">
        <v>1204</v>
      </c>
      <c r="C4489" s="315" t="s">
        <v>1205</v>
      </c>
      <c r="D4489" s="315" t="s">
        <v>1206</v>
      </c>
      <c r="E4489" s="315" t="s">
        <v>510</v>
      </c>
    </row>
    <row r="4490" spans="2:5">
      <c r="B4490" s="315" t="s">
        <v>1210</v>
      </c>
      <c r="C4490" s="315" t="s">
        <v>1205</v>
      </c>
      <c r="D4490" s="315" t="s">
        <v>650</v>
      </c>
      <c r="E4490" s="315" t="s">
        <v>510</v>
      </c>
    </row>
    <row r="4491" spans="2:5">
      <c r="B4491" s="315" t="s">
        <v>9580</v>
      </c>
      <c r="C4491" s="315" t="s">
        <v>9581</v>
      </c>
      <c r="D4491" s="315" t="s">
        <v>9582</v>
      </c>
      <c r="E4491" s="315" t="s">
        <v>510</v>
      </c>
    </row>
    <row r="4492" spans="2:5">
      <c r="B4492" s="315" t="s">
        <v>1207</v>
      </c>
      <c r="C4492" s="315" t="s">
        <v>1208</v>
      </c>
      <c r="D4492" s="315" t="s">
        <v>1209</v>
      </c>
      <c r="E4492" s="315" t="s">
        <v>510</v>
      </c>
    </row>
    <row r="4493" spans="2:5">
      <c r="B4493" s="315" t="s">
        <v>1099</v>
      </c>
      <c r="C4493" s="315" t="s">
        <v>1100</v>
      </c>
      <c r="D4493" s="315" t="s">
        <v>509</v>
      </c>
      <c r="E4493" s="315" t="s">
        <v>510</v>
      </c>
    </row>
    <row r="4494" spans="2:5">
      <c r="B4494" s="315" t="s">
        <v>5162</v>
      </c>
      <c r="C4494" s="315" t="s">
        <v>5163</v>
      </c>
      <c r="D4494" s="315" t="s">
        <v>509</v>
      </c>
      <c r="E4494" s="315" t="s">
        <v>510</v>
      </c>
    </row>
    <row r="4495" spans="2:5">
      <c r="B4495" s="315" t="s">
        <v>7799</v>
      </c>
      <c r="C4495" s="315" t="s">
        <v>7800</v>
      </c>
      <c r="D4495" s="315" t="s">
        <v>7801</v>
      </c>
      <c r="E4495" s="315" t="s">
        <v>510</v>
      </c>
    </row>
    <row r="4496" spans="2:5">
      <c r="B4496" s="315" t="s">
        <v>5547</v>
      </c>
      <c r="C4496" s="315" t="s">
        <v>5548</v>
      </c>
      <c r="D4496" s="315" t="s">
        <v>509</v>
      </c>
      <c r="E4496" s="315" t="s">
        <v>510</v>
      </c>
    </row>
    <row r="4497" spans="2:5">
      <c r="B4497" s="315" t="s">
        <v>895</v>
      </c>
      <c r="C4497" s="315" t="s">
        <v>896</v>
      </c>
      <c r="D4497" s="315" t="s">
        <v>836</v>
      </c>
      <c r="E4497" s="315" t="s">
        <v>510</v>
      </c>
    </row>
    <row r="4498" spans="2:5">
      <c r="B4498" s="315" t="s">
        <v>7852</v>
      </c>
      <c r="C4498" s="315" t="s">
        <v>7853</v>
      </c>
      <c r="D4498" s="315" t="s">
        <v>7854</v>
      </c>
      <c r="E4498" s="315" t="s">
        <v>680</v>
      </c>
    </row>
    <row r="4499" spans="2:5">
      <c r="B4499" s="315" t="s">
        <v>7356</v>
      </c>
      <c r="C4499" s="315" t="s">
        <v>7357</v>
      </c>
      <c r="D4499" s="315" t="s">
        <v>7358</v>
      </c>
      <c r="E4499" s="315" t="s">
        <v>510</v>
      </c>
    </row>
    <row r="4500" spans="2:5">
      <c r="B4500" s="315" t="s">
        <v>11920</v>
      </c>
      <c r="C4500" s="315" t="s">
        <v>11921</v>
      </c>
      <c r="D4500" s="315" t="s">
        <v>11922</v>
      </c>
      <c r="E4500" s="315" t="s">
        <v>680</v>
      </c>
    </row>
    <row r="4501" spans="2:5">
      <c r="B4501" s="315" t="s">
        <v>10301</v>
      </c>
      <c r="C4501" s="315" t="s">
        <v>10302</v>
      </c>
      <c r="D4501" s="315" t="s">
        <v>10303</v>
      </c>
      <c r="E4501" s="315" t="s">
        <v>510</v>
      </c>
    </row>
    <row r="4502" spans="2:5">
      <c r="B4502" s="315" t="s">
        <v>2014</v>
      </c>
      <c r="C4502" s="315" t="s">
        <v>2015</v>
      </c>
      <c r="D4502" s="315" t="s">
        <v>2016</v>
      </c>
      <c r="E4502" s="315" t="s">
        <v>680</v>
      </c>
    </row>
    <row r="4503" spans="2:5">
      <c r="B4503" s="315" t="s">
        <v>6817</v>
      </c>
      <c r="C4503" s="315" t="s">
        <v>6818</v>
      </c>
      <c r="D4503" s="315" t="s">
        <v>6819</v>
      </c>
      <c r="E4503" s="315" t="s">
        <v>510</v>
      </c>
    </row>
    <row r="4504" spans="2:5">
      <c r="B4504" s="315" t="s">
        <v>11142</v>
      </c>
      <c r="C4504" s="315" t="s">
        <v>11143</v>
      </c>
      <c r="D4504" s="315" t="s">
        <v>11144</v>
      </c>
      <c r="E4504" s="315" t="s">
        <v>680</v>
      </c>
    </row>
    <row r="4505" spans="2:5">
      <c r="B4505" s="315" t="s">
        <v>1973</v>
      </c>
      <c r="C4505" s="315" t="s">
        <v>1974</v>
      </c>
      <c r="D4505" s="315" t="s">
        <v>1975</v>
      </c>
      <c r="E4505" s="315" t="s">
        <v>510</v>
      </c>
    </row>
    <row r="4506" spans="2:5">
      <c r="B4506" s="315" t="s">
        <v>7989</v>
      </c>
      <c r="C4506" s="315" t="s">
        <v>7990</v>
      </c>
      <c r="D4506" s="315" t="s">
        <v>7991</v>
      </c>
      <c r="E4506" s="315" t="s">
        <v>510</v>
      </c>
    </row>
    <row r="4507" spans="2:5">
      <c r="B4507" s="315" t="s">
        <v>993</v>
      </c>
      <c r="C4507" s="315" t="s">
        <v>994</v>
      </c>
      <c r="D4507" s="315" t="s">
        <v>995</v>
      </c>
      <c r="E4507" s="315" t="s">
        <v>680</v>
      </c>
    </row>
    <row r="4508" spans="2:5">
      <c r="B4508" s="315" t="s">
        <v>1924</v>
      </c>
      <c r="C4508" s="315" t="s">
        <v>1925</v>
      </c>
      <c r="D4508" s="315" t="s">
        <v>1926</v>
      </c>
      <c r="E4508" s="315" t="s">
        <v>510</v>
      </c>
    </row>
    <row r="4509" spans="2:5">
      <c r="B4509" s="315" t="s">
        <v>1884</v>
      </c>
      <c r="C4509" s="315" t="s">
        <v>1885</v>
      </c>
      <c r="D4509" s="315" t="s">
        <v>509</v>
      </c>
      <c r="E4509" s="315" t="s">
        <v>510</v>
      </c>
    </row>
    <row r="4510" spans="2:5">
      <c r="B4510" s="315" t="s">
        <v>8672</v>
      </c>
      <c r="C4510" s="315" t="s">
        <v>8673</v>
      </c>
      <c r="D4510" s="315" t="s">
        <v>8674</v>
      </c>
      <c r="E4510" s="315" t="s">
        <v>510</v>
      </c>
    </row>
    <row r="4511" spans="2:5">
      <c r="B4511" s="315" t="s">
        <v>7774</v>
      </c>
      <c r="C4511" s="315" t="s">
        <v>7775</v>
      </c>
      <c r="D4511" s="315" t="s">
        <v>7776</v>
      </c>
      <c r="E4511" s="315" t="s">
        <v>510</v>
      </c>
    </row>
    <row r="4512" spans="2:5">
      <c r="B4512" s="315" t="s">
        <v>1254</v>
      </c>
      <c r="C4512" s="315" t="s">
        <v>1255</v>
      </c>
      <c r="D4512" s="315" t="s">
        <v>1256</v>
      </c>
      <c r="E4512" s="315" t="s">
        <v>510</v>
      </c>
    </row>
    <row r="4513" spans="2:5">
      <c r="B4513" s="315" t="s">
        <v>4710</v>
      </c>
      <c r="C4513" s="315" t="s">
        <v>4711</v>
      </c>
      <c r="D4513" s="315" t="s">
        <v>1678</v>
      </c>
      <c r="E4513" s="315" t="s">
        <v>510</v>
      </c>
    </row>
    <row r="4514" spans="2:5">
      <c r="B4514" s="315" t="s">
        <v>3621</v>
      </c>
      <c r="C4514" s="315" t="s">
        <v>3622</v>
      </c>
      <c r="D4514" s="315" t="s">
        <v>3623</v>
      </c>
      <c r="E4514" s="315" t="s">
        <v>680</v>
      </c>
    </row>
    <row r="4515" spans="2:5">
      <c r="B4515" s="315" t="s">
        <v>3544</v>
      </c>
      <c r="C4515" s="315" t="s">
        <v>3545</v>
      </c>
      <c r="D4515" s="315" t="s">
        <v>3546</v>
      </c>
      <c r="E4515" s="315" t="s">
        <v>510</v>
      </c>
    </row>
    <row r="4516" spans="2:5">
      <c r="B4516" s="315" t="s">
        <v>2502</v>
      </c>
      <c r="C4516" s="315" t="s">
        <v>2503</v>
      </c>
      <c r="D4516" s="315" t="s">
        <v>2504</v>
      </c>
      <c r="E4516" s="315" t="s">
        <v>510</v>
      </c>
    </row>
    <row r="4517" spans="2:5">
      <c r="B4517" s="315" t="s">
        <v>831</v>
      </c>
      <c r="C4517" s="315" t="s">
        <v>832</v>
      </c>
      <c r="D4517" s="315" t="s">
        <v>833</v>
      </c>
      <c r="E4517" s="315" t="s">
        <v>510</v>
      </c>
    </row>
    <row r="4518" spans="2:5">
      <c r="B4518" s="315" t="s">
        <v>6250</v>
      </c>
      <c r="C4518" s="315" t="s">
        <v>6251</v>
      </c>
      <c r="D4518" s="315" t="s">
        <v>6252</v>
      </c>
      <c r="E4518" s="315" t="s">
        <v>680</v>
      </c>
    </row>
    <row r="4519" spans="2:5">
      <c r="B4519" s="315" t="s">
        <v>4677</v>
      </c>
      <c r="C4519" s="315" t="s">
        <v>4678</v>
      </c>
      <c r="D4519" s="315" t="s">
        <v>4679</v>
      </c>
      <c r="E4519" s="315" t="s">
        <v>510</v>
      </c>
    </row>
    <row r="4520" spans="2:5">
      <c r="B4520" s="315" t="s">
        <v>9134</v>
      </c>
      <c r="C4520" s="315" t="s">
        <v>9135</v>
      </c>
      <c r="D4520" s="315" t="s">
        <v>667</v>
      </c>
      <c r="E4520" s="315" t="s">
        <v>510</v>
      </c>
    </row>
    <row r="4521" spans="2:5">
      <c r="B4521" s="315" t="s">
        <v>2640</v>
      </c>
      <c r="C4521" s="315" t="s">
        <v>2641</v>
      </c>
      <c r="D4521" s="315" t="s">
        <v>2642</v>
      </c>
      <c r="E4521" s="315" t="s">
        <v>510</v>
      </c>
    </row>
    <row r="4522" spans="2:5">
      <c r="B4522" s="315" t="s">
        <v>12789</v>
      </c>
      <c r="C4522" s="315" t="s">
        <v>12790</v>
      </c>
      <c r="D4522" s="315" t="s">
        <v>12791</v>
      </c>
      <c r="E4522" s="315" t="s">
        <v>510</v>
      </c>
    </row>
    <row r="4523" spans="2:5">
      <c r="B4523" s="315" t="s">
        <v>3857</v>
      </c>
      <c r="C4523" s="315" t="s">
        <v>3858</v>
      </c>
      <c r="D4523" s="315" t="s">
        <v>3859</v>
      </c>
      <c r="E4523" s="315" t="s">
        <v>510</v>
      </c>
    </row>
    <row r="4524" spans="2:5">
      <c r="B4524" s="315" t="s">
        <v>12577</v>
      </c>
      <c r="C4524" s="315" t="s">
        <v>12578</v>
      </c>
      <c r="D4524" s="315" t="s">
        <v>3631</v>
      </c>
      <c r="E4524" s="315" t="s">
        <v>510</v>
      </c>
    </row>
    <row r="4525" spans="2:5">
      <c r="B4525" s="315" t="s">
        <v>1936</v>
      </c>
      <c r="C4525" s="315" t="s">
        <v>1937</v>
      </c>
      <c r="D4525" s="315" t="s">
        <v>1938</v>
      </c>
      <c r="E4525" s="315" t="s">
        <v>510</v>
      </c>
    </row>
    <row r="4526" spans="2:5">
      <c r="B4526" s="315" t="s">
        <v>1106</v>
      </c>
      <c r="C4526" s="315" t="s">
        <v>1107</v>
      </c>
      <c r="D4526" s="315" t="s">
        <v>1108</v>
      </c>
      <c r="E4526" s="315" t="s">
        <v>510</v>
      </c>
    </row>
    <row r="4527" spans="2:5">
      <c r="B4527" s="315" t="s">
        <v>5317</v>
      </c>
      <c r="C4527" s="315" t="s">
        <v>5318</v>
      </c>
      <c r="D4527" s="315" t="s">
        <v>509</v>
      </c>
      <c r="E4527" s="315" t="s">
        <v>510</v>
      </c>
    </row>
    <row r="4528" spans="2:5">
      <c r="B4528" s="315" t="s">
        <v>6233</v>
      </c>
      <c r="C4528" s="315" t="s">
        <v>6234</v>
      </c>
      <c r="D4528" s="315" t="s">
        <v>6235</v>
      </c>
      <c r="E4528" s="315" t="s">
        <v>510</v>
      </c>
    </row>
    <row r="4529" spans="2:5">
      <c r="B4529" s="315" t="s">
        <v>10894</v>
      </c>
      <c r="C4529" s="315" t="s">
        <v>10895</v>
      </c>
      <c r="D4529" s="315" t="s">
        <v>10896</v>
      </c>
      <c r="E4529" s="315" t="s">
        <v>510</v>
      </c>
    </row>
    <row r="4530" spans="2:5">
      <c r="B4530" s="315" t="s">
        <v>3860</v>
      </c>
      <c r="C4530" s="315" t="s">
        <v>3861</v>
      </c>
      <c r="D4530" s="315" t="s">
        <v>3862</v>
      </c>
      <c r="E4530" s="315" t="s">
        <v>510</v>
      </c>
    </row>
    <row r="4531" spans="2:5">
      <c r="B4531" s="315" t="s">
        <v>2597</v>
      </c>
      <c r="C4531" s="315" t="s">
        <v>2598</v>
      </c>
      <c r="D4531" s="315" t="s">
        <v>2599</v>
      </c>
      <c r="E4531" s="315" t="s">
        <v>510</v>
      </c>
    </row>
    <row r="4532" spans="2:5">
      <c r="B4532" s="315" t="s">
        <v>12537</v>
      </c>
      <c r="C4532" s="315" t="s">
        <v>12538</v>
      </c>
      <c r="D4532" s="315" t="s">
        <v>2289</v>
      </c>
      <c r="E4532" s="315" t="s">
        <v>680</v>
      </c>
    </row>
    <row r="4533" spans="2:5">
      <c r="B4533" s="315" t="s">
        <v>12512</v>
      </c>
      <c r="C4533" s="315" t="s">
        <v>12513</v>
      </c>
      <c r="D4533" s="315" t="s">
        <v>12514</v>
      </c>
      <c r="E4533" s="315" t="s">
        <v>510</v>
      </c>
    </row>
    <row r="4534" spans="2:5">
      <c r="B4534" s="315" t="s">
        <v>9075</v>
      </c>
      <c r="C4534" s="315" t="s">
        <v>9076</v>
      </c>
      <c r="D4534" s="315" t="s">
        <v>9077</v>
      </c>
      <c r="E4534" s="315" t="s">
        <v>510</v>
      </c>
    </row>
    <row r="4535" spans="2:5">
      <c r="B4535" s="315" t="s">
        <v>9338</v>
      </c>
      <c r="C4535" s="315" t="s">
        <v>9339</v>
      </c>
      <c r="D4535" s="315" t="s">
        <v>509</v>
      </c>
      <c r="E4535" s="315" t="s">
        <v>680</v>
      </c>
    </row>
    <row r="4536" spans="2:5">
      <c r="B4536" s="315" t="s">
        <v>10691</v>
      </c>
      <c r="C4536" s="315" t="s">
        <v>10692</v>
      </c>
      <c r="D4536" s="315" t="s">
        <v>9804</v>
      </c>
      <c r="E4536" s="315" t="s">
        <v>680</v>
      </c>
    </row>
    <row r="4537" spans="2:5">
      <c r="B4537" s="315" t="s">
        <v>1687</v>
      </c>
      <c r="C4537" s="315" t="s">
        <v>1688</v>
      </c>
      <c r="D4537" s="315" t="s">
        <v>509</v>
      </c>
      <c r="E4537" s="315" t="s">
        <v>510</v>
      </c>
    </row>
    <row r="4538" spans="2:5">
      <c r="B4538" s="315" t="s">
        <v>11219</v>
      </c>
      <c r="C4538" s="315" t="s">
        <v>11220</v>
      </c>
      <c r="D4538" s="315" t="s">
        <v>509</v>
      </c>
      <c r="E4538" s="315" t="s">
        <v>510</v>
      </c>
    </row>
    <row r="4539" spans="2:5">
      <c r="B4539" s="315" t="s">
        <v>11081</v>
      </c>
      <c r="C4539" s="315" t="s">
        <v>11082</v>
      </c>
      <c r="D4539" s="315" t="s">
        <v>11083</v>
      </c>
      <c r="E4539" s="315" t="s">
        <v>510</v>
      </c>
    </row>
    <row r="4540" spans="2:5">
      <c r="B4540" s="315" t="s">
        <v>8560</v>
      </c>
      <c r="C4540" s="315" t="s">
        <v>8561</v>
      </c>
      <c r="D4540" s="315" t="s">
        <v>8562</v>
      </c>
      <c r="E4540" s="315" t="s">
        <v>680</v>
      </c>
    </row>
    <row r="4541" spans="2:5">
      <c r="B4541" s="315" t="s">
        <v>8434</v>
      </c>
      <c r="C4541" s="315" t="s">
        <v>8435</v>
      </c>
      <c r="D4541" s="315" t="s">
        <v>8436</v>
      </c>
      <c r="E4541" s="315" t="s">
        <v>510</v>
      </c>
    </row>
    <row r="4542" spans="2:5">
      <c r="B4542" s="315" t="s">
        <v>7849</v>
      </c>
      <c r="C4542" s="315" t="s">
        <v>7850</v>
      </c>
      <c r="D4542" s="315" t="s">
        <v>7851</v>
      </c>
      <c r="E4542" s="315" t="s">
        <v>510</v>
      </c>
    </row>
    <row r="4543" spans="2:5">
      <c r="B4543" s="315" t="s">
        <v>3032</v>
      </c>
      <c r="C4543" s="315" t="s">
        <v>3033</v>
      </c>
      <c r="D4543" s="315" t="s">
        <v>3034</v>
      </c>
      <c r="E4543" s="315" t="s">
        <v>510</v>
      </c>
    </row>
    <row r="4544" spans="2:5">
      <c r="B4544" s="315" t="s">
        <v>5840</v>
      </c>
      <c r="C4544" s="315" t="s">
        <v>5841</v>
      </c>
      <c r="D4544" s="315" t="s">
        <v>833</v>
      </c>
      <c r="E4544" s="315" t="s">
        <v>680</v>
      </c>
    </row>
    <row r="4545" spans="2:5">
      <c r="B4545" s="315" t="s">
        <v>12778</v>
      </c>
      <c r="C4545" s="315" t="s">
        <v>12779</v>
      </c>
      <c r="D4545" s="315" t="s">
        <v>509</v>
      </c>
      <c r="E4545" s="315" t="s">
        <v>510</v>
      </c>
    </row>
    <row r="4546" spans="2:5">
      <c r="B4546" s="315" t="s">
        <v>10543</v>
      </c>
      <c r="C4546" s="315" t="s">
        <v>10544</v>
      </c>
      <c r="D4546" s="315" t="s">
        <v>10545</v>
      </c>
      <c r="E4546" s="315" t="s">
        <v>510</v>
      </c>
    </row>
    <row r="4547" spans="2:5">
      <c r="B4547" s="315" t="s">
        <v>3162</v>
      </c>
      <c r="C4547" s="315" t="s">
        <v>3163</v>
      </c>
      <c r="D4547" s="315" t="s">
        <v>3164</v>
      </c>
      <c r="E4547" s="315" t="s">
        <v>510</v>
      </c>
    </row>
    <row r="4548" spans="2:5">
      <c r="B4548" s="315" t="s">
        <v>6837</v>
      </c>
      <c r="C4548" s="315" t="s">
        <v>6838</v>
      </c>
      <c r="D4548" s="315" t="s">
        <v>5722</v>
      </c>
      <c r="E4548" s="315" t="s">
        <v>680</v>
      </c>
    </row>
    <row r="4549" spans="2:5">
      <c r="B4549" s="315" t="s">
        <v>8166</v>
      </c>
      <c r="C4549" s="315" t="s">
        <v>8167</v>
      </c>
      <c r="D4549" s="315" t="s">
        <v>8168</v>
      </c>
      <c r="E4549" s="315" t="s">
        <v>510</v>
      </c>
    </row>
    <row r="4550" spans="2:5">
      <c r="B4550" s="315" t="s">
        <v>10534</v>
      </c>
      <c r="C4550" s="315" t="s">
        <v>10535</v>
      </c>
      <c r="D4550" s="315" t="s">
        <v>10536</v>
      </c>
      <c r="E4550" s="315" t="s">
        <v>510</v>
      </c>
    </row>
    <row r="4551" spans="2:5">
      <c r="B4551" s="315" t="s">
        <v>7374</v>
      </c>
      <c r="C4551" s="315" t="s">
        <v>7375</v>
      </c>
      <c r="D4551" s="315" t="s">
        <v>7376</v>
      </c>
      <c r="E4551" s="315" t="s">
        <v>510</v>
      </c>
    </row>
    <row r="4552" spans="2:5">
      <c r="B4552" s="315" t="s">
        <v>6001</v>
      </c>
      <c r="C4552" s="315" t="s">
        <v>6002</v>
      </c>
      <c r="D4552" s="315" t="s">
        <v>6003</v>
      </c>
      <c r="E4552" s="315" t="s">
        <v>680</v>
      </c>
    </row>
    <row r="4553" spans="2:5">
      <c r="B4553" s="315" t="s">
        <v>3553</v>
      </c>
      <c r="C4553" s="315" t="s">
        <v>3554</v>
      </c>
      <c r="D4553" s="315" t="s">
        <v>3555</v>
      </c>
      <c r="E4553" s="315" t="s">
        <v>510</v>
      </c>
    </row>
    <row r="4554" spans="2:5">
      <c r="B4554" s="315" t="s">
        <v>8448</v>
      </c>
      <c r="C4554" s="315" t="s">
        <v>8449</v>
      </c>
      <c r="D4554" s="315" t="s">
        <v>8450</v>
      </c>
      <c r="E4554" s="315" t="s">
        <v>510</v>
      </c>
    </row>
    <row r="4555" spans="2:5">
      <c r="B4555" s="315" t="s">
        <v>9482</v>
      </c>
      <c r="C4555" s="315" t="s">
        <v>9483</v>
      </c>
      <c r="D4555" s="315" t="s">
        <v>9484</v>
      </c>
      <c r="E4555" s="315" t="s">
        <v>510</v>
      </c>
    </row>
    <row r="4556" spans="2:5">
      <c r="B4556" s="315" t="s">
        <v>6543</v>
      </c>
      <c r="C4556" s="315" t="s">
        <v>6544</v>
      </c>
      <c r="D4556" s="315" t="s">
        <v>6545</v>
      </c>
      <c r="E4556" s="315" t="s">
        <v>510</v>
      </c>
    </row>
    <row r="4557" spans="2:5">
      <c r="B4557" s="315" t="s">
        <v>6719</v>
      </c>
      <c r="C4557" s="315" t="s">
        <v>6720</v>
      </c>
      <c r="D4557" s="315" t="s">
        <v>509</v>
      </c>
      <c r="E4557" s="315" t="s">
        <v>510</v>
      </c>
    </row>
    <row r="4558" spans="2:5">
      <c r="B4558" s="315" t="s">
        <v>5102</v>
      </c>
      <c r="C4558" s="315" t="s">
        <v>5103</v>
      </c>
      <c r="D4558" s="315" t="s">
        <v>5104</v>
      </c>
      <c r="E4558" s="315" t="s">
        <v>510</v>
      </c>
    </row>
    <row r="4559" spans="2:5">
      <c r="B4559" s="315" t="s">
        <v>2762</v>
      </c>
      <c r="C4559" s="315" t="s">
        <v>2763</v>
      </c>
      <c r="D4559" s="315" t="s">
        <v>2764</v>
      </c>
      <c r="E4559" s="315" t="s">
        <v>510</v>
      </c>
    </row>
    <row r="4560" spans="2:5">
      <c r="B4560" s="315" t="s">
        <v>6451</v>
      </c>
      <c r="C4560" s="315" t="s">
        <v>6452</v>
      </c>
      <c r="D4560" s="315" t="s">
        <v>6453</v>
      </c>
      <c r="E4560" s="315" t="s">
        <v>510</v>
      </c>
    </row>
    <row r="4561" spans="2:5">
      <c r="B4561" s="315" t="s">
        <v>5399</v>
      </c>
      <c r="C4561" s="315" t="s">
        <v>5400</v>
      </c>
      <c r="D4561" s="315" t="s">
        <v>5401</v>
      </c>
      <c r="E4561" s="315" t="s">
        <v>510</v>
      </c>
    </row>
    <row r="4562" spans="2:5">
      <c r="B4562" s="315" t="s">
        <v>1233</v>
      </c>
      <c r="C4562" s="315" t="s">
        <v>1234</v>
      </c>
      <c r="D4562" s="315" t="s">
        <v>509</v>
      </c>
      <c r="E4562" s="315" t="s">
        <v>510</v>
      </c>
    </row>
    <row r="4563" spans="2:5">
      <c r="B4563" s="315" t="s">
        <v>7767</v>
      </c>
      <c r="C4563" s="315" t="s">
        <v>7768</v>
      </c>
      <c r="D4563" s="315" t="s">
        <v>7769</v>
      </c>
      <c r="E4563" s="315" t="s">
        <v>510</v>
      </c>
    </row>
    <row r="4564" spans="2:5">
      <c r="B4564" s="315" t="s">
        <v>3362</v>
      </c>
      <c r="C4564" s="315" t="s">
        <v>3363</v>
      </c>
      <c r="D4564" s="315" t="s">
        <v>3364</v>
      </c>
      <c r="E4564" s="315" t="s">
        <v>510</v>
      </c>
    </row>
    <row r="4565" spans="2:5">
      <c r="B4565" s="315" t="s">
        <v>6554</v>
      </c>
      <c r="C4565" s="315" t="s">
        <v>6555</v>
      </c>
      <c r="D4565" s="315" t="s">
        <v>6556</v>
      </c>
      <c r="E4565" s="315" t="s">
        <v>510</v>
      </c>
    </row>
    <row r="4566" spans="2:5">
      <c r="B4566" s="315" t="s">
        <v>2204</v>
      </c>
      <c r="C4566" s="315" t="s">
        <v>2205</v>
      </c>
      <c r="D4566" s="315" t="s">
        <v>2206</v>
      </c>
      <c r="E4566" s="315" t="s">
        <v>510</v>
      </c>
    </row>
    <row r="4567" spans="2:5">
      <c r="B4567" s="315" t="s">
        <v>10997</v>
      </c>
      <c r="C4567" s="315" t="s">
        <v>10998</v>
      </c>
      <c r="D4567" s="315" t="s">
        <v>10999</v>
      </c>
      <c r="E4567" s="315" t="s">
        <v>510</v>
      </c>
    </row>
    <row r="4568" spans="2:5">
      <c r="B4568" s="315" t="s">
        <v>917</v>
      </c>
      <c r="C4568" s="315" t="s">
        <v>918</v>
      </c>
      <c r="D4568" s="315" t="s">
        <v>919</v>
      </c>
      <c r="E4568" s="315" t="s">
        <v>510</v>
      </c>
    </row>
    <row r="4569" spans="2:5">
      <c r="B4569" s="315" t="s">
        <v>11855</v>
      </c>
      <c r="C4569" s="315" t="s">
        <v>11856</v>
      </c>
      <c r="D4569" s="315" t="s">
        <v>11857</v>
      </c>
      <c r="E4569" s="315" t="s">
        <v>510</v>
      </c>
    </row>
    <row r="4570" spans="2:5">
      <c r="B4570" s="315" t="s">
        <v>8637</v>
      </c>
      <c r="C4570" s="315" t="s">
        <v>8638</v>
      </c>
      <c r="D4570" s="315" t="s">
        <v>8639</v>
      </c>
      <c r="E4570" s="315" t="s">
        <v>510</v>
      </c>
    </row>
    <row r="4571" spans="2:5">
      <c r="B4571" s="315" t="s">
        <v>9427</v>
      </c>
      <c r="C4571" s="315" t="s">
        <v>9428</v>
      </c>
      <c r="D4571" s="315" t="s">
        <v>9429</v>
      </c>
      <c r="E4571" s="315" t="s">
        <v>510</v>
      </c>
    </row>
    <row r="4572" spans="2:5">
      <c r="B4572" s="315" t="s">
        <v>5388</v>
      </c>
      <c r="C4572" s="315" t="s">
        <v>5389</v>
      </c>
      <c r="D4572" s="315" t="s">
        <v>5390</v>
      </c>
      <c r="E4572" s="315" t="s">
        <v>510</v>
      </c>
    </row>
    <row r="4573" spans="2:5">
      <c r="B4573" s="315" t="s">
        <v>2071</v>
      </c>
      <c r="C4573" s="315" t="s">
        <v>2072</v>
      </c>
      <c r="D4573" s="315" t="s">
        <v>2073</v>
      </c>
      <c r="E4573" s="315" t="s">
        <v>510</v>
      </c>
    </row>
    <row r="4574" spans="2:5">
      <c r="B4574" s="315" t="s">
        <v>10720</v>
      </c>
      <c r="C4574" s="315" t="s">
        <v>10721</v>
      </c>
      <c r="D4574" s="315" t="s">
        <v>10722</v>
      </c>
      <c r="E4574" s="315" t="s">
        <v>510</v>
      </c>
    </row>
    <row r="4575" spans="2:5">
      <c r="B4575" s="315" t="s">
        <v>4467</v>
      </c>
      <c r="C4575" s="315" t="s">
        <v>4468</v>
      </c>
      <c r="D4575" s="315" t="s">
        <v>4469</v>
      </c>
      <c r="E4575" s="315" t="s">
        <v>510</v>
      </c>
    </row>
    <row r="4576" spans="2:5">
      <c r="B4576" s="315" t="s">
        <v>3722</v>
      </c>
      <c r="C4576" s="315" t="s">
        <v>3723</v>
      </c>
      <c r="D4576" s="315" t="s">
        <v>509</v>
      </c>
      <c r="E4576" s="315" t="s">
        <v>510</v>
      </c>
    </row>
  </sheetData>
  <sheetProtection algorithmName="SHA-512" hashValue="szYKmZu1/wcartauK58uqmJwGHCZqtuFlyf5Fep65tPNuSbmxT6XoGYQpj6Z6lB5S33z0OZGC2DEar/9SNALVA==" saltValue="D7CsxsnHxKMdAh/UuoRWtw==" spinCount="100000" sheet="1" objects="1" scenarios="1"/>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E9AB42C09A5142BF4DA83E120836C2" ma:contentTypeVersion="16" ma:contentTypeDescription="Crie um novo documento." ma:contentTypeScope="" ma:versionID="d66b3cc6031bc1a270617012aeabee59">
  <xsd:schema xmlns:xsd="http://www.w3.org/2001/XMLSchema" xmlns:xs="http://www.w3.org/2001/XMLSchema" xmlns:p="http://schemas.microsoft.com/office/2006/metadata/properties" xmlns:ns2="daaa9464-4424-40fe-be37-0a216c42574f" xmlns:ns3="858fbe19-3582-43df-8e84-fb58b8207311" targetNamespace="http://schemas.microsoft.com/office/2006/metadata/properties" ma:root="true" ma:fieldsID="d4ba726eb85ed43d101ffd968e4e4a6d" ns2:_="" ns3:_="">
    <xsd:import namespace="daaa9464-4424-40fe-be37-0a216c42574f"/>
    <xsd:import namespace="858fbe19-3582-43df-8e84-fb58b82073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a9464-4424-40fe-be37-0a216c425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fbe19-3582-43df-8e84-fb58b8207311"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cc89f40-932f-46b6-8254-a18d0249cd92}" ma:internalName="TaxCatchAll" ma:showField="CatchAllData" ma:web="858fbe19-3582-43df-8e84-fb58b8207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58fbe19-3582-43df-8e84-fb58b8207311">
      <UserInfo>
        <DisplayName>Membros de GTPI</DisplayName>
        <AccountId>7</AccountId>
        <AccountType/>
      </UserInfo>
    </SharedWithUsers>
    <lcf76f155ced4ddcb4097134ff3c332f xmlns="daaa9464-4424-40fe-be37-0a216c42574f">
      <Terms xmlns="http://schemas.microsoft.com/office/infopath/2007/PartnerControls"/>
    </lcf76f155ced4ddcb4097134ff3c332f>
    <TaxCatchAll xmlns="858fbe19-3582-43df-8e84-fb58b8207311" xsi:nil="true"/>
  </documentManagement>
</p:properties>
</file>

<file path=customXml/itemProps1.xml><?xml version="1.0" encoding="utf-8"?>
<ds:datastoreItem xmlns:ds="http://schemas.openxmlformats.org/officeDocument/2006/customXml" ds:itemID="{0A44B921-758D-467C-A102-47D9403EBE58}">
  <ds:schemaRefs>
    <ds:schemaRef ds:uri="http://schemas.microsoft.com/sharepoint/v3/contenttype/forms"/>
  </ds:schemaRefs>
</ds:datastoreItem>
</file>

<file path=customXml/itemProps2.xml><?xml version="1.0" encoding="utf-8"?>
<ds:datastoreItem xmlns:ds="http://schemas.openxmlformats.org/officeDocument/2006/customXml" ds:itemID="{046749D7-9AE9-43A8-9352-F54853B30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a9464-4424-40fe-be37-0a216c42574f"/>
    <ds:schemaRef ds:uri="858fbe19-3582-43df-8e84-fb58b8207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107F4-3DA8-435F-8318-9E8256A19773}">
  <ds:schemaRefs>
    <ds:schemaRef ds:uri="http://schemas.microsoft.com/office/2006/documentManagement/types"/>
    <ds:schemaRef ds:uri="858fbe19-3582-43df-8e84-fb58b8207311"/>
    <ds:schemaRef ds:uri="http://purl.org/dc/dcmitype/"/>
    <ds:schemaRef ds:uri="http://purl.org/dc/elements/1.1/"/>
    <ds:schemaRef ds:uri="http://www.w3.org/XML/1998/namespace"/>
    <ds:schemaRef ds:uri="http://purl.org/dc/terms/"/>
    <ds:schemaRef ds:uri="daaa9464-4424-40fe-be37-0a216c42574f"/>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Instruções Gerais e Termos</vt:lpstr>
      <vt:lpstr>Dados Gerais e Operador</vt:lpstr>
      <vt:lpstr>Representação</vt:lpstr>
      <vt:lpstr>Solicitação e Instruções</vt:lpstr>
      <vt:lpstr>TFAC e ART</vt:lpstr>
      <vt:lpstr>Demais Informações</vt:lpstr>
      <vt:lpstr>TABELA DE DADOS</vt:lpstr>
      <vt:lpstr>Requerimento v.antiga</vt:lpstr>
      <vt:lpstr>TABELA DE DADOS PR</vt:lpstr>
      <vt:lpstr>TABELA RESUMO</vt:lpstr>
      <vt:lpstr>'TABELA RESUMO'!Area_de_impressao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Danuza Marino</dc:creator>
  <cp:keywords/>
  <dc:description/>
  <cp:lastModifiedBy>Luiz Eugênio Freire</cp:lastModifiedBy>
  <cp:revision/>
  <cp:lastPrinted>2025-03-29T19:06:43Z</cp:lastPrinted>
  <dcterms:created xsi:type="dcterms:W3CDTF">2022-03-28T20:30:48Z</dcterms:created>
  <dcterms:modified xsi:type="dcterms:W3CDTF">2025-05-21T23:09:04Z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0x01010066E9AB42C09A5142BF4DA83E120836C2</vt:lpwstr>
  </property>
  <property fmtid="{D5CDD505-2E9C-101B-9397-08002B2CF9AE}" pid="3" name="MediaServiceImageTags">
    <vt:lpwstr/>
  </property>
</Properties>
</file>