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EstaPastaDeTrabalho"/>
  <mc:AlternateContent xmlns:mc="http://schemas.openxmlformats.org/markup-compatibility/2006">
    <mc:Choice Requires="x15">
      <x15ac:absPath xmlns:x15ac="http://schemas.microsoft.com/office/spreadsheetml/2010/11/ac" url="https://d.docs.live.net/632c24edaa329cb7/Área de Trabalho/ANAC- TRAB REMOTO/VR FDCA/"/>
    </mc:Choice>
  </mc:AlternateContent>
  <xr:revisionPtr revIDLastSave="57" documentId="8_{0293CCA9-B8D8-44D7-857D-F9FC637DF07B}" xr6:coauthVersionLast="47" xr6:coauthVersionMax="47" xr10:uidLastSave="{9A9164DB-7124-47DE-A925-7B0BB7745151}"/>
  <bookViews>
    <workbookView xWindow="-108" yWindow="-108" windowWidth="23256" windowHeight="12456" tabRatio="897" firstSheet="3" activeTab="4" xr2:uid="{00000000-000D-0000-FFFF-FFFF00000000}"/>
  </bookViews>
  <sheets>
    <sheet name="Filtro2" sheetId="20" state="hidden" r:id="rId1"/>
    <sheet name="INTRODUÇÃO" sheetId="15" r:id="rId2"/>
    <sheet name="DADOS CADASTRAIS" sheetId="16" r:id="rId3"/>
    <sheet name="ORIENTAÇÕES" sheetId="17" r:id="rId4"/>
    <sheet name="FDCA" sheetId="11" r:id="rId5"/>
    <sheet name="FOTOS 3" sheetId="19" state="hidden" r:id="rId6"/>
    <sheet name="CERCA" sheetId="21" r:id="rId7"/>
    <sheet name="SH" sheetId="22" r:id="rId8"/>
    <sheet name="LUZES" sheetId="23" r:id="rId9"/>
    <sheet name="SV" sheetId="24" r:id="rId10"/>
    <sheet name="COM" sheetId="26" r:id="rId11"/>
    <sheet name="AUXÍLIOS" sheetId="25" r:id="rId12"/>
    <sheet name="CRED" sheetId="27" state="hidden" r:id="rId13"/>
    <sheet name="PISTA(S)" sheetId="28" r:id="rId14"/>
    <sheet name="TÁXI(S)" sheetId="29" r:id="rId15"/>
    <sheet name="PÁTIO(S)" sheetId="30" r:id="rId16"/>
    <sheet name="VIA(S) SERVIÇO" sheetId="31" r:id="rId17"/>
    <sheet name="AREAS VERDES" sheetId="32" r:id="rId18"/>
    <sheet name="DRENAGEM" sheetId="33" r:id="rId19"/>
    <sheet name="FAIXA DE PISTA" sheetId="34" r:id="rId20"/>
    <sheet name="Filtrar" sheetId="13" state="hidden" r:id="rId21"/>
    <sheet name="BowTie RI" sheetId="1" state="hidden" r:id="rId22"/>
    <sheet name="BowTie RE" sheetId="4" state="hidden" r:id="rId23"/>
    <sheet name="BowTie FOD" sheetId="6" state="hidden" r:id="rId24"/>
    <sheet name="BowTie BIRD" sheetId="8" state="hidden" r:id="rId25"/>
    <sheet name="BowTie WILD" sheetId="10" state="hidden" r:id="rId26"/>
  </sheets>
  <definedNames>
    <definedName name="_xlnm._FilterDatabase" localSheetId="4" hidden="1">FDCA!$D$15:$E$580</definedName>
    <definedName name="_xlnm._FilterDatabase" localSheetId="20" hidden="1">Filtrar!$A$8:$AN$8</definedName>
    <definedName name="_xlnm._FilterDatabase" localSheetId="0" hidden="1">Filtro2!$B$8:$AL$83</definedName>
    <definedName name="_xlnm.Print_Area" localSheetId="24">'BowTie BIRD'!$B$2:$AF$34</definedName>
    <definedName name="_xlnm.Print_Area" localSheetId="23">'BowTie FOD'!$B$2:$AF$53</definedName>
    <definedName name="_xlnm.Print_Area" localSheetId="22">'BowTie RE'!$B$2:$AF$49</definedName>
    <definedName name="_xlnm.Print_Area" localSheetId="21">'BowTie RI'!$B$2:$AF$42</definedName>
    <definedName name="_xlnm.Print_Area" localSheetId="25">'BowTie WILD'!$B$2:$AF$38</definedName>
    <definedName name="_xlnm.Print_Titles" localSheetId="4">FDCA!$2:$6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J83" i="20" l="1"/>
  <c r="AI83" i="20"/>
  <c r="AH83" i="20"/>
  <c r="AG83" i="20"/>
  <c r="AF83" i="20"/>
  <c r="AE83" i="20"/>
  <c r="AD83" i="20"/>
  <c r="AC83" i="20"/>
  <c r="AB83" i="20"/>
  <c r="AA83" i="20"/>
  <c r="Z83" i="20"/>
  <c r="Y83" i="20"/>
  <c r="X83" i="20"/>
  <c r="W83" i="20"/>
  <c r="V83" i="20"/>
  <c r="U83" i="20"/>
  <c r="T83" i="20"/>
  <c r="S83" i="20"/>
  <c r="R83" i="20"/>
  <c r="Q83" i="20"/>
  <c r="P83" i="20"/>
  <c r="O83" i="20"/>
  <c r="N83" i="20"/>
  <c r="M83" i="20"/>
  <c r="AJ82" i="20"/>
  <c r="AI82" i="20"/>
  <c r="AH82" i="20"/>
  <c r="AG82" i="20"/>
  <c r="AF82" i="20"/>
  <c r="AE82" i="20"/>
  <c r="AD82" i="20"/>
  <c r="AC82" i="20"/>
  <c r="AB82" i="20"/>
  <c r="AA82" i="20"/>
  <c r="Z82" i="20"/>
  <c r="Y82" i="20"/>
  <c r="X82" i="20"/>
  <c r="W82" i="20"/>
  <c r="V82" i="20"/>
  <c r="U82" i="20"/>
  <c r="T82" i="20"/>
  <c r="S82" i="20"/>
  <c r="R82" i="20"/>
  <c r="Q82" i="20"/>
  <c r="P82" i="20"/>
  <c r="O82" i="20"/>
  <c r="N82" i="20"/>
  <c r="M82" i="20"/>
  <c r="AK82" i="20" s="1" a="1"/>
  <c r="AK82" i="20" s="1"/>
  <c r="AL82" i="20" s="1"/>
  <c r="AJ81" i="20"/>
  <c r="AI81" i="20"/>
  <c r="AH81" i="20"/>
  <c r="AG81" i="20"/>
  <c r="AF81" i="20"/>
  <c r="AE81" i="20"/>
  <c r="AD81" i="20"/>
  <c r="AC81" i="20"/>
  <c r="AB81" i="20"/>
  <c r="AA81" i="20"/>
  <c r="Z81" i="20"/>
  <c r="Y81" i="20"/>
  <c r="X81" i="20"/>
  <c r="W81" i="20"/>
  <c r="V81" i="20"/>
  <c r="U81" i="20"/>
  <c r="T81" i="20"/>
  <c r="S81" i="20"/>
  <c r="R81" i="20"/>
  <c r="Q81" i="20"/>
  <c r="P81" i="20"/>
  <c r="O81" i="20"/>
  <c r="N81" i="20"/>
  <c r="M81" i="20"/>
  <c r="AK81" i="20" s="1" a="1"/>
  <c r="AK81" i="20" s="1"/>
  <c r="AL81" i="20" s="1"/>
  <c r="AJ80" i="20"/>
  <c r="AI80" i="20"/>
  <c r="AH80" i="20"/>
  <c r="AG80" i="20"/>
  <c r="AF80" i="20"/>
  <c r="AE80" i="20"/>
  <c r="AD80" i="20"/>
  <c r="AC80" i="20"/>
  <c r="AB80" i="20"/>
  <c r="AA80" i="20"/>
  <c r="Z80" i="20"/>
  <c r="Y80" i="20"/>
  <c r="X80" i="20"/>
  <c r="W80" i="20"/>
  <c r="V80" i="20"/>
  <c r="U80" i="20"/>
  <c r="T80" i="20"/>
  <c r="S80" i="20"/>
  <c r="R80" i="20"/>
  <c r="Q80" i="20"/>
  <c r="P80" i="20"/>
  <c r="O80" i="20"/>
  <c r="N80" i="20"/>
  <c r="M80" i="20"/>
  <c r="AK80" i="20" s="1" a="1"/>
  <c r="AK80" i="20" s="1"/>
  <c r="AL80" i="20" s="1"/>
  <c r="AJ79" i="20"/>
  <c r="AI79" i="20"/>
  <c r="AH79" i="20"/>
  <c r="AG79" i="20"/>
  <c r="AF79" i="20"/>
  <c r="AE79" i="20"/>
  <c r="AD79" i="20"/>
  <c r="AC79" i="20"/>
  <c r="AB79" i="20"/>
  <c r="AA79" i="20"/>
  <c r="Z79" i="20"/>
  <c r="Y79" i="20"/>
  <c r="X79" i="20"/>
  <c r="W79" i="20"/>
  <c r="V79" i="20"/>
  <c r="U79" i="20"/>
  <c r="T79" i="20"/>
  <c r="S79" i="20"/>
  <c r="R79" i="20"/>
  <c r="Q79" i="20"/>
  <c r="P79" i="20"/>
  <c r="O79" i="20"/>
  <c r="N79" i="20"/>
  <c r="M79" i="20"/>
  <c r="AK79" i="20" s="1" a="1"/>
  <c r="AK79" i="20" s="1"/>
  <c r="AL79" i="20" s="1"/>
  <c r="AJ78" i="20"/>
  <c r="AI78" i="20"/>
  <c r="AH78" i="20"/>
  <c r="AG78" i="20"/>
  <c r="AF78" i="20"/>
  <c r="AE78" i="20"/>
  <c r="AD78" i="20"/>
  <c r="AC78" i="20"/>
  <c r="AB78" i="20"/>
  <c r="AA78" i="20"/>
  <c r="Z78" i="20"/>
  <c r="Y78" i="20"/>
  <c r="X78" i="20"/>
  <c r="W78" i="20"/>
  <c r="V78" i="20"/>
  <c r="U78" i="20"/>
  <c r="T78" i="20"/>
  <c r="S78" i="20"/>
  <c r="R78" i="20"/>
  <c r="Q78" i="20"/>
  <c r="P78" i="20"/>
  <c r="O78" i="20"/>
  <c r="N78" i="20"/>
  <c r="M78" i="20"/>
  <c r="AK78" i="20" s="1" a="1"/>
  <c r="AK78" i="20" s="1"/>
  <c r="AL78" i="20" s="1"/>
  <c r="AJ77" i="20"/>
  <c r="AI77" i="20"/>
  <c r="AH77" i="20"/>
  <c r="AG77" i="20"/>
  <c r="AF77" i="20"/>
  <c r="AE77" i="20"/>
  <c r="AD77" i="20"/>
  <c r="AC77" i="20"/>
  <c r="AB77" i="20"/>
  <c r="AA77" i="20"/>
  <c r="Z77" i="20"/>
  <c r="Y77" i="20"/>
  <c r="X77" i="20"/>
  <c r="W77" i="20"/>
  <c r="V77" i="20"/>
  <c r="U77" i="20"/>
  <c r="T77" i="20"/>
  <c r="S77" i="20"/>
  <c r="R77" i="20"/>
  <c r="Q77" i="20"/>
  <c r="P77" i="20"/>
  <c r="O77" i="20"/>
  <c r="N77" i="20"/>
  <c r="M77" i="20"/>
  <c r="AK77" i="20" s="1" a="1"/>
  <c r="AK77" i="20" s="1"/>
  <c r="AL77" i="20" s="1"/>
  <c r="AJ76" i="20"/>
  <c r="AI76" i="20"/>
  <c r="AH76" i="20"/>
  <c r="AG76" i="20"/>
  <c r="AF76" i="20"/>
  <c r="AE76" i="20"/>
  <c r="AD76" i="20"/>
  <c r="AC76" i="20"/>
  <c r="AB76" i="20"/>
  <c r="AA76" i="20"/>
  <c r="Z76" i="20"/>
  <c r="Y76" i="20"/>
  <c r="X76" i="20"/>
  <c r="W76" i="20"/>
  <c r="V76" i="20"/>
  <c r="U76" i="20"/>
  <c r="T76" i="20"/>
  <c r="S76" i="20"/>
  <c r="R76" i="20"/>
  <c r="Q76" i="20"/>
  <c r="P76" i="20"/>
  <c r="O76" i="20"/>
  <c r="N76" i="20"/>
  <c r="M76" i="20"/>
  <c r="AK76" i="20" s="1" a="1"/>
  <c r="AK76" i="20" s="1"/>
  <c r="AL76" i="20" s="1"/>
  <c r="AJ75" i="20"/>
  <c r="AI75" i="20"/>
  <c r="AH75" i="20"/>
  <c r="AG75" i="20"/>
  <c r="AF75" i="20"/>
  <c r="AE75" i="20"/>
  <c r="AD75" i="20"/>
  <c r="AC75" i="20"/>
  <c r="AB75" i="20"/>
  <c r="AA75" i="20"/>
  <c r="Z75" i="20"/>
  <c r="Y75" i="20"/>
  <c r="X75" i="20"/>
  <c r="W75" i="20"/>
  <c r="V75" i="20"/>
  <c r="U75" i="20"/>
  <c r="T75" i="20"/>
  <c r="S75" i="20"/>
  <c r="R75" i="20"/>
  <c r="Q75" i="20"/>
  <c r="P75" i="20"/>
  <c r="O75" i="20"/>
  <c r="N75" i="20"/>
  <c r="M75" i="20"/>
  <c r="AK75" i="20" s="1" a="1"/>
  <c r="AK75" i="20" s="1"/>
  <c r="AL75" i="20" s="1"/>
  <c r="AJ74" i="20"/>
  <c r="AI74" i="20"/>
  <c r="AH74" i="20"/>
  <c r="AG74" i="20"/>
  <c r="AF74" i="20"/>
  <c r="AE74" i="20"/>
  <c r="AD74" i="20"/>
  <c r="AC74" i="20"/>
  <c r="AB74" i="20"/>
  <c r="AA74" i="20"/>
  <c r="Z74" i="20"/>
  <c r="Y74" i="20"/>
  <c r="X74" i="20"/>
  <c r="W74" i="20"/>
  <c r="V74" i="20"/>
  <c r="U74" i="20"/>
  <c r="T74" i="20"/>
  <c r="S74" i="20"/>
  <c r="R74" i="20"/>
  <c r="Q74" i="20"/>
  <c r="P74" i="20"/>
  <c r="O74" i="20"/>
  <c r="N74" i="20"/>
  <c r="M74" i="20"/>
  <c r="AK74" i="20" s="1" a="1"/>
  <c r="AK74" i="20" s="1"/>
  <c r="AL74" i="20" s="1"/>
  <c r="AJ73" i="20"/>
  <c r="AI73" i="20"/>
  <c r="AH73" i="20"/>
  <c r="AG73" i="20"/>
  <c r="AF73" i="20"/>
  <c r="AE73" i="20"/>
  <c r="AD73" i="20"/>
  <c r="AC73" i="20"/>
  <c r="AB73" i="20"/>
  <c r="AA73" i="20"/>
  <c r="Z73" i="20"/>
  <c r="Y73" i="20"/>
  <c r="X73" i="20"/>
  <c r="W73" i="20"/>
  <c r="V73" i="20"/>
  <c r="U73" i="20"/>
  <c r="T73" i="20"/>
  <c r="S73" i="20"/>
  <c r="R73" i="20"/>
  <c r="Q73" i="20"/>
  <c r="P73" i="20"/>
  <c r="O73" i="20"/>
  <c r="N73" i="20"/>
  <c r="M73" i="20"/>
  <c r="AK73" i="20" s="1" a="1"/>
  <c r="AK73" i="20" s="1"/>
  <c r="AL73" i="20" s="1"/>
  <c r="AJ72" i="20"/>
  <c r="AI72" i="20"/>
  <c r="AH72" i="20"/>
  <c r="AG72" i="20"/>
  <c r="AF72" i="20"/>
  <c r="AE72" i="20"/>
  <c r="AD72" i="20"/>
  <c r="AC72" i="20"/>
  <c r="AB72" i="20"/>
  <c r="AA72" i="20"/>
  <c r="Z72" i="20"/>
  <c r="Y72" i="20"/>
  <c r="X72" i="20"/>
  <c r="W72" i="20"/>
  <c r="V72" i="20"/>
  <c r="U72" i="20"/>
  <c r="T72" i="20"/>
  <c r="S72" i="20"/>
  <c r="R72" i="20"/>
  <c r="Q72" i="20"/>
  <c r="P72" i="20"/>
  <c r="O72" i="20"/>
  <c r="N72" i="20"/>
  <c r="M72" i="20"/>
  <c r="AK72" i="20" s="1" a="1"/>
  <c r="AK72" i="20" s="1"/>
  <c r="AL72" i="20" s="1"/>
  <c r="AJ71" i="20"/>
  <c r="AI71" i="20"/>
  <c r="AH71" i="20"/>
  <c r="AG71" i="20"/>
  <c r="AF71" i="20"/>
  <c r="AE71" i="20"/>
  <c r="AD71" i="20"/>
  <c r="AC71" i="20"/>
  <c r="AB71" i="20"/>
  <c r="AA71" i="20"/>
  <c r="Z71" i="20"/>
  <c r="Y71" i="20"/>
  <c r="X71" i="20"/>
  <c r="W71" i="20"/>
  <c r="V71" i="20"/>
  <c r="U71" i="20"/>
  <c r="T71" i="20"/>
  <c r="S71" i="20"/>
  <c r="R71" i="20"/>
  <c r="Q71" i="20"/>
  <c r="P71" i="20"/>
  <c r="O71" i="20"/>
  <c r="N71" i="20"/>
  <c r="M71" i="20"/>
  <c r="AK71" i="20" s="1" a="1"/>
  <c r="AK71" i="20" s="1"/>
  <c r="AL71" i="20" s="1"/>
  <c r="AJ70" i="20"/>
  <c r="AI70" i="20"/>
  <c r="AH70" i="20"/>
  <c r="AG70" i="20"/>
  <c r="AF70" i="20"/>
  <c r="AE70" i="20"/>
  <c r="AD70" i="20"/>
  <c r="AC70" i="20"/>
  <c r="AB70" i="20"/>
  <c r="AA70" i="20"/>
  <c r="Z70" i="20"/>
  <c r="Y70" i="20"/>
  <c r="X70" i="20"/>
  <c r="W70" i="20"/>
  <c r="V70" i="20"/>
  <c r="U70" i="20"/>
  <c r="T70" i="20"/>
  <c r="S70" i="20"/>
  <c r="R70" i="20"/>
  <c r="Q70" i="20"/>
  <c r="P70" i="20"/>
  <c r="O70" i="20"/>
  <c r="N70" i="20"/>
  <c r="M70" i="20"/>
  <c r="AK70" i="20" s="1" a="1"/>
  <c r="AK70" i="20" s="1"/>
  <c r="AL70" i="20" s="1"/>
  <c r="AJ69" i="20"/>
  <c r="AI69" i="20"/>
  <c r="AH69" i="20"/>
  <c r="AG69" i="20"/>
  <c r="AF69" i="20"/>
  <c r="AE69" i="20"/>
  <c r="AD69" i="20"/>
  <c r="AC69" i="20"/>
  <c r="AB69" i="20"/>
  <c r="AA69" i="20"/>
  <c r="Z69" i="20"/>
  <c r="Y69" i="20"/>
  <c r="X69" i="20"/>
  <c r="W69" i="20"/>
  <c r="V69" i="20"/>
  <c r="U69" i="20"/>
  <c r="T69" i="20"/>
  <c r="S69" i="20"/>
  <c r="R69" i="20"/>
  <c r="Q69" i="20"/>
  <c r="P69" i="20"/>
  <c r="O69" i="20"/>
  <c r="N69" i="20"/>
  <c r="M69" i="20"/>
  <c r="AK69" i="20" s="1" a="1"/>
  <c r="AK69" i="20" s="1"/>
  <c r="AL69" i="20" s="1"/>
  <c r="AJ68" i="20"/>
  <c r="AI68" i="20"/>
  <c r="AH68" i="20"/>
  <c r="AG68" i="20"/>
  <c r="AF68" i="20"/>
  <c r="AE68" i="20"/>
  <c r="AD68" i="20"/>
  <c r="AC68" i="20"/>
  <c r="AB68" i="20"/>
  <c r="AA68" i="20"/>
  <c r="Z68" i="20"/>
  <c r="Y68" i="20"/>
  <c r="X68" i="20"/>
  <c r="W68" i="20"/>
  <c r="V68" i="20"/>
  <c r="U68" i="20"/>
  <c r="T68" i="20"/>
  <c r="S68" i="20"/>
  <c r="R68" i="20"/>
  <c r="Q68" i="20"/>
  <c r="P68" i="20"/>
  <c r="O68" i="20"/>
  <c r="N68" i="20"/>
  <c r="M68" i="20"/>
  <c r="AK68" i="20" s="1" a="1"/>
  <c r="AK68" i="20" s="1"/>
  <c r="AL68" i="20" s="1"/>
  <c r="AJ67" i="20"/>
  <c r="AI67" i="20"/>
  <c r="AH67" i="20"/>
  <c r="AG67" i="20"/>
  <c r="AF67" i="20"/>
  <c r="AE67" i="20"/>
  <c r="AD67" i="20"/>
  <c r="AC67" i="20"/>
  <c r="AB67" i="20"/>
  <c r="AA67" i="20"/>
  <c r="Z67" i="20"/>
  <c r="Y67" i="20"/>
  <c r="X67" i="20"/>
  <c r="W67" i="20"/>
  <c r="V67" i="20"/>
  <c r="U67" i="20"/>
  <c r="T67" i="20"/>
  <c r="S67" i="20"/>
  <c r="R67" i="20"/>
  <c r="Q67" i="20"/>
  <c r="P67" i="20"/>
  <c r="O67" i="20"/>
  <c r="N67" i="20"/>
  <c r="M67" i="20"/>
  <c r="AK67" i="20" s="1" a="1"/>
  <c r="AK67" i="20" s="1"/>
  <c r="AL67" i="20" s="1"/>
  <c r="AJ66" i="20"/>
  <c r="AI66" i="20"/>
  <c r="AH66" i="20"/>
  <c r="AG66" i="20"/>
  <c r="AF66" i="20"/>
  <c r="AE66" i="20"/>
  <c r="AD66" i="20"/>
  <c r="AC66" i="20"/>
  <c r="AB66" i="20"/>
  <c r="AA66" i="20"/>
  <c r="Z66" i="20"/>
  <c r="Y66" i="20"/>
  <c r="X66" i="20"/>
  <c r="W66" i="20"/>
  <c r="V66" i="20"/>
  <c r="U66" i="20"/>
  <c r="T66" i="20"/>
  <c r="S66" i="20"/>
  <c r="R66" i="20"/>
  <c r="Q66" i="20"/>
  <c r="P66" i="20"/>
  <c r="O66" i="20"/>
  <c r="N66" i="20"/>
  <c r="M66" i="20"/>
  <c r="AK66" i="20" s="1" a="1"/>
  <c r="AK66" i="20" s="1"/>
  <c r="AL66" i="20" s="1"/>
  <c r="AJ65" i="20"/>
  <c r="AI65" i="20"/>
  <c r="AH65" i="20"/>
  <c r="AG65" i="20"/>
  <c r="AF65" i="20"/>
  <c r="AE65" i="20"/>
  <c r="AD65" i="20"/>
  <c r="AC65" i="20"/>
  <c r="AB65" i="20"/>
  <c r="AA65" i="20"/>
  <c r="Z65" i="20"/>
  <c r="Y65" i="20"/>
  <c r="X65" i="20"/>
  <c r="W65" i="20"/>
  <c r="V65" i="20"/>
  <c r="U65" i="20"/>
  <c r="T65" i="20"/>
  <c r="S65" i="20"/>
  <c r="R65" i="20"/>
  <c r="Q65" i="20"/>
  <c r="P65" i="20"/>
  <c r="O65" i="20"/>
  <c r="N65" i="20"/>
  <c r="M65" i="20"/>
  <c r="AK65" i="20" s="1" a="1"/>
  <c r="AK65" i="20" s="1"/>
  <c r="AL65" i="20" s="1"/>
  <c r="AJ64" i="20"/>
  <c r="AI64" i="20"/>
  <c r="AH64" i="20"/>
  <c r="AG64" i="20"/>
  <c r="AF64" i="20"/>
  <c r="AE64" i="20"/>
  <c r="AD64" i="20"/>
  <c r="AC64" i="20"/>
  <c r="AB64" i="20"/>
  <c r="AA64" i="20"/>
  <c r="Z64" i="20"/>
  <c r="Y64" i="20"/>
  <c r="X64" i="20"/>
  <c r="W64" i="20"/>
  <c r="V64" i="20"/>
  <c r="U64" i="20"/>
  <c r="T64" i="20"/>
  <c r="S64" i="20"/>
  <c r="R64" i="20"/>
  <c r="Q64" i="20"/>
  <c r="P64" i="20"/>
  <c r="O64" i="20"/>
  <c r="N64" i="20"/>
  <c r="M64" i="20"/>
  <c r="AJ63" i="20"/>
  <c r="AI63" i="20"/>
  <c r="AH63" i="20"/>
  <c r="AG63" i="20"/>
  <c r="AF63" i="20"/>
  <c r="AE63" i="20"/>
  <c r="AD63" i="20"/>
  <c r="AC63" i="20"/>
  <c r="AB63" i="20"/>
  <c r="AA63" i="20"/>
  <c r="Z63" i="20"/>
  <c r="Y63" i="20"/>
  <c r="X63" i="20"/>
  <c r="W63" i="20"/>
  <c r="V63" i="20"/>
  <c r="U63" i="20"/>
  <c r="T63" i="20"/>
  <c r="S63" i="20"/>
  <c r="R63" i="20"/>
  <c r="Q63" i="20"/>
  <c r="P63" i="20"/>
  <c r="O63" i="20"/>
  <c r="N63" i="20"/>
  <c r="M63" i="20"/>
  <c r="AK63" i="20" s="1" a="1"/>
  <c r="AK63" i="20" s="1"/>
  <c r="AL63" i="20" s="1"/>
  <c r="AJ62" i="20"/>
  <c r="AI62" i="20"/>
  <c r="AH62" i="20"/>
  <c r="AG62" i="20"/>
  <c r="AF62" i="20"/>
  <c r="AE62" i="20"/>
  <c r="AD62" i="20"/>
  <c r="AC62" i="20"/>
  <c r="AB62" i="20"/>
  <c r="AA62" i="20"/>
  <c r="Z62" i="20"/>
  <c r="Y62" i="20"/>
  <c r="X62" i="20"/>
  <c r="W62" i="20"/>
  <c r="V62" i="20"/>
  <c r="U62" i="20"/>
  <c r="T62" i="20"/>
  <c r="S62" i="20"/>
  <c r="R62" i="20"/>
  <c r="Q62" i="20"/>
  <c r="P62" i="20"/>
  <c r="O62" i="20"/>
  <c r="N62" i="20"/>
  <c r="M62" i="20"/>
  <c r="AK62" i="20" s="1" a="1"/>
  <c r="AK62" i="20" s="1"/>
  <c r="AL62" i="20" s="1"/>
  <c r="AJ61" i="20"/>
  <c r="AI61" i="20"/>
  <c r="AH61" i="20"/>
  <c r="AG61" i="20"/>
  <c r="AF61" i="20"/>
  <c r="AE61" i="20"/>
  <c r="AD61" i="20"/>
  <c r="AC61" i="20"/>
  <c r="AB61" i="20"/>
  <c r="AA61" i="20"/>
  <c r="Z61" i="20"/>
  <c r="Y61" i="20"/>
  <c r="X61" i="20"/>
  <c r="W61" i="20"/>
  <c r="V61" i="20"/>
  <c r="U61" i="20"/>
  <c r="T61" i="20"/>
  <c r="S61" i="20"/>
  <c r="R61" i="20"/>
  <c r="Q61" i="20"/>
  <c r="P61" i="20"/>
  <c r="O61" i="20"/>
  <c r="N61" i="20"/>
  <c r="M61" i="20"/>
  <c r="AK61" i="20" s="1" a="1"/>
  <c r="AK61" i="20" s="1"/>
  <c r="AL61" i="20" s="1"/>
  <c r="AJ60" i="20"/>
  <c r="AI60" i="20"/>
  <c r="AH60" i="20"/>
  <c r="AG60" i="20"/>
  <c r="AF60" i="20"/>
  <c r="AE60" i="20"/>
  <c r="AD60" i="20"/>
  <c r="AC60" i="20"/>
  <c r="AB60" i="20"/>
  <c r="AA60" i="20"/>
  <c r="Z60" i="20"/>
  <c r="Y60" i="20"/>
  <c r="X60" i="20"/>
  <c r="W60" i="20"/>
  <c r="V60" i="20"/>
  <c r="U60" i="20"/>
  <c r="T60" i="20"/>
  <c r="S60" i="20"/>
  <c r="R60" i="20"/>
  <c r="Q60" i="20"/>
  <c r="P60" i="20"/>
  <c r="O60" i="20"/>
  <c r="N60" i="20"/>
  <c r="M60" i="20"/>
  <c r="AK60" i="20" s="1" a="1"/>
  <c r="AK60" i="20" s="1"/>
  <c r="AL60" i="20" s="1"/>
  <c r="AJ59" i="20"/>
  <c r="AI59" i="20"/>
  <c r="AH59" i="20"/>
  <c r="AG59" i="20"/>
  <c r="AF59" i="20"/>
  <c r="AE59" i="20"/>
  <c r="AD59" i="20"/>
  <c r="AC59" i="20"/>
  <c r="AB59" i="20"/>
  <c r="AA59" i="20"/>
  <c r="Z59" i="20"/>
  <c r="Y59" i="20"/>
  <c r="X59" i="20"/>
  <c r="W59" i="20"/>
  <c r="V59" i="20"/>
  <c r="U59" i="20"/>
  <c r="T59" i="20"/>
  <c r="S59" i="20"/>
  <c r="R59" i="20"/>
  <c r="Q59" i="20"/>
  <c r="P59" i="20"/>
  <c r="O59" i="20"/>
  <c r="N59" i="20"/>
  <c r="M59" i="20"/>
  <c r="AJ58" i="20"/>
  <c r="AI58" i="20"/>
  <c r="AH58" i="20"/>
  <c r="AG58" i="20"/>
  <c r="AF58" i="20"/>
  <c r="AE58" i="20"/>
  <c r="AD58" i="20"/>
  <c r="AC58" i="20"/>
  <c r="AB58" i="20"/>
  <c r="AA58" i="20"/>
  <c r="Z58" i="20"/>
  <c r="Y58" i="20"/>
  <c r="X58" i="20"/>
  <c r="W58" i="20"/>
  <c r="V58" i="20"/>
  <c r="U58" i="20"/>
  <c r="T58" i="20"/>
  <c r="S58" i="20"/>
  <c r="R58" i="20"/>
  <c r="Q58" i="20"/>
  <c r="P58" i="20"/>
  <c r="O58" i="20"/>
  <c r="N58" i="20"/>
  <c r="M58" i="20"/>
  <c r="AK58" i="20" s="1" a="1"/>
  <c r="AK58" i="20" s="1"/>
  <c r="AL58" i="20" s="1"/>
  <c r="AJ57" i="20"/>
  <c r="AI57" i="20"/>
  <c r="AH57" i="20"/>
  <c r="AG57" i="20"/>
  <c r="AF57" i="20"/>
  <c r="AE57" i="20"/>
  <c r="AD57" i="20"/>
  <c r="AC57" i="20"/>
  <c r="AB57" i="20"/>
  <c r="AA57" i="20"/>
  <c r="Z57" i="20"/>
  <c r="Y57" i="20"/>
  <c r="X57" i="20"/>
  <c r="W57" i="20"/>
  <c r="V57" i="20"/>
  <c r="U57" i="20"/>
  <c r="T57" i="20"/>
  <c r="S57" i="20"/>
  <c r="R57" i="20"/>
  <c r="Q57" i="20"/>
  <c r="P57" i="20"/>
  <c r="O57" i="20"/>
  <c r="N57" i="20"/>
  <c r="M57" i="20"/>
  <c r="AK57" i="20" s="1" a="1"/>
  <c r="AK57" i="20" s="1"/>
  <c r="AL57" i="20" s="1"/>
  <c r="AJ56" i="20"/>
  <c r="AI56" i="20"/>
  <c r="AH56" i="20"/>
  <c r="AG56" i="20"/>
  <c r="AF56" i="20"/>
  <c r="AE56" i="20"/>
  <c r="AD56" i="20"/>
  <c r="AC56" i="20"/>
  <c r="AB56" i="20"/>
  <c r="AA56" i="20"/>
  <c r="Z56" i="20"/>
  <c r="Y56" i="20"/>
  <c r="X56" i="20"/>
  <c r="W56" i="20"/>
  <c r="V56" i="20"/>
  <c r="U56" i="20"/>
  <c r="T56" i="20"/>
  <c r="S56" i="20"/>
  <c r="R56" i="20"/>
  <c r="Q56" i="20"/>
  <c r="P56" i="20"/>
  <c r="O56" i="20"/>
  <c r="N56" i="20"/>
  <c r="M56" i="20"/>
  <c r="AJ55" i="20"/>
  <c r="AI55" i="20"/>
  <c r="AH55" i="20"/>
  <c r="AG55" i="20"/>
  <c r="AF55" i="20"/>
  <c r="AE55" i="20"/>
  <c r="AD55" i="20"/>
  <c r="AC55" i="20"/>
  <c r="AB55" i="20"/>
  <c r="AA55" i="20"/>
  <c r="Z55" i="20"/>
  <c r="Y55" i="20"/>
  <c r="X55" i="20"/>
  <c r="W55" i="20"/>
  <c r="V55" i="20"/>
  <c r="U55" i="20"/>
  <c r="T55" i="20"/>
  <c r="S55" i="20"/>
  <c r="R55" i="20"/>
  <c r="Q55" i="20"/>
  <c r="P55" i="20"/>
  <c r="O55" i="20"/>
  <c r="N55" i="20"/>
  <c r="M55" i="20"/>
  <c r="AJ54" i="20"/>
  <c r="AI54" i="20"/>
  <c r="AH54" i="20"/>
  <c r="AG54" i="20"/>
  <c r="AF54" i="20"/>
  <c r="AE54" i="20"/>
  <c r="AD54" i="20"/>
  <c r="AC54" i="20"/>
  <c r="AB54" i="20"/>
  <c r="AA54" i="20"/>
  <c r="Z54" i="20"/>
  <c r="Y54" i="20"/>
  <c r="X54" i="20"/>
  <c r="W54" i="20"/>
  <c r="V54" i="20"/>
  <c r="U54" i="20"/>
  <c r="T54" i="20"/>
  <c r="S54" i="20"/>
  <c r="R54" i="20"/>
  <c r="Q54" i="20"/>
  <c r="P54" i="20"/>
  <c r="O54" i="20"/>
  <c r="N54" i="20"/>
  <c r="M54" i="20"/>
  <c r="AK54" i="20" s="1" a="1"/>
  <c r="AK54" i="20" s="1"/>
  <c r="AL54" i="20" s="1"/>
  <c r="AJ53" i="20"/>
  <c r="AI53" i="20"/>
  <c r="AH53" i="20"/>
  <c r="AG53" i="20"/>
  <c r="AF53" i="20"/>
  <c r="AE53" i="20"/>
  <c r="AD53" i="20"/>
  <c r="AC53" i="20"/>
  <c r="AB53" i="20"/>
  <c r="AA53" i="20"/>
  <c r="Z53" i="20"/>
  <c r="Y53" i="20"/>
  <c r="X53" i="20"/>
  <c r="W53" i="20"/>
  <c r="V53" i="20"/>
  <c r="U53" i="20"/>
  <c r="T53" i="20"/>
  <c r="S53" i="20"/>
  <c r="R53" i="20"/>
  <c r="Q53" i="20"/>
  <c r="P53" i="20"/>
  <c r="O53" i="20"/>
  <c r="N53" i="20"/>
  <c r="M53" i="20"/>
  <c r="AK53" i="20" s="1" a="1"/>
  <c r="AK53" i="20" s="1"/>
  <c r="AL53" i="20" s="1"/>
  <c r="AJ52" i="20"/>
  <c r="AI52" i="20"/>
  <c r="AH52" i="20"/>
  <c r="AG52" i="20"/>
  <c r="AF52" i="20"/>
  <c r="AE52" i="20"/>
  <c r="AD52" i="20"/>
  <c r="AC52" i="20"/>
  <c r="AB52" i="20"/>
  <c r="AA52" i="20"/>
  <c r="Z52" i="20"/>
  <c r="Y52" i="20"/>
  <c r="X52" i="20"/>
  <c r="W52" i="20"/>
  <c r="V52" i="20"/>
  <c r="U52" i="20"/>
  <c r="T52" i="20"/>
  <c r="S52" i="20"/>
  <c r="R52" i="20"/>
  <c r="Q52" i="20"/>
  <c r="P52" i="20"/>
  <c r="O52" i="20"/>
  <c r="N52" i="20"/>
  <c r="M52" i="20"/>
  <c r="AK52" i="20" s="1" a="1"/>
  <c r="AK52" i="20" s="1"/>
  <c r="AL52" i="20" s="1"/>
  <c r="AJ51" i="20"/>
  <c r="AI51" i="20"/>
  <c r="AH51" i="20"/>
  <c r="AG51" i="20"/>
  <c r="AF51" i="20"/>
  <c r="AE51" i="20"/>
  <c r="AD51" i="20"/>
  <c r="AC51" i="20"/>
  <c r="AB51" i="20"/>
  <c r="AA51" i="20"/>
  <c r="Z51" i="20"/>
  <c r="Y51" i="20"/>
  <c r="X51" i="20"/>
  <c r="W51" i="20"/>
  <c r="V51" i="20"/>
  <c r="U51" i="20"/>
  <c r="T51" i="20"/>
  <c r="S51" i="20"/>
  <c r="R51" i="20"/>
  <c r="Q51" i="20"/>
  <c r="P51" i="20"/>
  <c r="O51" i="20"/>
  <c r="N51" i="20"/>
  <c r="M51" i="20"/>
  <c r="AK51" i="20" s="1" a="1"/>
  <c r="AK51" i="20" s="1"/>
  <c r="AL51" i="20" s="1"/>
  <c r="AJ50" i="20"/>
  <c r="AI50" i="20"/>
  <c r="AH50" i="20"/>
  <c r="AG50" i="20"/>
  <c r="AF50" i="20"/>
  <c r="AE50" i="20"/>
  <c r="AD50" i="20"/>
  <c r="AC50" i="20"/>
  <c r="AB50" i="20"/>
  <c r="AA50" i="20"/>
  <c r="Z50" i="20"/>
  <c r="Y50" i="20"/>
  <c r="X50" i="20"/>
  <c r="W50" i="20"/>
  <c r="V50" i="20"/>
  <c r="U50" i="20"/>
  <c r="T50" i="20"/>
  <c r="S50" i="20"/>
  <c r="R50" i="20"/>
  <c r="Q50" i="20"/>
  <c r="P50" i="20"/>
  <c r="O50" i="20"/>
  <c r="N50" i="20"/>
  <c r="M50" i="20"/>
  <c r="AK50" i="20" s="1" a="1"/>
  <c r="AK50" i="20" s="1"/>
  <c r="AL50" i="20" s="1"/>
  <c r="AJ49" i="20"/>
  <c r="AI49" i="20"/>
  <c r="AH49" i="20"/>
  <c r="AG49" i="20"/>
  <c r="AF49" i="20"/>
  <c r="AE49" i="20"/>
  <c r="AD49" i="20"/>
  <c r="AC49" i="20"/>
  <c r="AB49" i="20"/>
  <c r="AA49" i="20"/>
  <c r="Z49" i="20"/>
  <c r="Y49" i="20"/>
  <c r="X49" i="20"/>
  <c r="W49" i="20"/>
  <c r="V49" i="20"/>
  <c r="U49" i="20"/>
  <c r="T49" i="20"/>
  <c r="S49" i="20"/>
  <c r="R49" i="20"/>
  <c r="Q49" i="20"/>
  <c r="P49" i="20"/>
  <c r="O49" i="20"/>
  <c r="N49" i="20"/>
  <c r="M49" i="20"/>
  <c r="AK49" i="20" s="1" a="1"/>
  <c r="AK49" i="20" s="1"/>
  <c r="AL49" i="20" s="1"/>
  <c r="AJ48" i="20"/>
  <c r="AI48" i="20"/>
  <c r="AH48" i="20"/>
  <c r="AG48" i="20"/>
  <c r="AF48" i="20"/>
  <c r="AE48" i="20"/>
  <c r="AD48" i="20"/>
  <c r="AC48" i="20"/>
  <c r="AB48" i="20"/>
  <c r="AA48" i="20"/>
  <c r="Z48" i="20"/>
  <c r="Y48" i="20"/>
  <c r="X48" i="20"/>
  <c r="W48" i="20"/>
  <c r="V48" i="20"/>
  <c r="U48" i="20"/>
  <c r="T48" i="20"/>
  <c r="S48" i="20"/>
  <c r="R48" i="20"/>
  <c r="Q48" i="20"/>
  <c r="P48" i="20"/>
  <c r="O48" i="20"/>
  <c r="N48" i="20"/>
  <c r="M48" i="20"/>
  <c r="AJ47" i="20"/>
  <c r="AI47" i="20"/>
  <c r="AH47" i="20"/>
  <c r="AG47" i="20"/>
  <c r="AF47" i="20"/>
  <c r="AE47" i="20"/>
  <c r="AD47" i="20"/>
  <c r="AC47" i="20"/>
  <c r="AB47" i="20"/>
  <c r="AA47" i="20"/>
  <c r="Z47" i="20"/>
  <c r="Y47" i="20"/>
  <c r="X47" i="20"/>
  <c r="W47" i="20"/>
  <c r="V47" i="20"/>
  <c r="U47" i="20"/>
  <c r="T47" i="20"/>
  <c r="S47" i="20"/>
  <c r="R47" i="20"/>
  <c r="Q47" i="20"/>
  <c r="P47" i="20"/>
  <c r="O47" i="20"/>
  <c r="N47" i="20"/>
  <c r="M47" i="20"/>
  <c r="AK47" i="20" s="1" a="1"/>
  <c r="AK47" i="20" s="1"/>
  <c r="AL47" i="20" s="1"/>
  <c r="AJ46" i="20"/>
  <c r="AI46" i="20"/>
  <c r="AH46" i="20"/>
  <c r="AG46" i="20"/>
  <c r="AF46" i="20"/>
  <c r="AE46" i="20"/>
  <c r="AD46" i="20"/>
  <c r="AC46" i="20"/>
  <c r="AB46" i="20"/>
  <c r="AA46" i="20"/>
  <c r="Z46" i="20"/>
  <c r="Y46" i="20"/>
  <c r="X46" i="20"/>
  <c r="W46" i="20"/>
  <c r="V46" i="20"/>
  <c r="U46" i="20"/>
  <c r="T46" i="20"/>
  <c r="S46" i="20"/>
  <c r="R46" i="20"/>
  <c r="Q46" i="20"/>
  <c r="P46" i="20"/>
  <c r="O46" i="20"/>
  <c r="N46" i="20"/>
  <c r="M46" i="20"/>
  <c r="AJ45" i="20"/>
  <c r="AI45" i="20"/>
  <c r="AH45" i="20"/>
  <c r="AG45" i="20"/>
  <c r="AF45" i="20"/>
  <c r="AE45" i="20"/>
  <c r="AD45" i="20"/>
  <c r="AC45" i="20"/>
  <c r="AB45" i="20"/>
  <c r="AA45" i="20"/>
  <c r="Z45" i="20"/>
  <c r="Y45" i="20"/>
  <c r="X45" i="20"/>
  <c r="W45" i="20"/>
  <c r="V45" i="20"/>
  <c r="U45" i="20"/>
  <c r="T45" i="20"/>
  <c r="S45" i="20"/>
  <c r="R45" i="20"/>
  <c r="Q45" i="20"/>
  <c r="P45" i="20"/>
  <c r="O45" i="20"/>
  <c r="N45" i="20"/>
  <c r="M45" i="20"/>
  <c r="AJ44" i="20"/>
  <c r="AI44" i="20"/>
  <c r="AH44" i="20"/>
  <c r="AG44" i="20"/>
  <c r="AF44" i="20"/>
  <c r="AE44" i="20"/>
  <c r="AD44" i="20"/>
  <c r="AC44" i="20"/>
  <c r="AB44" i="20"/>
  <c r="AA44" i="20"/>
  <c r="Z44" i="20"/>
  <c r="Y44" i="20"/>
  <c r="X44" i="20"/>
  <c r="W44" i="20"/>
  <c r="V44" i="20"/>
  <c r="U44" i="20"/>
  <c r="T44" i="20"/>
  <c r="S44" i="20"/>
  <c r="R44" i="20"/>
  <c r="Q44" i="20"/>
  <c r="P44" i="20"/>
  <c r="O44" i="20"/>
  <c r="N44" i="20"/>
  <c r="M44" i="20"/>
  <c r="AK44" i="20" s="1" a="1"/>
  <c r="AK44" i="20" s="1"/>
  <c r="AL44" i="20" s="1"/>
  <c r="AJ43" i="20"/>
  <c r="AI43" i="20"/>
  <c r="AH43" i="20"/>
  <c r="AG43" i="20"/>
  <c r="AF43" i="20"/>
  <c r="AE43" i="20"/>
  <c r="AD43" i="20"/>
  <c r="AC43" i="20"/>
  <c r="AB43" i="20"/>
  <c r="AA43" i="20"/>
  <c r="Z43" i="20"/>
  <c r="Y43" i="20"/>
  <c r="X43" i="20"/>
  <c r="W43" i="20"/>
  <c r="V43" i="20"/>
  <c r="U43" i="20"/>
  <c r="T43" i="20"/>
  <c r="S43" i="20"/>
  <c r="R43" i="20"/>
  <c r="Q43" i="20"/>
  <c r="P43" i="20"/>
  <c r="O43" i="20"/>
  <c r="N43" i="20"/>
  <c r="M43" i="20"/>
  <c r="AK43" i="20" s="1" a="1"/>
  <c r="AK43" i="20" s="1"/>
  <c r="AL43" i="20" s="1"/>
  <c r="AJ42" i="20"/>
  <c r="AI42" i="20"/>
  <c r="AH42" i="20"/>
  <c r="AG42" i="20"/>
  <c r="AF42" i="20"/>
  <c r="AE42" i="20"/>
  <c r="AD42" i="20"/>
  <c r="AC42" i="20"/>
  <c r="AB42" i="20"/>
  <c r="AA42" i="20"/>
  <c r="Z42" i="20"/>
  <c r="Y42" i="20"/>
  <c r="X42" i="20"/>
  <c r="W42" i="20"/>
  <c r="V42" i="20"/>
  <c r="U42" i="20"/>
  <c r="T42" i="20"/>
  <c r="S42" i="20"/>
  <c r="R42" i="20"/>
  <c r="Q42" i="20"/>
  <c r="P42" i="20"/>
  <c r="O42" i="20"/>
  <c r="N42" i="20"/>
  <c r="M42" i="20"/>
  <c r="AK42" i="20" s="1" a="1"/>
  <c r="AK42" i="20" s="1"/>
  <c r="AL42" i="20" s="1"/>
  <c r="AJ41" i="20"/>
  <c r="AI41" i="20"/>
  <c r="AH41" i="20"/>
  <c r="AG41" i="20"/>
  <c r="AF41" i="20"/>
  <c r="AE41" i="20"/>
  <c r="AD41" i="20"/>
  <c r="AC41" i="20"/>
  <c r="AB41" i="20"/>
  <c r="AA41" i="20"/>
  <c r="Z41" i="20"/>
  <c r="Y41" i="20"/>
  <c r="X41" i="20"/>
  <c r="W41" i="20"/>
  <c r="V41" i="20"/>
  <c r="U41" i="20"/>
  <c r="T41" i="20"/>
  <c r="S41" i="20"/>
  <c r="R41" i="20"/>
  <c r="Q41" i="20"/>
  <c r="P41" i="20"/>
  <c r="O41" i="20"/>
  <c r="N41" i="20"/>
  <c r="M41" i="20"/>
  <c r="AK41" i="20" s="1" a="1"/>
  <c r="AK41" i="20" s="1"/>
  <c r="AL41" i="20" s="1"/>
  <c r="AJ40" i="20"/>
  <c r="AI40" i="20"/>
  <c r="AH40" i="20"/>
  <c r="AG40" i="20"/>
  <c r="AF40" i="20"/>
  <c r="AE40" i="20"/>
  <c r="AD40" i="20"/>
  <c r="AC40" i="20"/>
  <c r="AB40" i="20"/>
  <c r="AA40" i="20"/>
  <c r="Z40" i="20"/>
  <c r="Y40" i="20"/>
  <c r="X40" i="20"/>
  <c r="W40" i="20"/>
  <c r="V40" i="20"/>
  <c r="U40" i="20"/>
  <c r="T40" i="20"/>
  <c r="S40" i="20"/>
  <c r="R40" i="20"/>
  <c r="Q40" i="20"/>
  <c r="P40" i="20"/>
  <c r="O40" i="20"/>
  <c r="N40" i="20"/>
  <c r="M40" i="20"/>
  <c r="AK40" i="20" s="1" a="1"/>
  <c r="AK40" i="20" s="1"/>
  <c r="AL40" i="20" s="1"/>
  <c r="AJ39" i="20"/>
  <c r="AI39" i="20"/>
  <c r="AH39" i="20"/>
  <c r="AG39" i="20"/>
  <c r="AF39" i="20"/>
  <c r="AE39" i="20"/>
  <c r="AD39" i="20"/>
  <c r="AC39" i="20"/>
  <c r="AB39" i="20"/>
  <c r="AA39" i="20"/>
  <c r="Z39" i="20"/>
  <c r="Y39" i="20"/>
  <c r="X39" i="20"/>
  <c r="W39" i="20"/>
  <c r="V39" i="20"/>
  <c r="U39" i="20"/>
  <c r="T39" i="20"/>
  <c r="S39" i="20"/>
  <c r="R39" i="20"/>
  <c r="Q39" i="20"/>
  <c r="P39" i="20"/>
  <c r="O39" i="20"/>
  <c r="N39" i="20"/>
  <c r="M39" i="20"/>
  <c r="AK39" i="20" s="1" a="1"/>
  <c r="AK39" i="20" s="1"/>
  <c r="AL39" i="20" s="1"/>
  <c r="AJ38" i="20"/>
  <c r="AI38" i="20"/>
  <c r="AH38" i="20"/>
  <c r="AG38" i="20"/>
  <c r="AF38" i="20"/>
  <c r="AE38" i="20"/>
  <c r="AD38" i="20"/>
  <c r="AC38" i="20"/>
  <c r="AB38" i="20"/>
  <c r="AA38" i="20"/>
  <c r="Z38" i="20"/>
  <c r="Y38" i="20"/>
  <c r="X38" i="20"/>
  <c r="W38" i="20"/>
  <c r="V38" i="20"/>
  <c r="U38" i="20"/>
  <c r="T38" i="20"/>
  <c r="S38" i="20"/>
  <c r="R38" i="20"/>
  <c r="Q38" i="20"/>
  <c r="P38" i="20"/>
  <c r="O38" i="20"/>
  <c r="N38" i="20"/>
  <c r="M38" i="20"/>
  <c r="AK38" i="20" s="1" a="1"/>
  <c r="AK38" i="20" s="1"/>
  <c r="AL38" i="20" s="1"/>
  <c r="AJ37" i="20"/>
  <c r="AI37" i="20"/>
  <c r="AH37" i="20"/>
  <c r="AG37" i="20"/>
  <c r="AF37" i="20"/>
  <c r="AE37" i="20"/>
  <c r="AD37" i="20"/>
  <c r="AC37" i="20"/>
  <c r="AB37" i="20"/>
  <c r="AA37" i="20"/>
  <c r="Z37" i="20"/>
  <c r="Y37" i="20"/>
  <c r="X37" i="20"/>
  <c r="W37" i="20"/>
  <c r="V37" i="20"/>
  <c r="U37" i="20"/>
  <c r="T37" i="20"/>
  <c r="S37" i="20"/>
  <c r="R37" i="20"/>
  <c r="Q37" i="20"/>
  <c r="P37" i="20"/>
  <c r="O37" i="20"/>
  <c r="N37" i="20"/>
  <c r="M37" i="20"/>
  <c r="AJ36" i="20"/>
  <c r="AI36" i="20"/>
  <c r="AH36" i="20"/>
  <c r="AG36" i="20"/>
  <c r="AF36" i="20"/>
  <c r="AE36" i="20"/>
  <c r="AD36" i="20"/>
  <c r="AC36" i="20"/>
  <c r="AB36" i="20"/>
  <c r="AA36" i="20"/>
  <c r="Z36" i="20"/>
  <c r="Y36" i="20"/>
  <c r="X36" i="20"/>
  <c r="W36" i="20"/>
  <c r="V36" i="20"/>
  <c r="U36" i="20"/>
  <c r="T36" i="20"/>
  <c r="S36" i="20"/>
  <c r="R36" i="20"/>
  <c r="Q36" i="20"/>
  <c r="P36" i="20"/>
  <c r="O36" i="20"/>
  <c r="N36" i="20"/>
  <c r="M36" i="20"/>
  <c r="AK36" i="20" s="1" a="1"/>
  <c r="AK36" i="20" s="1"/>
  <c r="AL36" i="20" s="1"/>
  <c r="AJ35" i="20"/>
  <c r="AI35" i="20"/>
  <c r="AH35" i="20"/>
  <c r="AG35" i="20"/>
  <c r="AF35" i="20"/>
  <c r="AE35" i="20"/>
  <c r="AD35" i="20"/>
  <c r="AC35" i="20"/>
  <c r="AB35" i="20"/>
  <c r="AA35" i="20"/>
  <c r="Z35" i="20"/>
  <c r="Y35" i="20"/>
  <c r="X35" i="20"/>
  <c r="W35" i="20"/>
  <c r="V35" i="20"/>
  <c r="U35" i="20"/>
  <c r="T35" i="20"/>
  <c r="S35" i="20"/>
  <c r="R35" i="20"/>
  <c r="Q35" i="20"/>
  <c r="P35" i="20"/>
  <c r="O35" i="20"/>
  <c r="N35" i="20"/>
  <c r="M35" i="20"/>
  <c r="AK35" i="20" s="1" a="1"/>
  <c r="AK35" i="20" s="1"/>
  <c r="AL35" i="20" s="1"/>
  <c r="AJ34" i="20"/>
  <c r="AI34" i="20"/>
  <c r="AH34" i="20"/>
  <c r="AG34" i="20"/>
  <c r="AF34" i="20"/>
  <c r="AE34" i="20"/>
  <c r="AD34" i="20"/>
  <c r="AC34" i="20"/>
  <c r="AB34" i="20"/>
  <c r="AA34" i="20"/>
  <c r="Z34" i="20"/>
  <c r="Y34" i="20"/>
  <c r="X34" i="20"/>
  <c r="W34" i="20"/>
  <c r="V34" i="20"/>
  <c r="U34" i="20"/>
  <c r="T34" i="20"/>
  <c r="S34" i="20"/>
  <c r="R34" i="20"/>
  <c r="Q34" i="20"/>
  <c r="P34" i="20"/>
  <c r="O34" i="20"/>
  <c r="N34" i="20"/>
  <c r="M34" i="20"/>
  <c r="AK34" i="20" s="1" a="1"/>
  <c r="AK34" i="20" s="1"/>
  <c r="AL34" i="20" s="1"/>
  <c r="AJ33" i="20"/>
  <c r="AI33" i="20"/>
  <c r="AH33" i="20"/>
  <c r="AG33" i="20"/>
  <c r="AF33" i="20"/>
  <c r="AE33" i="20"/>
  <c r="AD33" i="20"/>
  <c r="AC33" i="20"/>
  <c r="AB33" i="20"/>
  <c r="AA33" i="20"/>
  <c r="Z33" i="20"/>
  <c r="Y33" i="20"/>
  <c r="X33" i="20"/>
  <c r="W33" i="20"/>
  <c r="V33" i="20"/>
  <c r="U33" i="20"/>
  <c r="T33" i="20"/>
  <c r="S33" i="20"/>
  <c r="R33" i="20"/>
  <c r="Q33" i="20"/>
  <c r="P33" i="20"/>
  <c r="O33" i="20"/>
  <c r="N33" i="20"/>
  <c r="M33" i="20"/>
  <c r="AK33" i="20" s="1" a="1"/>
  <c r="AK33" i="20" s="1"/>
  <c r="AL33" i="20" s="1"/>
  <c r="AJ32" i="20"/>
  <c r="AI32" i="20"/>
  <c r="AH32" i="20"/>
  <c r="AG32" i="20"/>
  <c r="AF32" i="20"/>
  <c r="AE32" i="20"/>
  <c r="AD32" i="20"/>
  <c r="AC32" i="20"/>
  <c r="AB32" i="20"/>
  <c r="AA32" i="20"/>
  <c r="Z32" i="20"/>
  <c r="Y32" i="20"/>
  <c r="X32" i="20"/>
  <c r="W32" i="20"/>
  <c r="V32" i="20"/>
  <c r="U32" i="20"/>
  <c r="T32" i="20"/>
  <c r="S32" i="20"/>
  <c r="R32" i="20"/>
  <c r="Q32" i="20"/>
  <c r="P32" i="20"/>
  <c r="O32" i="20"/>
  <c r="N32" i="20"/>
  <c r="M32" i="20"/>
  <c r="AK32" i="20" s="1" a="1"/>
  <c r="AK32" i="20" s="1"/>
  <c r="AL32" i="20" s="1"/>
  <c r="AJ31" i="20"/>
  <c r="AI31" i="20"/>
  <c r="AH31" i="20"/>
  <c r="AG31" i="20"/>
  <c r="AF31" i="20"/>
  <c r="AE31" i="20"/>
  <c r="AD31" i="20"/>
  <c r="AC31" i="20"/>
  <c r="AB31" i="20"/>
  <c r="AA31" i="20"/>
  <c r="Z31" i="20"/>
  <c r="Y31" i="20"/>
  <c r="X31" i="20"/>
  <c r="W31" i="20"/>
  <c r="V31" i="20"/>
  <c r="U31" i="20"/>
  <c r="T31" i="20"/>
  <c r="S31" i="20"/>
  <c r="R31" i="20"/>
  <c r="Q31" i="20"/>
  <c r="P31" i="20"/>
  <c r="O31" i="20"/>
  <c r="N31" i="20"/>
  <c r="M31" i="20"/>
  <c r="AK31" i="20" s="1" a="1"/>
  <c r="AK31" i="20" s="1"/>
  <c r="AL31" i="20" s="1"/>
  <c r="AJ30" i="20"/>
  <c r="AI30" i="20"/>
  <c r="AH30" i="20"/>
  <c r="AG30" i="20"/>
  <c r="AF30" i="20"/>
  <c r="AE30" i="20"/>
  <c r="AD30" i="20"/>
  <c r="AC30" i="20"/>
  <c r="AB30" i="20"/>
  <c r="AA30" i="20"/>
  <c r="Z30" i="20"/>
  <c r="Y30" i="20"/>
  <c r="X30" i="20"/>
  <c r="W30" i="20"/>
  <c r="V30" i="20"/>
  <c r="U30" i="20"/>
  <c r="T30" i="20"/>
  <c r="S30" i="20"/>
  <c r="R30" i="20"/>
  <c r="Q30" i="20"/>
  <c r="P30" i="20"/>
  <c r="O30" i="20"/>
  <c r="N30" i="20"/>
  <c r="M30" i="20"/>
  <c r="AK30" i="20" s="1" a="1"/>
  <c r="AK30" i="20" s="1"/>
  <c r="AL30" i="20" s="1"/>
  <c r="AJ29" i="20"/>
  <c r="AI29" i="20"/>
  <c r="AH29" i="20"/>
  <c r="AG29" i="20"/>
  <c r="AF29" i="20"/>
  <c r="AE29" i="20"/>
  <c r="AD29" i="20"/>
  <c r="AC29" i="20"/>
  <c r="AB29" i="20"/>
  <c r="AA29" i="20"/>
  <c r="Z29" i="20"/>
  <c r="Y29" i="20"/>
  <c r="X29" i="20"/>
  <c r="W29" i="20"/>
  <c r="V29" i="20"/>
  <c r="U29" i="20"/>
  <c r="T29" i="20"/>
  <c r="S29" i="20"/>
  <c r="R29" i="20"/>
  <c r="Q29" i="20"/>
  <c r="P29" i="20"/>
  <c r="O29" i="20"/>
  <c r="N29" i="20"/>
  <c r="M29" i="20"/>
  <c r="AK29" i="20" s="1" a="1"/>
  <c r="AK29" i="20" s="1"/>
  <c r="AL29" i="20" s="1"/>
  <c r="AJ28" i="20"/>
  <c r="AI28" i="20"/>
  <c r="AH28" i="20"/>
  <c r="AG28" i="20"/>
  <c r="AF28" i="20"/>
  <c r="AE28" i="20"/>
  <c r="AD28" i="20"/>
  <c r="AC28" i="20"/>
  <c r="AB28" i="20"/>
  <c r="AA28" i="20"/>
  <c r="Z28" i="20"/>
  <c r="Y28" i="20"/>
  <c r="X28" i="20"/>
  <c r="W28" i="20"/>
  <c r="V28" i="20"/>
  <c r="U28" i="20"/>
  <c r="T28" i="20"/>
  <c r="S28" i="20"/>
  <c r="R28" i="20"/>
  <c r="Q28" i="20"/>
  <c r="P28" i="20"/>
  <c r="O28" i="20"/>
  <c r="N28" i="20"/>
  <c r="M28" i="20"/>
  <c r="AJ27" i="20"/>
  <c r="AI27" i="20"/>
  <c r="AH27" i="20"/>
  <c r="AG27" i="20"/>
  <c r="AF27" i="20"/>
  <c r="AE27" i="20"/>
  <c r="AD27" i="20"/>
  <c r="AC27" i="20"/>
  <c r="AB27" i="20"/>
  <c r="AA27" i="20"/>
  <c r="Z27" i="20"/>
  <c r="Y27" i="20"/>
  <c r="X27" i="20"/>
  <c r="W27" i="20"/>
  <c r="V27" i="20"/>
  <c r="U27" i="20"/>
  <c r="T27" i="20"/>
  <c r="S27" i="20"/>
  <c r="R27" i="20"/>
  <c r="Q27" i="20"/>
  <c r="P27" i="20"/>
  <c r="O27" i="20"/>
  <c r="N27" i="20"/>
  <c r="M27" i="20"/>
  <c r="AK27" i="20" s="1" a="1"/>
  <c r="AK27" i="20" s="1"/>
  <c r="AL27" i="20" s="1"/>
  <c r="AJ26" i="20"/>
  <c r="AI26" i="20"/>
  <c r="AH26" i="20"/>
  <c r="AG26" i="20"/>
  <c r="AF26" i="20"/>
  <c r="AE26" i="20"/>
  <c r="AD26" i="20"/>
  <c r="AC26" i="20"/>
  <c r="AB26" i="20"/>
  <c r="AA26" i="20"/>
  <c r="Z26" i="20"/>
  <c r="Y26" i="20"/>
  <c r="X26" i="20"/>
  <c r="W26" i="20"/>
  <c r="V26" i="20"/>
  <c r="U26" i="20"/>
  <c r="T26" i="20"/>
  <c r="S26" i="20"/>
  <c r="R26" i="20"/>
  <c r="Q26" i="20"/>
  <c r="P26" i="20"/>
  <c r="O26" i="20"/>
  <c r="N26" i="20"/>
  <c r="M26" i="20"/>
  <c r="AJ25" i="20"/>
  <c r="AI25" i="20"/>
  <c r="AH25" i="20"/>
  <c r="AG25" i="20"/>
  <c r="AF25" i="20"/>
  <c r="AE25" i="20"/>
  <c r="AD25" i="20"/>
  <c r="AC25" i="20"/>
  <c r="AB25" i="20"/>
  <c r="AA25" i="20"/>
  <c r="Z25" i="20"/>
  <c r="Y25" i="20"/>
  <c r="X25" i="20"/>
  <c r="W25" i="20"/>
  <c r="V25" i="20"/>
  <c r="U25" i="20"/>
  <c r="T25" i="20"/>
  <c r="S25" i="20"/>
  <c r="R25" i="20"/>
  <c r="Q25" i="20"/>
  <c r="P25" i="20"/>
  <c r="O25" i="20"/>
  <c r="N25" i="20"/>
  <c r="M25" i="20"/>
  <c r="AJ24" i="20"/>
  <c r="AI24" i="20"/>
  <c r="AH24" i="20"/>
  <c r="AG24" i="20"/>
  <c r="AF24" i="20"/>
  <c r="AE24" i="20"/>
  <c r="AD24" i="20"/>
  <c r="AC24" i="20"/>
  <c r="AB24" i="20"/>
  <c r="AA24" i="20"/>
  <c r="Z24" i="20"/>
  <c r="Y24" i="20"/>
  <c r="X24" i="20"/>
  <c r="W24" i="20"/>
  <c r="V24" i="20"/>
  <c r="U24" i="20"/>
  <c r="T24" i="20"/>
  <c r="S24" i="20"/>
  <c r="R24" i="20"/>
  <c r="Q24" i="20"/>
  <c r="P24" i="20"/>
  <c r="O24" i="20"/>
  <c r="N24" i="20"/>
  <c r="M24" i="20"/>
  <c r="AK24" i="20" s="1" a="1"/>
  <c r="AK24" i="20" s="1"/>
  <c r="AL24" i="20" s="1"/>
  <c r="AJ23" i="20"/>
  <c r="AI23" i="20"/>
  <c r="AH23" i="20"/>
  <c r="AG23" i="20"/>
  <c r="AF23" i="20"/>
  <c r="AE23" i="20"/>
  <c r="AD23" i="20"/>
  <c r="AC23" i="20"/>
  <c r="AB23" i="20"/>
  <c r="AA23" i="20"/>
  <c r="Z23" i="20"/>
  <c r="Y23" i="20"/>
  <c r="X23" i="20"/>
  <c r="W23" i="20"/>
  <c r="V23" i="20"/>
  <c r="U23" i="20"/>
  <c r="T23" i="20"/>
  <c r="S23" i="20"/>
  <c r="R23" i="20"/>
  <c r="Q23" i="20"/>
  <c r="P23" i="20"/>
  <c r="O23" i="20"/>
  <c r="N23" i="20"/>
  <c r="M23" i="20"/>
  <c r="AK23" i="20" s="1" a="1"/>
  <c r="AK23" i="20" s="1"/>
  <c r="AL23" i="20" s="1"/>
  <c r="AJ22" i="20"/>
  <c r="AI22" i="20"/>
  <c r="AH22" i="20"/>
  <c r="AG22" i="20"/>
  <c r="AF22" i="20"/>
  <c r="AE22" i="20"/>
  <c r="AD22" i="20"/>
  <c r="AC22" i="20"/>
  <c r="AB22" i="20"/>
  <c r="AA22" i="20"/>
  <c r="Z22" i="20"/>
  <c r="Y22" i="20"/>
  <c r="X22" i="20"/>
  <c r="W22" i="20"/>
  <c r="V22" i="20"/>
  <c r="U22" i="20"/>
  <c r="T22" i="20"/>
  <c r="S22" i="20"/>
  <c r="R22" i="20"/>
  <c r="Q22" i="20"/>
  <c r="P22" i="20"/>
  <c r="O22" i="20"/>
  <c r="N22" i="20"/>
  <c r="M22" i="20"/>
  <c r="AJ21" i="20"/>
  <c r="AI21" i="20"/>
  <c r="AH21" i="20"/>
  <c r="AG21" i="20"/>
  <c r="AF21" i="20"/>
  <c r="AE21" i="20"/>
  <c r="AD21" i="20"/>
  <c r="AC21" i="20"/>
  <c r="AB21" i="20"/>
  <c r="AA21" i="20"/>
  <c r="Z21" i="20"/>
  <c r="Y21" i="20"/>
  <c r="X21" i="20"/>
  <c r="W21" i="20"/>
  <c r="V21" i="20"/>
  <c r="U21" i="20"/>
  <c r="T21" i="20"/>
  <c r="S21" i="20"/>
  <c r="R21" i="20"/>
  <c r="Q21" i="20"/>
  <c r="P21" i="20"/>
  <c r="O21" i="20"/>
  <c r="N21" i="20"/>
  <c r="M21" i="20"/>
  <c r="AJ20" i="20"/>
  <c r="AI20" i="20"/>
  <c r="AH20" i="20"/>
  <c r="AG20" i="20"/>
  <c r="AF20" i="20"/>
  <c r="AE20" i="20"/>
  <c r="AD20" i="20"/>
  <c r="AC20" i="20"/>
  <c r="AB20" i="20"/>
  <c r="AA20" i="20"/>
  <c r="Z20" i="20"/>
  <c r="Y20" i="20"/>
  <c r="X20" i="20"/>
  <c r="W20" i="20"/>
  <c r="V20" i="20"/>
  <c r="U20" i="20"/>
  <c r="T20" i="20"/>
  <c r="S20" i="20"/>
  <c r="R20" i="20"/>
  <c r="Q20" i="20"/>
  <c r="P20" i="20"/>
  <c r="O20" i="20"/>
  <c r="N20" i="20"/>
  <c r="M20" i="20"/>
  <c r="AJ19" i="20"/>
  <c r="AI19" i="20"/>
  <c r="AH19" i="20"/>
  <c r="AG19" i="20"/>
  <c r="AF19" i="20"/>
  <c r="AE19" i="20"/>
  <c r="AD19" i="20"/>
  <c r="AC19" i="20"/>
  <c r="AB19" i="20"/>
  <c r="AA19" i="20"/>
  <c r="Z19" i="20"/>
  <c r="Y19" i="20"/>
  <c r="X19" i="20"/>
  <c r="W19" i="20"/>
  <c r="V19" i="20"/>
  <c r="U19" i="20"/>
  <c r="T19" i="20"/>
  <c r="S19" i="20"/>
  <c r="R19" i="20"/>
  <c r="Q19" i="20"/>
  <c r="P19" i="20"/>
  <c r="O19" i="20"/>
  <c r="N19" i="20"/>
  <c r="M19" i="20"/>
  <c r="AK19" i="20" s="1" a="1"/>
  <c r="AK19" i="20" s="1"/>
  <c r="AL19" i="20" s="1"/>
  <c r="AJ18" i="20"/>
  <c r="AI18" i="20"/>
  <c r="AH18" i="20"/>
  <c r="AG18" i="20"/>
  <c r="AF18" i="20"/>
  <c r="AE18" i="20"/>
  <c r="AD18" i="20"/>
  <c r="AC18" i="20"/>
  <c r="AB18" i="20"/>
  <c r="AA18" i="20"/>
  <c r="Z18" i="20"/>
  <c r="Y18" i="20"/>
  <c r="X18" i="20"/>
  <c r="W18" i="20"/>
  <c r="V18" i="20"/>
  <c r="U18" i="20"/>
  <c r="T18" i="20"/>
  <c r="S18" i="20"/>
  <c r="R18" i="20"/>
  <c r="Q18" i="20"/>
  <c r="P18" i="20"/>
  <c r="O18" i="20"/>
  <c r="N18" i="20"/>
  <c r="M18" i="20"/>
  <c r="AK18" i="20" s="1" a="1"/>
  <c r="AK18" i="20" s="1"/>
  <c r="AL18" i="20" s="1"/>
  <c r="AJ17" i="20"/>
  <c r="AI17" i="20"/>
  <c r="AH17" i="20"/>
  <c r="AG17" i="20"/>
  <c r="AF17" i="20"/>
  <c r="AE17" i="20"/>
  <c r="AD17" i="20"/>
  <c r="AC17" i="20"/>
  <c r="AB17" i="20"/>
  <c r="AA17" i="20"/>
  <c r="Z17" i="20"/>
  <c r="Y17" i="20"/>
  <c r="X17" i="20"/>
  <c r="W17" i="20"/>
  <c r="V17" i="20"/>
  <c r="U17" i="20"/>
  <c r="T17" i="20"/>
  <c r="S17" i="20"/>
  <c r="R17" i="20"/>
  <c r="Q17" i="20"/>
  <c r="P17" i="20"/>
  <c r="O17" i="20"/>
  <c r="N17" i="20"/>
  <c r="M17" i="20"/>
  <c r="AK17" i="20" s="1" a="1"/>
  <c r="AK17" i="20" s="1"/>
  <c r="AL17" i="20" s="1"/>
  <c r="AJ16" i="20"/>
  <c r="AI16" i="20"/>
  <c r="AH16" i="20"/>
  <c r="AG16" i="20"/>
  <c r="AF16" i="20"/>
  <c r="AE16" i="20"/>
  <c r="AD16" i="20"/>
  <c r="AC16" i="20"/>
  <c r="AB16" i="20"/>
  <c r="AA16" i="20"/>
  <c r="Z16" i="20"/>
  <c r="Y16" i="20"/>
  <c r="X16" i="20"/>
  <c r="W16" i="20"/>
  <c r="V16" i="20"/>
  <c r="U16" i="20"/>
  <c r="T16" i="20"/>
  <c r="S16" i="20"/>
  <c r="R16" i="20"/>
  <c r="Q16" i="20"/>
  <c r="P16" i="20"/>
  <c r="O16" i="20"/>
  <c r="N16" i="20"/>
  <c r="M16" i="20"/>
  <c r="AK16" i="20" s="1" a="1"/>
  <c r="AK16" i="20" s="1"/>
  <c r="AL16" i="20" s="1"/>
  <c r="AJ15" i="20"/>
  <c r="AI15" i="20"/>
  <c r="AH15" i="20"/>
  <c r="AG15" i="20"/>
  <c r="AF15" i="20"/>
  <c r="AE15" i="20"/>
  <c r="AD15" i="20"/>
  <c r="AC15" i="20"/>
  <c r="AB15" i="20"/>
  <c r="AA15" i="20"/>
  <c r="Z15" i="20"/>
  <c r="Y15" i="20"/>
  <c r="X15" i="20"/>
  <c r="W15" i="20"/>
  <c r="V15" i="20"/>
  <c r="U15" i="20"/>
  <c r="T15" i="20"/>
  <c r="S15" i="20"/>
  <c r="R15" i="20"/>
  <c r="Q15" i="20"/>
  <c r="P15" i="20"/>
  <c r="O15" i="20"/>
  <c r="N15" i="20"/>
  <c r="M15" i="20"/>
  <c r="AK15" i="20" s="1" a="1"/>
  <c r="AK15" i="20" s="1"/>
  <c r="AL15" i="20" s="1"/>
  <c r="AJ14" i="20"/>
  <c r="AI14" i="20"/>
  <c r="AH14" i="20"/>
  <c r="AG14" i="20"/>
  <c r="AF14" i="20"/>
  <c r="AE14" i="20"/>
  <c r="AD14" i="20"/>
  <c r="AC14" i="20"/>
  <c r="AB14" i="20"/>
  <c r="AA14" i="20"/>
  <c r="Z14" i="20"/>
  <c r="Y14" i="20"/>
  <c r="X14" i="20"/>
  <c r="W14" i="20"/>
  <c r="V14" i="20"/>
  <c r="U14" i="20"/>
  <c r="T14" i="20"/>
  <c r="S14" i="20"/>
  <c r="R14" i="20"/>
  <c r="Q14" i="20"/>
  <c r="P14" i="20"/>
  <c r="O14" i="20"/>
  <c r="N14" i="20"/>
  <c r="M14" i="20"/>
  <c r="AJ13" i="20"/>
  <c r="AI13" i="20"/>
  <c r="AH13" i="20"/>
  <c r="AG13" i="20"/>
  <c r="AF13" i="20"/>
  <c r="AE13" i="20"/>
  <c r="AD13" i="20"/>
  <c r="AC13" i="20"/>
  <c r="AB13" i="20"/>
  <c r="AA13" i="20"/>
  <c r="Z13" i="20"/>
  <c r="Y13" i="20"/>
  <c r="X13" i="20"/>
  <c r="W13" i="20"/>
  <c r="V13" i="20"/>
  <c r="U13" i="20"/>
  <c r="T13" i="20"/>
  <c r="S13" i="20"/>
  <c r="R13" i="20"/>
  <c r="Q13" i="20"/>
  <c r="P13" i="20"/>
  <c r="O13" i="20"/>
  <c r="N13" i="20"/>
  <c r="M13" i="20"/>
  <c r="AK13" i="20" s="1" a="1"/>
  <c r="AK13" i="20" s="1"/>
  <c r="AL13" i="20" s="1"/>
  <c r="AJ12" i="20"/>
  <c r="AI12" i="20"/>
  <c r="AH12" i="20"/>
  <c r="AG12" i="20"/>
  <c r="AF12" i="20"/>
  <c r="AE12" i="20"/>
  <c r="AD12" i="20"/>
  <c r="AC12" i="20"/>
  <c r="AB12" i="20"/>
  <c r="AA12" i="20"/>
  <c r="Z12" i="20"/>
  <c r="Y12" i="20"/>
  <c r="X12" i="20"/>
  <c r="W12" i="20"/>
  <c r="V12" i="20"/>
  <c r="U12" i="20"/>
  <c r="T12" i="20"/>
  <c r="S12" i="20"/>
  <c r="R12" i="20"/>
  <c r="Q12" i="20"/>
  <c r="P12" i="20"/>
  <c r="O12" i="20"/>
  <c r="N12" i="20"/>
  <c r="M12" i="20"/>
  <c r="AJ11" i="20"/>
  <c r="AI11" i="20"/>
  <c r="AH11" i="20"/>
  <c r="AG11" i="20"/>
  <c r="AF11" i="20"/>
  <c r="AE11" i="20"/>
  <c r="AD11" i="20"/>
  <c r="AC11" i="20"/>
  <c r="AB11" i="20"/>
  <c r="AA11" i="20"/>
  <c r="Z11" i="20"/>
  <c r="Y11" i="20"/>
  <c r="X11" i="20"/>
  <c r="W11" i="20"/>
  <c r="V11" i="20"/>
  <c r="U11" i="20"/>
  <c r="T11" i="20"/>
  <c r="S11" i="20"/>
  <c r="R11" i="20"/>
  <c r="Q11" i="20"/>
  <c r="P11" i="20"/>
  <c r="O11" i="20"/>
  <c r="N11" i="20"/>
  <c r="M11" i="20"/>
  <c r="AK11" i="20" s="1" a="1"/>
  <c r="AK11" i="20" s="1"/>
  <c r="AL11" i="20" s="1"/>
  <c r="AJ10" i="20"/>
  <c r="AI10" i="20"/>
  <c r="AH10" i="20"/>
  <c r="AG10" i="20"/>
  <c r="AF10" i="20"/>
  <c r="AE10" i="20"/>
  <c r="AD10" i="20"/>
  <c r="AC10" i="20"/>
  <c r="AB10" i="20"/>
  <c r="AA10" i="20"/>
  <c r="Z10" i="20"/>
  <c r="Y10" i="20"/>
  <c r="X10" i="20"/>
  <c r="W10" i="20"/>
  <c r="V10" i="20"/>
  <c r="U10" i="20"/>
  <c r="T10" i="20"/>
  <c r="S10" i="20"/>
  <c r="R10" i="20"/>
  <c r="Q10" i="20"/>
  <c r="P10" i="20"/>
  <c r="O10" i="20"/>
  <c r="N10" i="20"/>
  <c r="M10" i="20"/>
  <c r="AK10" i="20" s="1" a="1"/>
  <c r="AK10" i="20" s="1"/>
  <c r="AL10" i="20" s="1"/>
  <c r="AJ9" i="20"/>
  <c r="AI9" i="20"/>
  <c r="AH9" i="20"/>
  <c r="AG9" i="20"/>
  <c r="AF9" i="20"/>
  <c r="AE9" i="20"/>
  <c r="AD9" i="20"/>
  <c r="AC9" i="20"/>
  <c r="AB9" i="20"/>
  <c r="AA9" i="20"/>
  <c r="Z9" i="20"/>
  <c r="Y9" i="20"/>
  <c r="X9" i="20"/>
  <c r="W9" i="20"/>
  <c r="V9" i="20"/>
  <c r="U9" i="20"/>
  <c r="T9" i="20"/>
  <c r="S9" i="20"/>
  <c r="R9" i="20"/>
  <c r="Q9" i="20"/>
  <c r="P9" i="20"/>
  <c r="O9" i="20"/>
  <c r="N9" i="20"/>
  <c r="M9" i="20"/>
  <c r="AK26" i="20" l="1" a="1"/>
  <c r="AK26" i="20" s="1"/>
  <c r="AL26" i="20" s="1"/>
  <c r="AK48" i="20" a="1"/>
  <c r="AK48" i="20" s="1"/>
  <c r="AL48" i="20" s="1"/>
  <c r="AK59" i="20" a="1"/>
  <c r="AK59" i="20" s="1"/>
  <c r="AL59" i="20" s="1"/>
  <c r="AK56" i="20" a="1"/>
  <c r="AK56" i="20" s="1"/>
  <c r="AL56" i="20" s="1"/>
  <c r="AK55" i="20" a="1"/>
  <c r="AK55" i="20" s="1"/>
  <c r="AL55" i="20" s="1"/>
  <c r="AK45" i="20" a="1"/>
  <c r="AK45" i="20" s="1"/>
  <c r="AL45" i="20" s="1"/>
  <c r="AK46" i="20" a="1"/>
  <c r="AK46" i="20" s="1"/>
  <c r="AL46" i="20" s="1"/>
  <c r="AK37" i="20" a="1"/>
  <c r="AK37" i="20" s="1"/>
  <c r="AL37" i="20" s="1"/>
  <c r="AK64" i="20" a="1"/>
  <c r="AK64" i="20" s="1"/>
  <c r="AL64" i="20" s="1"/>
  <c r="AK83" i="20" a="1"/>
  <c r="AK83" i="20" s="1"/>
  <c r="AL83" i="20" s="1"/>
  <c r="AK9" i="20" a="1"/>
  <c r="AK9" i="20" s="1"/>
  <c r="AL9" i="20" s="1"/>
  <c r="AK14" i="20" a="1"/>
  <c r="AK14" i="20" s="1"/>
  <c r="AL14" i="20" s="1"/>
  <c r="AK20" i="20" a="1"/>
  <c r="AK20" i="20" s="1"/>
  <c r="AL20" i="20" s="1"/>
  <c r="AK25" i="20" a="1"/>
  <c r="AK25" i="20" s="1"/>
  <c r="AL25" i="20" s="1"/>
  <c r="AK21" i="20" a="1"/>
  <c r="AK21" i="20" s="1"/>
  <c r="AL21" i="20" s="1"/>
  <c r="AK12" i="20" a="1"/>
  <c r="AK12" i="20" s="1"/>
  <c r="AL12" i="20" s="1"/>
  <c r="AK22" i="20" a="1"/>
  <c r="AK22" i="20" s="1"/>
  <c r="AL22" i="20" s="1"/>
  <c r="AK28" i="20" a="1"/>
  <c r="AK28" i="20" s="1"/>
  <c r="AL28" i="20" s="1"/>
  <c r="R335" i="11"/>
  <c r="X520" i="11" l="1"/>
  <c r="V520" i="11"/>
  <c r="T520" i="11"/>
  <c r="R520" i="11"/>
  <c r="P520" i="11"/>
  <c r="X502" i="11"/>
  <c r="V502" i="11"/>
  <c r="T502" i="11"/>
  <c r="X459" i="11" l="1"/>
  <c r="V459" i="11"/>
  <c r="T459" i="11"/>
  <c r="R459" i="11"/>
  <c r="P459" i="11"/>
  <c r="T443" i="11" l="1"/>
  <c r="X413" i="11" l="1"/>
  <c r="V413" i="11"/>
  <c r="T413" i="11"/>
  <c r="R413" i="11"/>
  <c r="P413" i="11"/>
  <c r="X395" i="11"/>
  <c r="V395" i="11"/>
  <c r="T395" i="11"/>
  <c r="R395" i="11"/>
  <c r="P395" i="11"/>
  <c r="X307" i="11" l="1"/>
  <c r="V307" i="11"/>
  <c r="P564" i="11" l="1"/>
  <c r="R564" i="11"/>
  <c r="T564" i="11"/>
  <c r="V564" i="11"/>
  <c r="X564" i="11"/>
  <c r="R65" i="11"/>
  <c r="P52" i="11"/>
  <c r="R53" i="11"/>
  <c r="X32" i="11"/>
  <c r="P25" i="11" l="1"/>
  <c r="R25" i="11"/>
  <c r="V25" i="11"/>
  <c r="X25" i="11"/>
  <c r="AH60" i="13" l="1"/>
  <c r="AH10" i="13"/>
  <c r="AH11" i="13"/>
  <c r="AH12" i="13"/>
  <c r="AH13" i="13"/>
  <c r="AH14" i="13"/>
  <c r="AH15" i="13"/>
  <c r="AH16" i="13"/>
  <c r="AH17" i="13"/>
  <c r="AH18" i="13"/>
  <c r="AH19" i="13"/>
  <c r="AH20" i="13"/>
  <c r="AH21" i="13"/>
  <c r="AH22" i="13"/>
  <c r="AH23" i="13"/>
  <c r="AH24" i="13"/>
  <c r="AH25" i="13"/>
  <c r="AH26" i="13"/>
  <c r="AH27" i="13"/>
  <c r="AH28" i="13"/>
  <c r="AH29" i="13"/>
  <c r="AH30" i="13"/>
  <c r="AH31" i="13"/>
  <c r="AH32" i="13"/>
  <c r="AH33" i="13"/>
  <c r="AH34" i="13"/>
  <c r="AH35" i="13"/>
  <c r="AH36" i="13"/>
  <c r="AH37" i="13"/>
  <c r="AH38" i="13"/>
  <c r="AH39" i="13"/>
  <c r="AH40" i="13"/>
  <c r="AH41" i="13"/>
  <c r="AH42" i="13"/>
  <c r="AH43" i="13"/>
  <c r="AH44" i="13"/>
  <c r="AH45" i="13"/>
  <c r="AH46" i="13"/>
  <c r="AH47" i="13"/>
  <c r="AH48" i="13"/>
  <c r="AH49" i="13"/>
  <c r="AH50" i="13"/>
  <c r="AH51" i="13"/>
  <c r="AH52" i="13"/>
  <c r="AH53" i="13"/>
  <c r="AH54" i="13"/>
  <c r="AH55" i="13"/>
  <c r="AH56" i="13"/>
  <c r="AH57" i="13"/>
  <c r="AH58" i="13"/>
  <c r="AH59" i="13"/>
  <c r="AH61" i="13"/>
  <c r="AH62" i="13"/>
  <c r="AH63" i="13"/>
  <c r="AH64" i="13"/>
  <c r="AH65" i="13"/>
  <c r="AH66" i="13"/>
  <c r="AH67" i="13"/>
  <c r="AH68" i="13"/>
  <c r="AH69" i="13"/>
  <c r="AH70" i="13"/>
  <c r="AH71" i="13"/>
  <c r="AH72" i="13"/>
  <c r="AH73" i="13"/>
  <c r="AH74" i="13"/>
  <c r="AH75" i="13"/>
  <c r="AH76" i="13"/>
  <c r="AH77" i="13"/>
  <c r="AH78" i="13"/>
  <c r="AH79" i="13"/>
  <c r="AH80" i="13"/>
  <c r="AH81" i="13"/>
  <c r="AH82" i="13"/>
  <c r="AH83" i="13"/>
  <c r="AH84" i="13"/>
  <c r="AH85" i="13"/>
  <c r="AH86" i="13"/>
  <c r="AH87" i="13"/>
  <c r="AH88" i="13"/>
  <c r="AG10" i="13"/>
  <c r="AI10" i="13"/>
  <c r="AJ10" i="13"/>
  <c r="AK10" i="13"/>
  <c r="AL10" i="13"/>
  <c r="AG11" i="13"/>
  <c r="AI11" i="13"/>
  <c r="AJ11" i="13"/>
  <c r="AK11" i="13"/>
  <c r="AL11" i="13"/>
  <c r="AG12" i="13"/>
  <c r="AI12" i="13"/>
  <c r="AJ12" i="13"/>
  <c r="AK12" i="13"/>
  <c r="AL12" i="13"/>
  <c r="AG13" i="13"/>
  <c r="AI13" i="13"/>
  <c r="AJ13" i="13"/>
  <c r="AK13" i="13"/>
  <c r="AL13" i="13"/>
  <c r="AG14" i="13"/>
  <c r="AI14" i="13"/>
  <c r="AJ14" i="13"/>
  <c r="AK14" i="13"/>
  <c r="AL14" i="13"/>
  <c r="AG15" i="13"/>
  <c r="AI15" i="13"/>
  <c r="AJ15" i="13"/>
  <c r="AK15" i="13"/>
  <c r="AL15" i="13"/>
  <c r="AG16" i="13"/>
  <c r="AI16" i="13"/>
  <c r="AJ16" i="13"/>
  <c r="AK16" i="13"/>
  <c r="AL16" i="13"/>
  <c r="AG17" i="13"/>
  <c r="AI17" i="13"/>
  <c r="AJ17" i="13"/>
  <c r="AK17" i="13"/>
  <c r="AL17" i="13"/>
  <c r="AG18" i="13"/>
  <c r="AI18" i="13"/>
  <c r="AJ18" i="13"/>
  <c r="AK18" i="13"/>
  <c r="AL18" i="13"/>
  <c r="AG19" i="13"/>
  <c r="AI19" i="13"/>
  <c r="AJ19" i="13"/>
  <c r="AK19" i="13"/>
  <c r="AL19" i="13"/>
  <c r="AG20" i="13"/>
  <c r="AI20" i="13"/>
  <c r="AJ20" i="13"/>
  <c r="AK20" i="13"/>
  <c r="AL20" i="13"/>
  <c r="AG21" i="13"/>
  <c r="AI21" i="13"/>
  <c r="AJ21" i="13"/>
  <c r="AK21" i="13"/>
  <c r="AL21" i="13"/>
  <c r="AG22" i="13"/>
  <c r="AI22" i="13"/>
  <c r="AJ22" i="13"/>
  <c r="AK22" i="13"/>
  <c r="AL22" i="13"/>
  <c r="AG23" i="13"/>
  <c r="AI23" i="13"/>
  <c r="AJ23" i="13"/>
  <c r="AK23" i="13"/>
  <c r="AL23" i="13"/>
  <c r="AG24" i="13"/>
  <c r="AI24" i="13"/>
  <c r="AJ24" i="13"/>
  <c r="AK24" i="13"/>
  <c r="AL24" i="13"/>
  <c r="AG25" i="13"/>
  <c r="AI25" i="13"/>
  <c r="AJ25" i="13"/>
  <c r="AK25" i="13"/>
  <c r="AL25" i="13"/>
  <c r="AG26" i="13"/>
  <c r="AI26" i="13"/>
  <c r="AJ26" i="13"/>
  <c r="AK26" i="13"/>
  <c r="AL26" i="13"/>
  <c r="AG27" i="13"/>
  <c r="AI27" i="13"/>
  <c r="AJ27" i="13"/>
  <c r="AK27" i="13"/>
  <c r="AL27" i="13"/>
  <c r="AG28" i="13"/>
  <c r="AI28" i="13"/>
  <c r="AJ28" i="13"/>
  <c r="AK28" i="13"/>
  <c r="AL28" i="13"/>
  <c r="AG29" i="13"/>
  <c r="AI29" i="13"/>
  <c r="AJ29" i="13"/>
  <c r="AK29" i="13"/>
  <c r="AL29" i="13"/>
  <c r="AG30" i="13"/>
  <c r="AI30" i="13"/>
  <c r="AJ30" i="13"/>
  <c r="AK30" i="13"/>
  <c r="AL30" i="13"/>
  <c r="AG31" i="13"/>
  <c r="AI31" i="13"/>
  <c r="AJ31" i="13"/>
  <c r="AK31" i="13"/>
  <c r="AL31" i="13"/>
  <c r="AG32" i="13"/>
  <c r="AI32" i="13"/>
  <c r="AJ32" i="13"/>
  <c r="AK32" i="13"/>
  <c r="AL32" i="13"/>
  <c r="AG33" i="13"/>
  <c r="AI33" i="13"/>
  <c r="AJ33" i="13"/>
  <c r="AK33" i="13"/>
  <c r="AL33" i="13"/>
  <c r="AG34" i="13"/>
  <c r="AI34" i="13"/>
  <c r="AJ34" i="13"/>
  <c r="AK34" i="13"/>
  <c r="AL34" i="13"/>
  <c r="AG35" i="13"/>
  <c r="AI35" i="13"/>
  <c r="AJ35" i="13"/>
  <c r="AK35" i="13"/>
  <c r="AL35" i="13"/>
  <c r="AG36" i="13"/>
  <c r="AI36" i="13"/>
  <c r="AJ36" i="13"/>
  <c r="AK36" i="13"/>
  <c r="AL36" i="13"/>
  <c r="AG37" i="13"/>
  <c r="AI37" i="13"/>
  <c r="AJ37" i="13"/>
  <c r="AK37" i="13"/>
  <c r="AL37" i="13"/>
  <c r="AG38" i="13"/>
  <c r="AI38" i="13"/>
  <c r="AJ38" i="13"/>
  <c r="AK38" i="13"/>
  <c r="AL38" i="13"/>
  <c r="AG39" i="13"/>
  <c r="AI39" i="13"/>
  <c r="AJ39" i="13"/>
  <c r="AK39" i="13"/>
  <c r="AL39" i="13"/>
  <c r="AG40" i="13"/>
  <c r="AI40" i="13"/>
  <c r="AJ40" i="13"/>
  <c r="AK40" i="13"/>
  <c r="AL40" i="13"/>
  <c r="AG41" i="13"/>
  <c r="AI41" i="13"/>
  <c r="AJ41" i="13"/>
  <c r="AK41" i="13"/>
  <c r="AL41" i="13"/>
  <c r="AG42" i="13"/>
  <c r="AI42" i="13"/>
  <c r="AJ42" i="13"/>
  <c r="AK42" i="13"/>
  <c r="AL42" i="13"/>
  <c r="AG43" i="13"/>
  <c r="AI43" i="13"/>
  <c r="AJ43" i="13"/>
  <c r="AK43" i="13"/>
  <c r="AL43" i="13"/>
  <c r="AG44" i="13"/>
  <c r="AI44" i="13"/>
  <c r="AJ44" i="13"/>
  <c r="AK44" i="13"/>
  <c r="AL44" i="13"/>
  <c r="AG45" i="13"/>
  <c r="AI45" i="13"/>
  <c r="AJ45" i="13"/>
  <c r="AK45" i="13"/>
  <c r="AL45" i="13"/>
  <c r="AG46" i="13"/>
  <c r="AI46" i="13"/>
  <c r="AJ46" i="13"/>
  <c r="AK46" i="13"/>
  <c r="AL46" i="13"/>
  <c r="AG47" i="13"/>
  <c r="AI47" i="13"/>
  <c r="AJ47" i="13"/>
  <c r="AK47" i="13"/>
  <c r="AL47" i="13"/>
  <c r="AG48" i="13"/>
  <c r="AI48" i="13"/>
  <c r="AJ48" i="13"/>
  <c r="AK48" i="13"/>
  <c r="AL48" i="13"/>
  <c r="AG49" i="13"/>
  <c r="AI49" i="13"/>
  <c r="AJ49" i="13"/>
  <c r="AK49" i="13"/>
  <c r="AL49" i="13"/>
  <c r="AG50" i="13"/>
  <c r="AI50" i="13"/>
  <c r="AJ50" i="13"/>
  <c r="AK50" i="13"/>
  <c r="AL50" i="13"/>
  <c r="AG51" i="13"/>
  <c r="AI51" i="13"/>
  <c r="AJ51" i="13"/>
  <c r="AK51" i="13"/>
  <c r="AL51" i="13"/>
  <c r="AG52" i="13"/>
  <c r="AI52" i="13"/>
  <c r="AJ52" i="13"/>
  <c r="AK52" i="13"/>
  <c r="AL52" i="13"/>
  <c r="AG53" i="13"/>
  <c r="AI53" i="13"/>
  <c r="AJ53" i="13"/>
  <c r="AK53" i="13"/>
  <c r="AL53" i="13"/>
  <c r="AG54" i="13"/>
  <c r="AI54" i="13"/>
  <c r="AJ54" i="13"/>
  <c r="AK54" i="13"/>
  <c r="AL54" i="13"/>
  <c r="AG55" i="13"/>
  <c r="AI55" i="13"/>
  <c r="AJ55" i="13"/>
  <c r="AK55" i="13"/>
  <c r="AL55" i="13"/>
  <c r="AG56" i="13"/>
  <c r="AI56" i="13"/>
  <c r="AJ56" i="13"/>
  <c r="AK56" i="13"/>
  <c r="AL56" i="13"/>
  <c r="AG57" i="13"/>
  <c r="AI57" i="13"/>
  <c r="AJ57" i="13"/>
  <c r="AK57" i="13"/>
  <c r="AL57" i="13"/>
  <c r="AG58" i="13"/>
  <c r="AI58" i="13"/>
  <c r="AJ58" i="13"/>
  <c r="AK58" i="13"/>
  <c r="AL58" i="13"/>
  <c r="AG59" i="13"/>
  <c r="AI59" i="13"/>
  <c r="AJ59" i="13"/>
  <c r="AK59" i="13"/>
  <c r="AL59" i="13"/>
  <c r="AG60" i="13"/>
  <c r="AI60" i="13"/>
  <c r="AJ60" i="13"/>
  <c r="AK60" i="13"/>
  <c r="AL60" i="13"/>
  <c r="AG61" i="13"/>
  <c r="AI61" i="13"/>
  <c r="AJ61" i="13"/>
  <c r="AK61" i="13"/>
  <c r="AL61" i="13"/>
  <c r="AG62" i="13"/>
  <c r="AI62" i="13"/>
  <c r="AJ62" i="13"/>
  <c r="AK62" i="13"/>
  <c r="AL62" i="13"/>
  <c r="AG63" i="13"/>
  <c r="AI63" i="13"/>
  <c r="AJ63" i="13"/>
  <c r="AK63" i="13"/>
  <c r="AL63" i="13"/>
  <c r="AG64" i="13"/>
  <c r="AI64" i="13"/>
  <c r="AJ64" i="13"/>
  <c r="AK64" i="13"/>
  <c r="AL64" i="13"/>
  <c r="AG65" i="13"/>
  <c r="AI65" i="13"/>
  <c r="AJ65" i="13"/>
  <c r="AK65" i="13"/>
  <c r="AL65" i="13"/>
  <c r="AG66" i="13"/>
  <c r="AI66" i="13"/>
  <c r="AJ66" i="13"/>
  <c r="AK66" i="13"/>
  <c r="AL66" i="13"/>
  <c r="AG67" i="13"/>
  <c r="AI67" i="13"/>
  <c r="AJ67" i="13"/>
  <c r="AK67" i="13"/>
  <c r="AL67" i="13"/>
  <c r="AG68" i="13"/>
  <c r="AI68" i="13"/>
  <c r="AJ68" i="13"/>
  <c r="AK68" i="13"/>
  <c r="AL68" i="13"/>
  <c r="AG69" i="13"/>
  <c r="AI69" i="13"/>
  <c r="AJ69" i="13"/>
  <c r="AK69" i="13"/>
  <c r="AL69" i="13"/>
  <c r="AG70" i="13"/>
  <c r="AI70" i="13"/>
  <c r="AJ70" i="13"/>
  <c r="AK70" i="13"/>
  <c r="AL70" i="13"/>
  <c r="AG71" i="13"/>
  <c r="AI71" i="13"/>
  <c r="AJ71" i="13"/>
  <c r="AK71" i="13"/>
  <c r="AL71" i="13"/>
  <c r="AG72" i="13"/>
  <c r="AI72" i="13"/>
  <c r="AJ72" i="13"/>
  <c r="AK72" i="13"/>
  <c r="AL72" i="13"/>
  <c r="AG73" i="13"/>
  <c r="AI73" i="13"/>
  <c r="AJ73" i="13"/>
  <c r="AK73" i="13"/>
  <c r="AL73" i="13"/>
  <c r="AG74" i="13"/>
  <c r="AI74" i="13"/>
  <c r="AJ74" i="13"/>
  <c r="AK74" i="13"/>
  <c r="AL74" i="13"/>
  <c r="AG75" i="13"/>
  <c r="AI75" i="13"/>
  <c r="AJ75" i="13"/>
  <c r="AK75" i="13"/>
  <c r="AL75" i="13"/>
  <c r="AG76" i="13"/>
  <c r="AI76" i="13"/>
  <c r="AJ76" i="13"/>
  <c r="AK76" i="13"/>
  <c r="AL76" i="13"/>
  <c r="AG77" i="13"/>
  <c r="AI77" i="13"/>
  <c r="AJ77" i="13"/>
  <c r="AK77" i="13"/>
  <c r="AL77" i="13"/>
  <c r="AG78" i="13"/>
  <c r="AI78" i="13"/>
  <c r="AJ78" i="13"/>
  <c r="AK78" i="13"/>
  <c r="AL78" i="13"/>
  <c r="AG79" i="13"/>
  <c r="AI79" i="13"/>
  <c r="AJ79" i="13"/>
  <c r="AK79" i="13"/>
  <c r="AL79" i="13"/>
  <c r="AG80" i="13"/>
  <c r="AI80" i="13"/>
  <c r="AJ80" i="13"/>
  <c r="AK80" i="13"/>
  <c r="AL80" i="13"/>
  <c r="AG81" i="13"/>
  <c r="AI81" i="13"/>
  <c r="AJ81" i="13"/>
  <c r="AK81" i="13"/>
  <c r="AL81" i="13"/>
  <c r="AG82" i="13"/>
  <c r="AI82" i="13"/>
  <c r="AJ82" i="13"/>
  <c r="AK82" i="13"/>
  <c r="AL82" i="13"/>
  <c r="AG83" i="13"/>
  <c r="AI83" i="13"/>
  <c r="AJ83" i="13"/>
  <c r="AK83" i="13"/>
  <c r="AL83" i="13"/>
  <c r="AG84" i="13"/>
  <c r="AI84" i="13"/>
  <c r="AJ84" i="13"/>
  <c r="AK84" i="13"/>
  <c r="AL84" i="13"/>
  <c r="AG85" i="13"/>
  <c r="AI85" i="13"/>
  <c r="AJ85" i="13"/>
  <c r="AK85" i="13"/>
  <c r="AL85" i="13"/>
  <c r="AG86" i="13"/>
  <c r="AI86" i="13"/>
  <c r="AJ86" i="13"/>
  <c r="AK86" i="13"/>
  <c r="AL86" i="13"/>
  <c r="AG87" i="13"/>
  <c r="AI87" i="13"/>
  <c r="AJ87" i="13"/>
  <c r="AK87" i="13"/>
  <c r="AL87" i="13"/>
  <c r="AG88" i="13"/>
  <c r="AI88" i="13"/>
  <c r="AJ88" i="13"/>
  <c r="AK88" i="13"/>
  <c r="AL88" i="13"/>
  <c r="AL9" i="13"/>
  <c r="AK9" i="13"/>
  <c r="AJ9" i="13"/>
  <c r="AI9" i="13"/>
  <c r="AH9" i="13"/>
  <c r="AG9" i="13"/>
  <c r="AF10" i="13"/>
  <c r="AF11" i="13"/>
  <c r="AF12" i="13"/>
  <c r="AF13" i="13"/>
  <c r="AF14" i="13"/>
  <c r="AF15" i="13"/>
  <c r="AF16" i="13"/>
  <c r="AF17" i="13"/>
  <c r="AF18" i="13"/>
  <c r="AF19" i="13"/>
  <c r="AF20" i="13"/>
  <c r="AF21" i="13"/>
  <c r="AF22" i="13"/>
  <c r="AF23" i="13"/>
  <c r="AF24" i="13"/>
  <c r="AF25" i="13"/>
  <c r="AF26" i="13"/>
  <c r="AF27" i="13"/>
  <c r="AF28" i="13"/>
  <c r="AF29" i="13"/>
  <c r="AF30" i="13"/>
  <c r="AF31" i="13"/>
  <c r="AF32" i="13"/>
  <c r="AF33" i="13"/>
  <c r="AF34" i="13"/>
  <c r="AF35" i="13"/>
  <c r="AF36" i="13"/>
  <c r="AF37" i="13"/>
  <c r="AF38" i="13"/>
  <c r="AF39" i="13"/>
  <c r="AF40" i="13"/>
  <c r="AF41" i="13"/>
  <c r="AF42" i="13"/>
  <c r="AF43" i="13"/>
  <c r="AF44" i="13"/>
  <c r="AF45" i="13"/>
  <c r="AF46" i="13"/>
  <c r="AF47" i="13"/>
  <c r="AF48" i="13"/>
  <c r="AF49" i="13"/>
  <c r="AF50" i="13"/>
  <c r="AF51" i="13"/>
  <c r="AF52" i="13"/>
  <c r="AF53" i="13"/>
  <c r="AF54" i="13"/>
  <c r="AF55" i="13"/>
  <c r="AF56" i="13"/>
  <c r="AF57" i="13"/>
  <c r="AF58" i="13"/>
  <c r="AF59" i="13"/>
  <c r="AF60" i="13"/>
  <c r="AF61" i="13"/>
  <c r="AF62" i="13"/>
  <c r="AF63" i="13"/>
  <c r="AF64" i="13"/>
  <c r="AF65" i="13"/>
  <c r="AF66" i="13"/>
  <c r="AF67" i="13"/>
  <c r="AF68" i="13"/>
  <c r="AF69" i="13"/>
  <c r="AF70" i="13"/>
  <c r="AF71" i="13"/>
  <c r="AF72" i="13"/>
  <c r="AF73" i="13"/>
  <c r="AF74" i="13"/>
  <c r="AF75" i="13"/>
  <c r="AF76" i="13"/>
  <c r="AF77" i="13"/>
  <c r="AF78" i="13"/>
  <c r="AF79" i="13"/>
  <c r="AF80" i="13"/>
  <c r="AF81" i="13"/>
  <c r="AF82" i="13"/>
  <c r="AF83" i="13"/>
  <c r="AF84" i="13"/>
  <c r="AF85" i="13"/>
  <c r="AF86" i="13"/>
  <c r="AF87" i="13"/>
  <c r="AF88" i="13"/>
  <c r="AF9" i="13"/>
  <c r="AE10" i="13"/>
  <c r="AE11" i="13"/>
  <c r="AE12" i="13"/>
  <c r="AE13" i="13"/>
  <c r="AE14" i="13"/>
  <c r="AE15" i="13"/>
  <c r="AE16" i="13"/>
  <c r="AE17" i="13"/>
  <c r="AE18" i="13"/>
  <c r="AE19" i="13"/>
  <c r="AE20" i="13"/>
  <c r="AE21" i="13"/>
  <c r="AE22" i="13"/>
  <c r="AE23" i="13"/>
  <c r="AE24" i="13"/>
  <c r="AE25" i="13"/>
  <c r="AE26" i="13"/>
  <c r="AE27" i="13"/>
  <c r="AE28" i="13"/>
  <c r="AE29" i="13"/>
  <c r="AE30" i="13"/>
  <c r="AE31" i="13"/>
  <c r="AE32" i="13"/>
  <c r="AE33" i="13"/>
  <c r="AE34" i="13"/>
  <c r="AE35" i="13"/>
  <c r="AE36" i="13"/>
  <c r="AE37" i="13"/>
  <c r="AE38" i="13"/>
  <c r="AE39" i="13"/>
  <c r="AE40" i="13"/>
  <c r="AE41" i="13"/>
  <c r="AE42" i="13"/>
  <c r="AE43" i="13"/>
  <c r="AE44" i="13"/>
  <c r="AE45" i="13"/>
  <c r="AE46" i="13"/>
  <c r="AE47" i="13"/>
  <c r="AE48" i="13"/>
  <c r="AE49" i="13"/>
  <c r="AE50" i="13"/>
  <c r="AE51" i="13"/>
  <c r="AE52" i="13"/>
  <c r="AE53" i="13"/>
  <c r="AE54" i="13"/>
  <c r="AE55" i="13"/>
  <c r="AE56" i="13"/>
  <c r="AE57" i="13"/>
  <c r="AE58" i="13"/>
  <c r="AE59" i="13"/>
  <c r="AE60" i="13"/>
  <c r="AE61" i="13"/>
  <c r="AE62" i="13"/>
  <c r="AE63" i="13"/>
  <c r="AE64" i="13"/>
  <c r="AE65" i="13"/>
  <c r="AE66" i="13"/>
  <c r="AE67" i="13"/>
  <c r="AE68" i="13"/>
  <c r="AE69" i="13"/>
  <c r="AE70" i="13"/>
  <c r="AE71" i="13"/>
  <c r="AE72" i="13"/>
  <c r="AE73" i="13"/>
  <c r="AE74" i="13"/>
  <c r="AE75" i="13"/>
  <c r="AE76" i="13"/>
  <c r="AE77" i="13"/>
  <c r="AE78" i="13"/>
  <c r="AE79" i="13"/>
  <c r="AE80" i="13"/>
  <c r="AE81" i="13"/>
  <c r="AE82" i="13"/>
  <c r="AE83" i="13"/>
  <c r="AE84" i="13"/>
  <c r="AE85" i="13"/>
  <c r="AE86" i="13"/>
  <c r="AE87" i="13"/>
  <c r="AE88" i="13"/>
  <c r="AE9" i="13"/>
  <c r="AD10" i="13"/>
  <c r="AD11" i="13"/>
  <c r="AD12" i="13"/>
  <c r="AD13" i="13"/>
  <c r="AD14" i="13"/>
  <c r="AD15" i="13"/>
  <c r="AD16" i="13"/>
  <c r="AD17" i="13"/>
  <c r="AD18" i="13"/>
  <c r="AD19" i="13"/>
  <c r="AD20" i="13"/>
  <c r="AD21" i="13"/>
  <c r="AD22" i="13"/>
  <c r="AD23" i="13"/>
  <c r="AD24" i="13"/>
  <c r="AD25" i="13"/>
  <c r="AD26" i="13"/>
  <c r="AD27" i="13"/>
  <c r="AD28" i="13"/>
  <c r="AD29" i="13"/>
  <c r="AD30" i="13"/>
  <c r="AD31" i="13"/>
  <c r="AD32" i="13"/>
  <c r="AD33" i="13"/>
  <c r="AD34" i="13"/>
  <c r="AD35" i="13"/>
  <c r="AD36" i="13"/>
  <c r="AD37" i="13"/>
  <c r="AD38" i="13"/>
  <c r="AD39" i="13"/>
  <c r="AD40" i="13"/>
  <c r="AD41" i="13"/>
  <c r="AD42" i="13"/>
  <c r="AD43" i="13"/>
  <c r="AD44" i="13"/>
  <c r="AD45" i="13"/>
  <c r="AD46" i="13"/>
  <c r="AD47" i="13"/>
  <c r="AD48" i="13"/>
  <c r="AD49" i="13"/>
  <c r="AD50" i="13"/>
  <c r="AD51" i="13"/>
  <c r="AD52" i="13"/>
  <c r="AD53" i="13"/>
  <c r="AD54" i="13"/>
  <c r="AD55" i="13"/>
  <c r="AD56" i="13"/>
  <c r="AD57" i="13"/>
  <c r="AD58" i="13"/>
  <c r="AD59" i="13"/>
  <c r="AD60" i="13"/>
  <c r="AD61" i="13"/>
  <c r="AD62" i="13"/>
  <c r="AD63" i="13"/>
  <c r="AD64" i="13"/>
  <c r="AD65" i="13"/>
  <c r="AD66" i="13"/>
  <c r="AD67" i="13"/>
  <c r="AD68" i="13"/>
  <c r="AD69" i="13"/>
  <c r="AD70" i="13"/>
  <c r="AD71" i="13"/>
  <c r="AD72" i="13"/>
  <c r="AD73" i="13"/>
  <c r="AD74" i="13"/>
  <c r="AD75" i="13"/>
  <c r="AD76" i="13"/>
  <c r="AD77" i="13"/>
  <c r="AD78" i="13"/>
  <c r="AD79" i="13"/>
  <c r="AD80" i="13"/>
  <c r="AD81" i="13"/>
  <c r="AD82" i="13"/>
  <c r="AD83" i="13"/>
  <c r="AD84" i="13"/>
  <c r="AD85" i="13"/>
  <c r="AD86" i="13"/>
  <c r="AD87" i="13"/>
  <c r="AD88" i="13"/>
  <c r="AD9" i="13"/>
  <c r="AC10" i="13"/>
  <c r="AC11" i="13"/>
  <c r="AC12" i="13"/>
  <c r="AC13" i="13"/>
  <c r="AC14" i="13"/>
  <c r="AC15" i="13"/>
  <c r="AC16" i="13"/>
  <c r="AC17" i="13"/>
  <c r="AC18" i="13"/>
  <c r="AC19" i="13"/>
  <c r="AC20" i="13"/>
  <c r="AC21" i="13"/>
  <c r="AC22" i="13"/>
  <c r="AC23" i="13"/>
  <c r="AC24" i="13"/>
  <c r="AC25" i="13"/>
  <c r="AC26" i="13"/>
  <c r="AC27" i="13"/>
  <c r="AC28" i="13"/>
  <c r="AC29" i="13"/>
  <c r="AC30" i="13"/>
  <c r="AC31" i="13"/>
  <c r="AC32" i="13"/>
  <c r="AC33" i="13"/>
  <c r="AC34" i="13"/>
  <c r="AC35" i="13"/>
  <c r="AC36" i="13"/>
  <c r="AC37" i="13"/>
  <c r="AC38" i="13"/>
  <c r="AC39" i="13"/>
  <c r="AC40" i="13"/>
  <c r="AC41" i="13"/>
  <c r="AC42" i="13"/>
  <c r="AC43" i="13"/>
  <c r="AC44" i="13"/>
  <c r="AC45" i="13"/>
  <c r="AC46" i="13"/>
  <c r="AC47" i="13"/>
  <c r="AC48" i="13"/>
  <c r="AC49" i="13"/>
  <c r="AC50" i="13"/>
  <c r="AC51" i="13"/>
  <c r="AC52" i="13"/>
  <c r="AC53" i="13"/>
  <c r="AC54" i="13"/>
  <c r="AC55" i="13"/>
  <c r="AC56" i="13"/>
  <c r="AC57" i="13"/>
  <c r="AC58" i="13"/>
  <c r="AC59" i="13"/>
  <c r="AC60" i="13"/>
  <c r="AC61" i="13"/>
  <c r="AC62" i="13"/>
  <c r="AC63" i="13"/>
  <c r="AC64" i="13"/>
  <c r="AC65" i="13"/>
  <c r="AC66" i="13"/>
  <c r="AC67" i="13"/>
  <c r="AC68" i="13"/>
  <c r="AC69" i="13"/>
  <c r="AC70" i="13"/>
  <c r="AC71" i="13"/>
  <c r="AC72" i="13"/>
  <c r="AC73" i="13"/>
  <c r="AC74" i="13"/>
  <c r="AC75" i="13"/>
  <c r="AC76" i="13"/>
  <c r="AC77" i="13"/>
  <c r="AC78" i="13"/>
  <c r="AC79" i="13"/>
  <c r="AC80" i="13"/>
  <c r="AC81" i="13"/>
  <c r="AC82" i="13"/>
  <c r="AC83" i="13"/>
  <c r="AC84" i="13"/>
  <c r="AC85" i="13"/>
  <c r="AC86" i="13"/>
  <c r="AC87" i="13"/>
  <c r="AC88" i="13"/>
  <c r="AC9" i="13"/>
  <c r="AB11" i="13"/>
  <c r="AB12" i="13"/>
  <c r="AB13" i="13"/>
  <c r="AB14" i="13"/>
  <c r="AB15" i="13"/>
  <c r="AB16" i="13"/>
  <c r="AB17" i="13"/>
  <c r="AB18" i="13"/>
  <c r="AB19" i="13"/>
  <c r="AB20" i="13"/>
  <c r="AB21" i="13"/>
  <c r="AB22" i="13"/>
  <c r="AB23" i="13"/>
  <c r="AB24" i="13"/>
  <c r="AB25" i="13"/>
  <c r="AB26" i="13"/>
  <c r="AB27" i="13"/>
  <c r="AB28" i="13"/>
  <c r="AB29" i="13"/>
  <c r="AB30" i="13"/>
  <c r="AB31" i="13"/>
  <c r="AB32" i="13"/>
  <c r="AB33" i="13"/>
  <c r="AB34" i="13"/>
  <c r="AB35" i="13"/>
  <c r="AB36" i="13"/>
  <c r="AB37" i="13"/>
  <c r="AB38" i="13"/>
  <c r="AB39" i="13"/>
  <c r="AB40" i="13"/>
  <c r="AB41" i="13"/>
  <c r="AB42" i="13"/>
  <c r="AB43" i="13"/>
  <c r="AB44" i="13"/>
  <c r="AB45" i="13"/>
  <c r="AB46" i="13"/>
  <c r="AB47" i="13"/>
  <c r="AB48" i="13"/>
  <c r="AB49" i="13"/>
  <c r="AB50" i="13"/>
  <c r="AB51" i="13"/>
  <c r="AB52" i="13"/>
  <c r="AB53" i="13"/>
  <c r="AB54" i="13"/>
  <c r="AB55" i="13"/>
  <c r="AB56" i="13"/>
  <c r="AB57" i="13"/>
  <c r="AB58" i="13"/>
  <c r="AB59" i="13"/>
  <c r="AB60" i="13"/>
  <c r="AB61" i="13"/>
  <c r="AB62" i="13"/>
  <c r="AB63" i="13"/>
  <c r="AB64" i="13"/>
  <c r="AB65" i="13"/>
  <c r="AB66" i="13"/>
  <c r="AB67" i="13"/>
  <c r="AB68" i="13"/>
  <c r="AB69" i="13"/>
  <c r="AB70" i="13"/>
  <c r="AB71" i="13"/>
  <c r="AB72" i="13"/>
  <c r="AB73" i="13"/>
  <c r="AB74" i="13"/>
  <c r="AB75" i="13"/>
  <c r="AB76" i="13"/>
  <c r="AB77" i="13"/>
  <c r="AB78" i="13"/>
  <c r="AB79" i="13"/>
  <c r="AB80" i="13"/>
  <c r="AB81" i="13"/>
  <c r="AB82" i="13"/>
  <c r="AB83" i="13"/>
  <c r="AB84" i="13"/>
  <c r="AB85" i="13"/>
  <c r="AB86" i="13"/>
  <c r="AB87" i="13"/>
  <c r="AB88" i="13"/>
  <c r="AB10" i="13"/>
  <c r="AB9" i="13"/>
  <c r="AA27" i="13"/>
  <c r="AA28" i="13"/>
  <c r="AA29" i="13"/>
  <c r="AA30" i="13"/>
  <c r="AA31" i="13"/>
  <c r="AA32" i="13"/>
  <c r="AA33" i="13"/>
  <c r="AA34" i="13"/>
  <c r="AA35" i="13"/>
  <c r="AA36" i="13"/>
  <c r="AA37" i="13"/>
  <c r="AA38" i="13"/>
  <c r="AA39" i="13"/>
  <c r="AA40" i="13"/>
  <c r="AA41" i="13"/>
  <c r="AA42" i="13"/>
  <c r="AA43" i="13"/>
  <c r="AA44" i="13"/>
  <c r="AA45" i="13"/>
  <c r="AA46" i="13"/>
  <c r="AA47" i="13"/>
  <c r="AA48" i="13"/>
  <c r="AA49" i="13"/>
  <c r="AA50" i="13"/>
  <c r="AA51" i="13"/>
  <c r="AA52" i="13"/>
  <c r="AA53" i="13"/>
  <c r="AA54" i="13"/>
  <c r="AA55" i="13"/>
  <c r="AA56" i="13"/>
  <c r="AA57" i="13"/>
  <c r="AA58" i="13"/>
  <c r="AA59" i="13"/>
  <c r="AA60" i="13"/>
  <c r="AA61" i="13"/>
  <c r="AA62" i="13"/>
  <c r="AA63" i="13"/>
  <c r="AA64" i="13"/>
  <c r="AA65" i="13"/>
  <c r="AA66" i="13"/>
  <c r="AA67" i="13"/>
  <c r="AA68" i="13"/>
  <c r="AA69" i="13"/>
  <c r="AA70" i="13"/>
  <c r="AA71" i="13"/>
  <c r="AA72" i="13"/>
  <c r="AA73" i="13"/>
  <c r="AA74" i="13"/>
  <c r="AA75" i="13"/>
  <c r="AA76" i="13"/>
  <c r="AA77" i="13"/>
  <c r="AA78" i="13"/>
  <c r="AA79" i="13"/>
  <c r="AA80" i="13"/>
  <c r="AA81" i="13"/>
  <c r="AA82" i="13"/>
  <c r="AA83" i="13"/>
  <c r="AA84" i="13"/>
  <c r="AA85" i="13"/>
  <c r="AA86" i="13"/>
  <c r="AA87" i="13"/>
  <c r="AA88" i="13"/>
  <c r="AA10" i="13"/>
  <c r="AA11" i="13"/>
  <c r="AA12" i="13"/>
  <c r="AA13" i="13"/>
  <c r="AA14" i="13"/>
  <c r="AA15" i="13"/>
  <c r="AA16" i="13"/>
  <c r="AA17" i="13"/>
  <c r="AA18" i="13"/>
  <c r="AA19" i="13"/>
  <c r="AA20" i="13"/>
  <c r="AA21" i="13"/>
  <c r="AA22" i="13"/>
  <c r="AA23" i="13"/>
  <c r="AA24" i="13"/>
  <c r="AA25" i="13"/>
  <c r="AA26" i="13"/>
  <c r="AA9" i="13"/>
  <c r="Z9" i="13"/>
  <c r="Y9" i="13"/>
  <c r="X9" i="13"/>
  <c r="W9" i="13"/>
  <c r="T10" i="13"/>
  <c r="U10" i="13"/>
  <c r="V10" i="13"/>
  <c r="T11" i="13"/>
  <c r="U11" i="13"/>
  <c r="V11" i="13"/>
  <c r="T12" i="13"/>
  <c r="U12" i="13"/>
  <c r="V12" i="13"/>
  <c r="T13" i="13"/>
  <c r="U13" i="13"/>
  <c r="V13" i="13"/>
  <c r="T14" i="13"/>
  <c r="U14" i="13"/>
  <c r="V14" i="13"/>
  <c r="T15" i="13"/>
  <c r="U15" i="13"/>
  <c r="V15" i="13"/>
  <c r="T16" i="13"/>
  <c r="U16" i="13"/>
  <c r="V16" i="13"/>
  <c r="T17" i="13"/>
  <c r="U17" i="13"/>
  <c r="V17" i="13"/>
  <c r="T18" i="13"/>
  <c r="U18" i="13"/>
  <c r="V18" i="13"/>
  <c r="T19" i="13"/>
  <c r="U19" i="13"/>
  <c r="V19" i="13"/>
  <c r="T20" i="13"/>
  <c r="U20" i="13"/>
  <c r="V20" i="13"/>
  <c r="T21" i="13"/>
  <c r="U21" i="13"/>
  <c r="V21" i="13"/>
  <c r="T22" i="13"/>
  <c r="U22" i="13"/>
  <c r="V22" i="13"/>
  <c r="T23" i="13"/>
  <c r="U23" i="13"/>
  <c r="V23" i="13"/>
  <c r="T24" i="13"/>
  <c r="U24" i="13"/>
  <c r="V24" i="13"/>
  <c r="T25" i="13"/>
  <c r="U25" i="13"/>
  <c r="V25" i="13"/>
  <c r="T26" i="13"/>
  <c r="U26" i="13"/>
  <c r="V26" i="13"/>
  <c r="T27" i="13"/>
  <c r="U27" i="13"/>
  <c r="V27" i="13"/>
  <c r="T28" i="13"/>
  <c r="U28" i="13"/>
  <c r="V28" i="13"/>
  <c r="T29" i="13"/>
  <c r="U29" i="13"/>
  <c r="V29" i="13"/>
  <c r="T30" i="13"/>
  <c r="U30" i="13"/>
  <c r="V30" i="13"/>
  <c r="T31" i="13"/>
  <c r="U31" i="13"/>
  <c r="V31" i="13"/>
  <c r="T32" i="13"/>
  <c r="U32" i="13"/>
  <c r="V32" i="13"/>
  <c r="T33" i="13"/>
  <c r="U33" i="13"/>
  <c r="V33" i="13"/>
  <c r="T34" i="13"/>
  <c r="U34" i="13"/>
  <c r="V34" i="13"/>
  <c r="T35" i="13"/>
  <c r="U35" i="13"/>
  <c r="V35" i="13"/>
  <c r="T36" i="13"/>
  <c r="U36" i="13"/>
  <c r="V36" i="13"/>
  <c r="T37" i="13"/>
  <c r="U37" i="13"/>
  <c r="V37" i="13"/>
  <c r="T38" i="13"/>
  <c r="U38" i="13"/>
  <c r="V38" i="13"/>
  <c r="T39" i="13"/>
  <c r="U39" i="13"/>
  <c r="V39" i="13"/>
  <c r="T40" i="13"/>
  <c r="U40" i="13"/>
  <c r="V40" i="13"/>
  <c r="T41" i="13"/>
  <c r="U41" i="13"/>
  <c r="V41" i="13"/>
  <c r="T42" i="13"/>
  <c r="U42" i="13"/>
  <c r="V42" i="13"/>
  <c r="T43" i="13"/>
  <c r="U43" i="13"/>
  <c r="V43" i="13"/>
  <c r="T44" i="13"/>
  <c r="U44" i="13"/>
  <c r="V44" i="13"/>
  <c r="T45" i="13"/>
  <c r="U45" i="13"/>
  <c r="V45" i="13"/>
  <c r="T46" i="13"/>
  <c r="U46" i="13"/>
  <c r="V46" i="13"/>
  <c r="T47" i="13"/>
  <c r="U47" i="13"/>
  <c r="V47" i="13"/>
  <c r="T48" i="13"/>
  <c r="U48" i="13"/>
  <c r="V48" i="13"/>
  <c r="T49" i="13"/>
  <c r="U49" i="13"/>
  <c r="V49" i="13"/>
  <c r="T50" i="13"/>
  <c r="U50" i="13"/>
  <c r="V50" i="13"/>
  <c r="T51" i="13"/>
  <c r="U51" i="13"/>
  <c r="V51" i="13"/>
  <c r="T52" i="13"/>
  <c r="U52" i="13"/>
  <c r="V52" i="13"/>
  <c r="T53" i="13"/>
  <c r="U53" i="13"/>
  <c r="V53" i="13"/>
  <c r="T54" i="13"/>
  <c r="U54" i="13"/>
  <c r="V54" i="13"/>
  <c r="T55" i="13"/>
  <c r="U55" i="13"/>
  <c r="V55" i="13"/>
  <c r="T56" i="13"/>
  <c r="U56" i="13"/>
  <c r="V56" i="13"/>
  <c r="T57" i="13"/>
  <c r="U57" i="13"/>
  <c r="V57" i="13"/>
  <c r="T58" i="13"/>
  <c r="U58" i="13"/>
  <c r="V58" i="13"/>
  <c r="T59" i="13"/>
  <c r="U59" i="13"/>
  <c r="V59" i="13"/>
  <c r="T60" i="13"/>
  <c r="U60" i="13"/>
  <c r="V60" i="13"/>
  <c r="T61" i="13"/>
  <c r="U61" i="13"/>
  <c r="V61" i="13"/>
  <c r="T62" i="13"/>
  <c r="U62" i="13"/>
  <c r="V62" i="13"/>
  <c r="T63" i="13"/>
  <c r="U63" i="13"/>
  <c r="V63" i="13"/>
  <c r="T64" i="13"/>
  <c r="U64" i="13"/>
  <c r="V64" i="13"/>
  <c r="T65" i="13"/>
  <c r="U65" i="13"/>
  <c r="V65" i="13"/>
  <c r="T66" i="13"/>
  <c r="U66" i="13"/>
  <c r="V66" i="13"/>
  <c r="T67" i="13"/>
  <c r="U67" i="13"/>
  <c r="V67" i="13"/>
  <c r="T68" i="13"/>
  <c r="U68" i="13"/>
  <c r="V68" i="13"/>
  <c r="T69" i="13"/>
  <c r="U69" i="13"/>
  <c r="V69" i="13"/>
  <c r="T70" i="13"/>
  <c r="U70" i="13"/>
  <c r="V70" i="13"/>
  <c r="T71" i="13"/>
  <c r="U71" i="13"/>
  <c r="V71" i="13"/>
  <c r="T72" i="13"/>
  <c r="U72" i="13"/>
  <c r="V72" i="13"/>
  <c r="T73" i="13"/>
  <c r="U73" i="13"/>
  <c r="V73" i="13"/>
  <c r="T74" i="13"/>
  <c r="U74" i="13"/>
  <c r="V74" i="13"/>
  <c r="T75" i="13"/>
  <c r="U75" i="13"/>
  <c r="V75" i="13"/>
  <c r="T76" i="13"/>
  <c r="U76" i="13"/>
  <c r="V76" i="13"/>
  <c r="T77" i="13"/>
  <c r="U77" i="13"/>
  <c r="V77" i="13"/>
  <c r="T78" i="13"/>
  <c r="U78" i="13"/>
  <c r="V78" i="13"/>
  <c r="T79" i="13"/>
  <c r="U79" i="13"/>
  <c r="V79" i="13"/>
  <c r="T80" i="13"/>
  <c r="U80" i="13"/>
  <c r="V80" i="13"/>
  <c r="T81" i="13"/>
  <c r="U81" i="13"/>
  <c r="V81" i="13"/>
  <c r="T82" i="13"/>
  <c r="U82" i="13"/>
  <c r="V82" i="13"/>
  <c r="T83" i="13"/>
  <c r="U83" i="13"/>
  <c r="V83" i="13"/>
  <c r="T84" i="13"/>
  <c r="U84" i="13"/>
  <c r="V84" i="13"/>
  <c r="T85" i="13"/>
  <c r="U85" i="13"/>
  <c r="V85" i="13"/>
  <c r="T86" i="13"/>
  <c r="U86" i="13"/>
  <c r="V86" i="13"/>
  <c r="T87" i="13"/>
  <c r="U87" i="13"/>
  <c r="V87" i="13"/>
  <c r="T88" i="13"/>
  <c r="U88" i="13"/>
  <c r="V88" i="13"/>
  <c r="V9" i="13"/>
  <c r="U9" i="13"/>
  <c r="T9" i="13"/>
  <c r="S9" i="13"/>
  <c r="R9" i="13"/>
  <c r="Q9" i="13"/>
  <c r="P9" i="13"/>
  <c r="O9" i="13"/>
  <c r="W10" i="13"/>
  <c r="X10" i="13"/>
  <c r="Y10" i="13"/>
  <c r="Z10" i="13"/>
  <c r="W11" i="13"/>
  <c r="X11" i="13"/>
  <c r="Y11" i="13"/>
  <c r="Z11" i="13"/>
  <c r="W12" i="13"/>
  <c r="X12" i="13"/>
  <c r="Y12" i="13"/>
  <c r="Z12" i="13"/>
  <c r="W13" i="13"/>
  <c r="X13" i="13"/>
  <c r="Y13" i="13"/>
  <c r="Z13" i="13"/>
  <c r="W14" i="13"/>
  <c r="X14" i="13"/>
  <c r="Y14" i="13"/>
  <c r="Z14" i="13"/>
  <c r="W15" i="13"/>
  <c r="X15" i="13"/>
  <c r="Y15" i="13"/>
  <c r="Z15" i="13"/>
  <c r="W16" i="13"/>
  <c r="X16" i="13"/>
  <c r="Y16" i="13"/>
  <c r="Z16" i="13"/>
  <c r="W17" i="13"/>
  <c r="X17" i="13"/>
  <c r="Y17" i="13"/>
  <c r="Z17" i="13"/>
  <c r="W18" i="13"/>
  <c r="X18" i="13"/>
  <c r="Y18" i="13"/>
  <c r="Z18" i="13"/>
  <c r="W19" i="13"/>
  <c r="X19" i="13"/>
  <c r="Y19" i="13"/>
  <c r="Z19" i="13"/>
  <c r="W20" i="13"/>
  <c r="X20" i="13"/>
  <c r="Y20" i="13"/>
  <c r="Z20" i="13"/>
  <c r="W21" i="13"/>
  <c r="X21" i="13"/>
  <c r="Y21" i="13"/>
  <c r="Z21" i="13"/>
  <c r="W22" i="13"/>
  <c r="X22" i="13"/>
  <c r="Y22" i="13"/>
  <c r="Z22" i="13"/>
  <c r="W23" i="13"/>
  <c r="X23" i="13"/>
  <c r="Y23" i="13"/>
  <c r="Z23" i="13"/>
  <c r="W24" i="13"/>
  <c r="X24" i="13"/>
  <c r="Y24" i="13"/>
  <c r="Z24" i="13"/>
  <c r="W25" i="13"/>
  <c r="X25" i="13"/>
  <c r="Y25" i="13"/>
  <c r="Z25" i="13"/>
  <c r="W26" i="13"/>
  <c r="X26" i="13"/>
  <c r="Y26" i="13"/>
  <c r="Z26" i="13"/>
  <c r="W27" i="13"/>
  <c r="X27" i="13"/>
  <c r="Y27" i="13"/>
  <c r="Z27" i="13"/>
  <c r="W28" i="13"/>
  <c r="X28" i="13"/>
  <c r="Y28" i="13"/>
  <c r="Z28" i="13"/>
  <c r="W29" i="13"/>
  <c r="X29" i="13"/>
  <c r="Y29" i="13"/>
  <c r="Z29" i="13"/>
  <c r="W30" i="13"/>
  <c r="X30" i="13"/>
  <c r="Y30" i="13"/>
  <c r="Z30" i="13"/>
  <c r="W31" i="13"/>
  <c r="X31" i="13"/>
  <c r="Y31" i="13"/>
  <c r="Z31" i="13"/>
  <c r="W32" i="13"/>
  <c r="X32" i="13"/>
  <c r="Y32" i="13"/>
  <c r="Z32" i="13"/>
  <c r="W33" i="13"/>
  <c r="X33" i="13"/>
  <c r="Y33" i="13"/>
  <c r="Z33" i="13"/>
  <c r="W34" i="13"/>
  <c r="X34" i="13"/>
  <c r="Y34" i="13"/>
  <c r="Z34" i="13"/>
  <c r="W35" i="13"/>
  <c r="X35" i="13"/>
  <c r="Y35" i="13"/>
  <c r="Z35" i="13"/>
  <c r="W36" i="13"/>
  <c r="X36" i="13"/>
  <c r="Y36" i="13"/>
  <c r="Z36" i="13"/>
  <c r="W37" i="13"/>
  <c r="X37" i="13"/>
  <c r="Y37" i="13"/>
  <c r="Z37" i="13"/>
  <c r="W38" i="13"/>
  <c r="X38" i="13"/>
  <c r="Y38" i="13"/>
  <c r="Z38" i="13"/>
  <c r="W39" i="13"/>
  <c r="X39" i="13"/>
  <c r="Y39" i="13"/>
  <c r="Z39" i="13"/>
  <c r="W40" i="13"/>
  <c r="X40" i="13"/>
  <c r="Y40" i="13"/>
  <c r="Z40" i="13"/>
  <c r="W41" i="13"/>
  <c r="X41" i="13"/>
  <c r="Y41" i="13"/>
  <c r="Z41" i="13"/>
  <c r="W42" i="13"/>
  <c r="X42" i="13"/>
  <c r="Y42" i="13"/>
  <c r="Z42" i="13"/>
  <c r="W43" i="13"/>
  <c r="X43" i="13"/>
  <c r="Y43" i="13"/>
  <c r="Z43" i="13"/>
  <c r="W44" i="13"/>
  <c r="X44" i="13"/>
  <c r="Y44" i="13"/>
  <c r="Z44" i="13"/>
  <c r="W45" i="13"/>
  <c r="X45" i="13"/>
  <c r="Y45" i="13"/>
  <c r="Z45" i="13"/>
  <c r="W46" i="13"/>
  <c r="X46" i="13"/>
  <c r="Y46" i="13"/>
  <c r="Z46" i="13"/>
  <c r="W47" i="13"/>
  <c r="X47" i="13"/>
  <c r="Y47" i="13"/>
  <c r="Z47" i="13"/>
  <c r="W48" i="13"/>
  <c r="X48" i="13"/>
  <c r="Y48" i="13"/>
  <c r="Z48" i="13"/>
  <c r="W49" i="13"/>
  <c r="X49" i="13"/>
  <c r="Y49" i="13"/>
  <c r="Z49" i="13"/>
  <c r="W50" i="13"/>
  <c r="X50" i="13"/>
  <c r="Y50" i="13"/>
  <c r="Z50" i="13"/>
  <c r="W51" i="13"/>
  <c r="X51" i="13"/>
  <c r="Y51" i="13"/>
  <c r="Z51" i="13"/>
  <c r="W52" i="13"/>
  <c r="X52" i="13"/>
  <c r="Y52" i="13"/>
  <c r="Z52" i="13"/>
  <c r="W53" i="13"/>
  <c r="X53" i="13"/>
  <c r="Y53" i="13"/>
  <c r="Z53" i="13"/>
  <c r="W54" i="13"/>
  <c r="X54" i="13"/>
  <c r="Y54" i="13"/>
  <c r="Z54" i="13"/>
  <c r="W55" i="13"/>
  <c r="X55" i="13"/>
  <c r="Y55" i="13"/>
  <c r="Z55" i="13"/>
  <c r="W56" i="13"/>
  <c r="X56" i="13"/>
  <c r="Y56" i="13"/>
  <c r="Z56" i="13"/>
  <c r="W57" i="13"/>
  <c r="X57" i="13"/>
  <c r="Y57" i="13"/>
  <c r="Z57" i="13"/>
  <c r="W58" i="13"/>
  <c r="X58" i="13"/>
  <c r="Y58" i="13"/>
  <c r="Z58" i="13"/>
  <c r="W59" i="13"/>
  <c r="X59" i="13"/>
  <c r="Y59" i="13"/>
  <c r="Z59" i="13"/>
  <c r="W60" i="13"/>
  <c r="X60" i="13"/>
  <c r="Y60" i="13"/>
  <c r="Z60" i="13"/>
  <c r="W61" i="13"/>
  <c r="X61" i="13"/>
  <c r="Y61" i="13"/>
  <c r="Z61" i="13"/>
  <c r="W62" i="13"/>
  <c r="X62" i="13"/>
  <c r="Y62" i="13"/>
  <c r="Z62" i="13"/>
  <c r="W63" i="13"/>
  <c r="X63" i="13"/>
  <c r="Y63" i="13"/>
  <c r="Z63" i="13"/>
  <c r="W64" i="13"/>
  <c r="X64" i="13"/>
  <c r="Y64" i="13"/>
  <c r="Z64" i="13"/>
  <c r="W65" i="13"/>
  <c r="X65" i="13"/>
  <c r="Y65" i="13"/>
  <c r="Z65" i="13"/>
  <c r="W66" i="13"/>
  <c r="X66" i="13"/>
  <c r="Y66" i="13"/>
  <c r="Z66" i="13"/>
  <c r="W67" i="13"/>
  <c r="X67" i="13"/>
  <c r="Y67" i="13"/>
  <c r="Z67" i="13"/>
  <c r="W68" i="13"/>
  <c r="X68" i="13"/>
  <c r="Y68" i="13"/>
  <c r="Z68" i="13"/>
  <c r="W69" i="13"/>
  <c r="X69" i="13"/>
  <c r="Y69" i="13"/>
  <c r="Z69" i="13"/>
  <c r="W70" i="13"/>
  <c r="X70" i="13"/>
  <c r="Y70" i="13"/>
  <c r="Z70" i="13"/>
  <c r="W71" i="13"/>
  <c r="X71" i="13"/>
  <c r="Y71" i="13"/>
  <c r="Z71" i="13"/>
  <c r="W72" i="13"/>
  <c r="X72" i="13"/>
  <c r="Y72" i="13"/>
  <c r="Z72" i="13"/>
  <c r="W73" i="13"/>
  <c r="X73" i="13"/>
  <c r="Y73" i="13"/>
  <c r="Z73" i="13"/>
  <c r="W74" i="13"/>
  <c r="X74" i="13"/>
  <c r="Y74" i="13"/>
  <c r="Z74" i="13"/>
  <c r="W75" i="13"/>
  <c r="X75" i="13"/>
  <c r="Y75" i="13"/>
  <c r="Z75" i="13"/>
  <c r="W76" i="13"/>
  <c r="X76" i="13"/>
  <c r="Y76" i="13"/>
  <c r="Z76" i="13"/>
  <c r="W77" i="13"/>
  <c r="X77" i="13"/>
  <c r="Y77" i="13"/>
  <c r="Z77" i="13"/>
  <c r="W78" i="13"/>
  <c r="X78" i="13"/>
  <c r="Y78" i="13"/>
  <c r="Z78" i="13"/>
  <c r="W79" i="13"/>
  <c r="X79" i="13"/>
  <c r="Y79" i="13"/>
  <c r="Z79" i="13"/>
  <c r="W80" i="13"/>
  <c r="X80" i="13"/>
  <c r="Y80" i="13"/>
  <c r="Z80" i="13"/>
  <c r="W81" i="13"/>
  <c r="X81" i="13"/>
  <c r="Y81" i="13"/>
  <c r="Z81" i="13"/>
  <c r="W82" i="13"/>
  <c r="X82" i="13"/>
  <c r="Y82" i="13"/>
  <c r="Z82" i="13"/>
  <c r="W83" i="13"/>
  <c r="X83" i="13"/>
  <c r="Y83" i="13"/>
  <c r="Z83" i="13"/>
  <c r="W84" i="13"/>
  <c r="X84" i="13"/>
  <c r="Y84" i="13"/>
  <c r="Z84" i="13"/>
  <c r="W85" i="13"/>
  <c r="X85" i="13"/>
  <c r="Y85" i="13"/>
  <c r="Z85" i="13"/>
  <c r="W86" i="13"/>
  <c r="X86" i="13"/>
  <c r="Y86" i="13"/>
  <c r="Z86" i="13"/>
  <c r="W87" i="13"/>
  <c r="X87" i="13"/>
  <c r="Y87" i="13"/>
  <c r="Z87" i="13"/>
  <c r="W88" i="13"/>
  <c r="X88" i="13"/>
  <c r="Y88" i="13"/>
  <c r="Z88" i="13"/>
  <c r="O10" i="13"/>
  <c r="P10" i="13"/>
  <c r="Q10" i="13"/>
  <c r="R10" i="13"/>
  <c r="S10" i="13"/>
  <c r="O11" i="13"/>
  <c r="P11" i="13"/>
  <c r="Q11" i="13"/>
  <c r="R11" i="13"/>
  <c r="S11" i="13"/>
  <c r="O12" i="13"/>
  <c r="P12" i="13"/>
  <c r="Q12" i="13"/>
  <c r="R12" i="13"/>
  <c r="S12" i="13"/>
  <c r="O13" i="13"/>
  <c r="P13" i="13"/>
  <c r="Q13" i="13"/>
  <c r="R13" i="13"/>
  <c r="S13" i="13"/>
  <c r="O14" i="13"/>
  <c r="P14" i="13"/>
  <c r="Q14" i="13"/>
  <c r="R14" i="13"/>
  <c r="S14" i="13"/>
  <c r="O15" i="13"/>
  <c r="P15" i="13"/>
  <c r="Q15" i="13"/>
  <c r="R15" i="13"/>
  <c r="S15" i="13"/>
  <c r="O16" i="13"/>
  <c r="P16" i="13"/>
  <c r="Q16" i="13"/>
  <c r="R16" i="13"/>
  <c r="S16" i="13"/>
  <c r="O17" i="13"/>
  <c r="P17" i="13"/>
  <c r="Q17" i="13"/>
  <c r="R17" i="13"/>
  <c r="S17" i="13"/>
  <c r="O18" i="13"/>
  <c r="P18" i="13"/>
  <c r="Q18" i="13"/>
  <c r="R18" i="13"/>
  <c r="S18" i="13"/>
  <c r="O19" i="13"/>
  <c r="P19" i="13"/>
  <c r="Q19" i="13"/>
  <c r="R19" i="13"/>
  <c r="S19" i="13"/>
  <c r="O20" i="13"/>
  <c r="P20" i="13"/>
  <c r="Q20" i="13"/>
  <c r="R20" i="13"/>
  <c r="S20" i="13"/>
  <c r="O21" i="13"/>
  <c r="P21" i="13"/>
  <c r="Q21" i="13"/>
  <c r="R21" i="13"/>
  <c r="S21" i="13"/>
  <c r="O22" i="13"/>
  <c r="P22" i="13"/>
  <c r="Q22" i="13"/>
  <c r="R22" i="13"/>
  <c r="S22" i="13"/>
  <c r="O23" i="13"/>
  <c r="P23" i="13"/>
  <c r="Q23" i="13"/>
  <c r="R23" i="13"/>
  <c r="S23" i="13"/>
  <c r="O24" i="13"/>
  <c r="P24" i="13"/>
  <c r="Q24" i="13"/>
  <c r="R24" i="13"/>
  <c r="S24" i="13"/>
  <c r="O25" i="13"/>
  <c r="P25" i="13"/>
  <c r="Q25" i="13"/>
  <c r="R25" i="13"/>
  <c r="S25" i="13"/>
  <c r="O26" i="13"/>
  <c r="P26" i="13"/>
  <c r="Q26" i="13"/>
  <c r="R26" i="13"/>
  <c r="S26" i="13"/>
  <c r="O27" i="13"/>
  <c r="P27" i="13"/>
  <c r="Q27" i="13"/>
  <c r="R27" i="13"/>
  <c r="S27" i="13"/>
  <c r="O28" i="13"/>
  <c r="P28" i="13"/>
  <c r="Q28" i="13"/>
  <c r="R28" i="13"/>
  <c r="S28" i="13"/>
  <c r="O29" i="13"/>
  <c r="P29" i="13"/>
  <c r="Q29" i="13"/>
  <c r="R29" i="13"/>
  <c r="S29" i="13"/>
  <c r="O30" i="13"/>
  <c r="P30" i="13"/>
  <c r="Q30" i="13"/>
  <c r="R30" i="13"/>
  <c r="S30" i="13"/>
  <c r="O31" i="13"/>
  <c r="P31" i="13"/>
  <c r="Q31" i="13"/>
  <c r="R31" i="13"/>
  <c r="S31" i="13"/>
  <c r="O32" i="13"/>
  <c r="P32" i="13"/>
  <c r="Q32" i="13"/>
  <c r="R32" i="13"/>
  <c r="S32" i="13"/>
  <c r="O33" i="13"/>
  <c r="P33" i="13"/>
  <c r="Q33" i="13"/>
  <c r="R33" i="13"/>
  <c r="S33" i="13"/>
  <c r="O34" i="13"/>
  <c r="P34" i="13"/>
  <c r="Q34" i="13"/>
  <c r="R34" i="13"/>
  <c r="S34" i="13"/>
  <c r="O35" i="13"/>
  <c r="P35" i="13"/>
  <c r="Q35" i="13"/>
  <c r="R35" i="13"/>
  <c r="S35" i="13"/>
  <c r="O36" i="13"/>
  <c r="P36" i="13"/>
  <c r="Q36" i="13"/>
  <c r="R36" i="13"/>
  <c r="S36" i="13"/>
  <c r="O37" i="13"/>
  <c r="P37" i="13"/>
  <c r="Q37" i="13"/>
  <c r="R37" i="13"/>
  <c r="S37" i="13"/>
  <c r="O38" i="13"/>
  <c r="P38" i="13"/>
  <c r="Q38" i="13"/>
  <c r="R38" i="13"/>
  <c r="S38" i="13"/>
  <c r="O39" i="13"/>
  <c r="P39" i="13"/>
  <c r="Q39" i="13"/>
  <c r="R39" i="13"/>
  <c r="S39" i="13"/>
  <c r="O40" i="13"/>
  <c r="P40" i="13"/>
  <c r="Q40" i="13"/>
  <c r="R40" i="13"/>
  <c r="S40" i="13"/>
  <c r="O41" i="13"/>
  <c r="P41" i="13"/>
  <c r="Q41" i="13"/>
  <c r="R41" i="13"/>
  <c r="S41" i="13"/>
  <c r="O42" i="13"/>
  <c r="P42" i="13"/>
  <c r="Q42" i="13"/>
  <c r="R42" i="13"/>
  <c r="S42" i="13"/>
  <c r="O43" i="13"/>
  <c r="P43" i="13"/>
  <c r="Q43" i="13"/>
  <c r="R43" i="13"/>
  <c r="S43" i="13"/>
  <c r="O44" i="13"/>
  <c r="P44" i="13"/>
  <c r="Q44" i="13"/>
  <c r="R44" i="13"/>
  <c r="S44" i="13"/>
  <c r="O45" i="13"/>
  <c r="P45" i="13"/>
  <c r="Q45" i="13"/>
  <c r="R45" i="13"/>
  <c r="S45" i="13"/>
  <c r="O46" i="13"/>
  <c r="P46" i="13"/>
  <c r="Q46" i="13"/>
  <c r="R46" i="13"/>
  <c r="S46" i="13"/>
  <c r="O47" i="13"/>
  <c r="P47" i="13"/>
  <c r="Q47" i="13"/>
  <c r="R47" i="13"/>
  <c r="S47" i="13"/>
  <c r="O48" i="13"/>
  <c r="P48" i="13"/>
  <c r="Q48" i="13"/>
  <c r="R48" i="13"/>
  <c r="S48" i="13"/>
  <c r="O49" i="13"/>
  <c r="P49" i="13"/>
  <c r="Q49" i="13"/>
  <c r="R49" i="13"/>
  <c r="S49" i="13"/>
  <c r="O50" i="13"/>
  <c r="P50" i="13"/>
  <c r="Q50" i="13"/>
  <c r="R50" i="13"/>
  <c r="S50" i="13"/>
  <c r="O51" i="13"/>
  <c r="P51" i="13"/>
  <c r="Q51" i="13"/>
  <c r="R51" i="13"/>
  <c r="S51" i="13"/>
  <c r="O52" i="13"/>
  <c r="P52" i="13"/>
  <c r="Q52" i="13"/>
  <c r="R52" i="13"/>
  <c r="S52" i="13"/>
  <c r="O53" i="13"/>
  <c r="P53" i="13"/>
  <c r="Q53" i="13"/>
  <c r="R53" i="13"/>
  <c r="S53" i="13"/>
  <c r="O54" i="13"/>
  <c r="P54" i="13"/>
  <c r="Q54" i="13"/>
  <c r="R54" i="13"/>
  <c r="S54" i="13"/>
  <c r="O55" i="13"/>
  <c r="P55" i="13"/>
  <c r="Q55" i="13"/>
  <c r="R55" i="13"/>
  <c r="S55" i="13"/>
  <c r="O56" i="13"/>
  <c r="P56" i="13"/>
  <c r="Q56" i="13"/>
  <c r="R56" i="13"/>
  <c r="S56" i="13"/>
  <c r="O57" i="13"/>
  <c r="P57" i="13"/>
  <c r="Q57" i="13"/>
  <c r="R57" i="13"/>
  <c r="S57" i="13"/>
  <c r="O58" i="13"/>
  <c r="P58" i="13"/>
  <c r="Q58" i="13"/>
  <c r="R58" i="13"/>
  <c r="S58" i="13"/>
  <c r="O59" i="13"/>
  <c r="P59" i="13"/>
  <c r="Q59" i="13"/>
  <c r="R59" i="13"/>
  <c r="S59" i="13"/>
  <c r="O60" i="13"/>
  <c r="P60" i="13"/>
  <c r="Q60" i="13"/>
  <c r="R60" i="13"/>
  <c r="S60" i="13"/>
  <c r="O61" i="13"/>
  <c r="P61" i="13"/>
  <c r="Q61" i="13"/>
  <c r="R61" i="13"/>
  <c r="S61" i="13"/>
  <c r="O62" i="13"/>
  <c r="P62" i="13"/>
  <c r="Q62" i="13"/>
  <c r="R62" i="13"/>
  <c r="S62" i="13"/>
  <c r="O63" i="13"/>
  <c r="P63" i="13"/>
  <c r="Q63" i="13"/>
  <c r="R63" i="13"/>
  <c r="S63" i="13"/>
  <c r="O64" i="13"/>
  <c r="P64" i="13"/>
  <c r="Q64" i="13"/>
  <c r="R64" i="13"/>
  <c r="S64" i="13"/>
  <c r="O65" i="13"/>
  <c r="P65" i="13"/>
  <c r="Q65" i="13"/>
  <c r="R65" i="13"/>
  <c r="S65" i="13"/>
  <c r="O66" i="13"/>
  <c r="P66" i="13"/>
  <c r="Q66" i="13"/>
  <c r="R66" i="13"/>
  <c r="S66" i="13"/>
  <c r="O67" i="13"/>
  <c r="P67" i="13"/>
  <c r="Q67" i="13"/>
  <c r="R67" i="13"/>
  <c r="S67" i="13"/>
  <c r="O68" i="13"/>
  <c r="P68" i="13"/>
  <c r="Q68" i="13"/>
  <c r="R68" i="13"/>
  <c r="S68" i="13"/>
  <c r="O69" i="13"/>
  <c r="P69" i="13"/>
  <c r="Q69" i="13"/>
  <c r="R69" i="13"/>
  <c r="S69" i="13"/>
  <c r="O70" i="13"/>
  <c r="P70" i="13"/>
  <c r="Q70" i="13"/>
  <c r="R70" i="13"/>
  <c r="S70" i="13"/>
  <c r="O71" i="13"/>
  <c r="P71" i="13"/>
  <c r="Q71" i="13"/>
  <c r="R71" i="13"/>
  <c r="S71" i="13"/>
  <c r="O72" i="13"/>
  <c r="P72" i="13"/>
  <c r="Q72" i="13"/>
  <c r="R72" i="13"/>
  <c r="S72" i="13"/>
  <c r="O73" i="13"/>
  <c r="P73" i="13"/>
  <c r="Q73" i="13"/>
  <c r="R73" i="13"/>
  <c r="S73" i="13"/>
  <c r="O74" i="13"/>
  <c r="P74" i="13"/>
  <c r="Q74" i="13"/>
  <c r="R74" i="13"/>
  <c r="S74" i="13"/>
  <c r="O75" i="13"/>
  <c r="P75" i="13"/>
  <c r="Q75" i="13"/>
  <c r="R75" i="13"/>
  <c r="S75" i="13"/>
  <c r="O76" i="13"/>
  <c r="P76" i="13"/>
  <c r="Q76" i="13"/>
  <c r="R76" i="13"/>
  <c r="S76" i="13"/>
  <c r="O77" i="13"/>
  <c r="P77" i="13"/>
  <c r="Q77" i="13"/>
  <c r="R77" i="13"/>
  <c r="S77" i="13"/>
  <c r="O78" i="13"/>
  <c r="P78" i="13"/>
  <c r="Q78" i="13"/>
  <c r="R78" i="13"/>
  <c r="S78" i="13"/>
  <c r="O79" i="13"/>
  <c r="P79" i="13"/>
  <c r="Q79" i="13"/>
  <c r="R79" i="13"/>
  <c r="S79" i="13"/>
  <c r="O80" i="13"/>
  <c r="P80" i="13"/>
  <c r="Q80" i="13"/>
  <c r="R80" i="13"/>
  <c r="S80" i="13"/>
  <c r="O81" i="13"/>
  <c r="P81" i="13"/>
  <c r="Q81" i="13"/>
  <c r="R81" i="13"/>
  <c r="S81" i="13"/>
  <c r="O82" i="13"/>
  <c r="P82" i="13"/>
  <c r="Q82" i="13"/>
  <c r="R82" i="13"/>
  <c r="S82" i="13"/>
  <c r="O83" i="13"/>
  <c r="P83" i="13"/>
  <c r="Q83" i="13"/>
  <c r="R83" i="13"/>
  <c r="S83" i="13"/>
  <c r="O84" i="13"/>
  <c r="P84" i="13"/>
  <c r="Q84" i="13"/>
  <c r="R84" i="13"/>
  <c r="S84" i="13"/>
  <c r="O85" i="13"/>
  <c r="P85" i="13"/>
  <c r="Q85" i="13"/>
  <c r="R85" i="13"/>
  <c r="S85" i="13"/>
  <c r="O86" i="13"/>
  <c r="P86" i="13"/>
  <c r="Q86" i="13"/>
  <c r="R86" i="13"/>
  <c r="S86" i="13"/>
  <c r="O87" i="13"/>
  <c r="P87" i="13"/>
  <c r="Q87" i="13"/>
  <c r="R87" i="13"/>
  <c r="S87" i="13"/>
  <c r="O88" i="13"/>
  <c r="P88" i="13"/>
  <c r="Q88" i="13"/>
  <c r="R88" i="13"/>
  <c r="S88" i="13"/>
  <c r="H5" i="10"/>
  <c r="H5" i="8"/>
  <c r="H5" i="6"/>
  <c r="H5" i="4"/>
  <c r="H5" i="1"/>
  <c r="J28" i="10"/>
  <c r="G28" i="10" s="1"/>
  <c r="J43" i="6"/>
  <c r="G43" i="6" s="1"/>
  <c r="J31" i="1"/>
  <c r="G31" i="1" s="1"/>
  <c r="AM13" i="13" l="1" a="1"/>
  <c r="AM13" i="13" s="1"/>
  <c r="AM15" i="13" a="1"/>
  <c r="AM15" i="13" s="1"/>
  <c r="AN15" i="13" s="1"/>
  <c r="G82" i="11" s="1"/>
  <c r="AM88" i="13" a="1"/>
  <c r="AM88" i="13" s="1"/>
  <c r="AM87" i="13" a="1"/>
  <c r="AM87" i="13" s="1"/>
  <c r="AM86" i="13" a="1"/>
  <c r="AM86" i="13" s="1"/>
  <c r="AN86" i="13" s="1"/>
  <c r="AM85" i="13" a="1"/>
  <c r="AM85" i="13" s="1"/>
  <c r="AN85" i="13" s="1"/>
  <c r="AM84" i="13" a="1"/>
  <c r="AM84" i="13" s="1"/>
  <c r="AM83" i="13" a="1"/>
  <c r="AM83" i="13" s="1"/>
  <c r="AM82" i="13" a="1"/>
  <c r="AM82" i="13" s="1"/>
  <c r="AN82" i="13" s="1"/>
  <c r="G562" i="11" s="1"/>
  <c r="AM81" i="13" a="1"/>
  <c r="AM81" i="13" s="1"/>
  <c r="AN81" i="13" s="1"/>
  <c r="G558" i="11" s="1"/>
  <c r="AM80" i="13" a="1"/>
  <c r="AM80" i="13" s="1"/>
  <c r="AM79" i="13" a="1"/>
  <c r="AM79" i="13" s="1"/>
  <c r="AN79" i="13" s="1"/>
  <c r="G540" i="11" s="1"/>
  <c r="AM78" i="13" a="1"/>
  <c r="AM78" i="13" s="1"/>
  <c r="AN78" i="13" s="1"/>
  <c r="G525" i="11" s="1"/>
  <c r="AM77" i="13" a="1"/>
  <c r="AM77" i="13" s="1"/>
  <c r="AN77" i="13" s="1"/>
  <c r="AM76" i="13" a="1"/>
  <c r="AM76" i="13" s="1"/>
  <c r="AM75" i="13" a="1"/>
  <c r="AM75" i="13" s="1"/>
  <c r="AM74" i="13" a="1"/>
  <c r="AM74" i="13" s="1"/>
  <c r="AN74" i="13" s="1"/>
  <c r="AM73" i="13" a="1"/>
  <c r="AM73" i="13" s="1"/>
  <c r="AN73" i="13" s="1"/>
  <c r="G410" i="11" s="1"/>
  <c r="AM72" i="13" a="1"/>
  <c r="AM72" i="13" s="1"/>
  <c r="AM71" i="13" a="1"/>
  <c r="AM71" i="13" s="1"/>
  <c r="AN71" i="13" s="1"/>
  <c r="G490" i="11" s="1"/>
  <c r="AM70" i="13" a="1"/>
  <c r="AM70" i="13" s="1"/>
  <c r="AN70" i="13" s="1"/>
  <c r="G517" i="11" s="1"/>
  <c r="AM69" i="13" a="1"/>
  <c r="AM69" i="13" s="1"/>
  <c r="AN69" i="13" s="1"/>
  <c r="G498" i="11" s="1"/>
  <c r="AM68" i="13" a="1"/>
  <c r="AM68" i="13" s="1"/>
  <c r="AM67" i="13" a="1"/>
  <c r="AM67" i="13" s="1"/>
  <c r="AN67" i="13" s="1"/>
  <c r="G464" i="11" s="1"/>
  <c r="AM66" i="13" a="1"/>
  <c r="AM66" i="13" s="1"/>
  <c r="AN66" i="13" s="1"/>
  <c r="G482" i="11" s="1"/>
  <c r="AM65" i="13" a="1"/>
  <c r="AM65" i="13" s="1"/>
  <c r="AN65" i="13" s="1"/>
  <c r="AM64" i="13" a="1"/>
  <c r="AM64" i="13" s="1"/>
  <c r="AM63" i="13" a="1"/>
  <c r="AM63" i="13" s="1"/>
  <c r="AN63" i="13" s="1"/>
  <c r="G456" i="11" s="1"/>
  <c r="AM62" i="13" a="1"/>
  <c r="AM62" i="13" s="1"/>
  <c r="AN62" i="13" s="1"/>
  <c r="AM61" i="13" a="1"/>
  <c r="AM61" i="13" s="1"/>
  <c r="AN61" i="13" s="1"/>
  <c r="G448" i="11" s="1"/>
  <c r="AM60" i="13" a="1"/>
  <c r="AM60" i="13" s="1"/>
  <c r="AN60" i="13" s="1"/>
  <c r="G440" i="11" s="1"/>
  <c r="AM59" i="13" a="1"/>
  <c r="AM59" i="13" s="1"/>
  <c r="AN59" i="13" s="1"/>
  <c r="G431" i="11" s="1"/>
  <c r="AM58" i="13" a="1"/>
  <c r="AM58" i="13" s="1"/>
  <c r="AN58" i="13" s="1"/>
  <c r="G422" i="11" s="1"/>
  <c r="AM57" i="13" a="1"/>
  <c r="AM57" i="13" s="1"/>
  <c r="AN57" i="13" s="1"/>
  <c r="G392" i="11" s="1"/>
  <c r="AM56" i="13" a="1"/>
  <c r="AM56" i="13" s="1"/>
  <c r="AM55" i="13" a="1"/>
  <c r="AM55" i="13" s="1"/>
  <c r="AN55" i="13" s="1"/>
  <c r="AM54" i="13" a="1"/>
  <c r="AM54" i="13" s="1"/>
  <c r="AN54" i="13" s="1"/>
  <c r="G376" i="11" s="1"/>
  <c r="AM53" i="13" a="1"/>
  <c r="AM53" i="13" s="1"/>
  <c r="AN53" i="13" s="1"/>
  <c r="G364" i="11" s="1"/>
  <c r="AM52" i="13" a="1"/>
  <c r="AM52" i="13" s="1"/>
  <c r="AM51" i="13" a="1"/>
  <c r="AM51" i="13" s="1"/>
  <c r="AM50" i="13" a="1"/>
  <c r="AM50" i="13" s="1"/>
  <c r="AN50" i="13" s="1"/>
  <c r="G332" i="11" s="1"/>
  <c r="AM49" i="13" a="1"/>
  <c r="AM49" i="13" s="1"/>
  <c r="AN49" i="13" s="1"/>
  <c r="G324" i="11" s="1"/>
  <c r="AM48" i="13" a="1"/>
  <c r="AM48" i="13" s="1"/>
  <c r="AN48" i="13" s="1"/>
  <c r="AM47" i="13" a="1"/>
  <c r="AM47" i="13" s="1"/>
  <c r="AN47" i="13" s="1"/>
  <c r="G304" i="11" s="1"/>
  <c r="AM46" i="13" a="1"/>
  <c r="AM46" i="13" s="1"/>
  <c r="AN46" i="13" s="1"/>
  <c r="G292" i="11" s="1"/>
  <c r="AM45" i="13" a="1"/>
  <c r="AM45" i="13" s="1"/>
  <c r="AN45" i="13" s="1"/>
  <c r="G280" i="11" s="1"/>
  <c r="AM44" i="13" a="1"/>
  <c r="AM44" i="13" s="1"/>
  <c r="AM43" i="13" a="1"/>
  <c r="AM43" i="13" s="1"/>
  <c r="AN43" i="13" s="1"/>
  <c r="G260" i="11" s="1"/>
  <c r="AM42" i="13" a="1"/>
  <c r="AM42" i="13" s="1"/>
  <c r="AN42" i="13" s="1"/>
  <c r="AM41" i="13" a="1"/>
  <c r="AM41" i="13" s="1"/>
  <c r="AN41" i="13" s="1"/>
  <c r="G258" i="11" s="1"/>
  <c r="AM40" i="13" a="1"/>
  <c r="AM40" i="13" s="1"/>
  <c r="AM39" i="13" a="1"/>
  <c r="AM39" i="13" s="1"/>
  <c r="AN39" i="13" s="1"/>
  <c r="G246" i="11" s="1"/>
  <c r="AM38" i="13" a="1"/>
  <c r="AM38" i="13" s="1"/>
  <c r="AN38" i="13" s="1"/>
  <c r="G235" i="11" s="1"/>
  <c r="AM37" i="13" a="1"/>
  <c r="AM37" i="13" s="1"/>
  <c r="AN37" i="13" s="1"/>
  <c r="G234" i="11" s="1"/>
  <c r="AM36" i="13" a="1"/>
  <c r="AM36" i="13" s="1"/>
  <c r="AN36" i="13" s="1"/>
  <c r="G233" i="11" s="1"/>
  <c r="AM35" i="13" a="1"/>
  <c r="AM35" i="13" s="1"/>
  <c r="AN35" i="13" s="1"/>
  <c r="G222" i="11" s="1"/>
  <c r="AM34" i="13" a="1"/>
  <c r="AM34" i="13" s="1"/>
  <c r="AN34" i="13" s="1"/>
  <c r="G221" i="11" s="1"/>
  <c r="AM33" i="13" a="1"/>
  <c r="AM33" i="13" s="1"/>
  <c r="AN33" i="13" s="1"/>
  <c r="G210" i="11" s="1"/>
  <c r="AM32" i="13" a="1"/>
  <c r="AM32" i="13" s="1"/>
  <c r="AM31" i="13" a="1"/>
  <c r="AM31" i="13" s="1"/>
  <c r="AN31" i="13" s="1"/>
  <c r="G208" i="11" s="1"/>
  <c r="AM30" i="13" a="1"/>
  <c r="AM30" i="13" s="1"/>
  <c r="AN30" i="13" s="1"/>
  <c r="G197" i="11" s="1"/>
  <c r="AM29" i="13" a="1"/>
  <c r="AM29" i="13" s="1"/>
  <c r="AN29" i="13" s="1"/>
  <c r="G196" i="11" s="1"/>
  <c r="AM28" i="13" a="1"/>
  <c r="AM28" i="13" s="1"/>
  <c r="AM27" i="13" a="1"/>
  <c r="AM27" i="13" s="1"/>
  <c r="AN27" i="13" s="1"/>
  <c r="G183" i="11" s="1"/>
  <c r="AM26" i="13" a="1"/>
  <c r="AM26" i="13" s="1"/>
  <c r="AN26" i="13" s="1"/>
  <c r="G180" i="11" s="1"/>
  <c r="AM25" i="13" a="1"/>
  <c r="AM25" i="13" s="1"/>
  <c r="AN25" i="13" s="1"/>
  <c r="G172" i="11" s="1"/>
  <c r="AM24" i="13" a="1"/>
  <c r="AM24" i="13" s="1"/>
  <c r="AN24" i="13" s="1"/>
  <c r="G159" i="11" s="1"/>
  <c r="AM23" i="13" a="1"/>
  <c r="AM23" i="13" s="1"/>
  <c r="AN23" i="13" s="1"/>
  <c r="G153" i="11" s="1"/>
  <c r="AM22" i="13" a="1"/>
  <c r="AM22" i="13" s="1"/>
  <c r="AN22" i="13" s="1"/>
  <c r="G143" i="11" s="1"/>
  <c r="AM21" i="13" a="1"/>
  <c r="AM21" i="13" s="1"/>
  <c r="AN21" i="13" s="1"/>
  <c r="AM20" i="13" a="1"/>
  <c r="AM20" i="13" s="1"/>
  <c r="AN20" i="13" s="1"/>
  <c r="G132" i="11" s="1"/>
  <c r="AM19" i="13" a="1"/>
  <c r="AM19" i="13" s="1"/>
  <c r="AN19" i="13" s="1"/>
  <c r="G124" i="11" s="1"/>
  <c r="AM18" i="13" a="1"/>
  <c r="AM18" i="13" s="1"/>
  <c r="AN18" i="13" s="1"/>
  <c r="G112" i="11" s="1"/>
  <c r="AM17" i="13" a="1"/>
  <c r="AM17" i="13" s="1"/>
  <c r="AN17" i="13" s="1"/>
  <c r="G102" i="11" s="1"/>
  <c r="AM16" i="13" a="1"/>
  <c r="AM16" i="13" s="1"/>
  <c r="AN16" i="13" s="1"/>
  <c r="G93" i="11" s="1"/>
  <c r="AM14" i="13" a="1"/>
  <c r="AM14" i="13" s="1"/>
  <c r="AN14" i="13" s="1"/>
  <c r="G61" i="11" s="1"/>
  <c r="AN13" i="13"/>
  <c r="AM12" i="13" a="1"/>
  <c r="AM12" i="13" s="1"/>
  <c r="AN12" i="13" s="1"/>
  <c r="AM11" i="13" a="1"/>
  <c r="AM11" i="13" s="1"/>
  <c r="AM10" i="13" a="1"/>
  <c r="AM10" i="13" s="1"/>
  <c r="AN10" i="13" s="1"/>
  <c r="G22" i="11" s="1"/>
  <c r="AM9" i="13" a="1"/>
  <c r="AM9" i="13" s="1"/>
  <c r="AN9" i="13" s="1"/>
  <c r="G16" i="11" s="1"/>
  <c r="AN88" i="13"/>
  <c r="AN87" i="13"/>
  <c r="AN84" i="13"/>
  <c r="AN83" i="13"/>
  <c r="G571" i="11" s="1"/>
  <c r="AN80" i="13"/>
  <c r="G550" i="11" s="1"/>
  <c r="AN76" i="13"/>
  <c r="AN75" i="13"/>
  <c r="G509" i="11" s="1"/>
  <c r="AN72" i="13"/>
  <c r="AN68" i="13"/>
  <c r="G473" i="11" s="1"/>
  <c r="AN64" i="13"/>
  <c r="G402" i="11" s="1"/>
  <c r="AN56" i="13"/>
  <c r="G384" i="11" s="1"/>
  <c r="AN52" i="13"/>
  <c r="G354" i="11" s="1"/>
  <c r="AN51" i="13"/>
  <c r="G343" i="11" s="1"/>
  <c r="AN44" i="13"/>
  <c r="G271" i="11" s="1"/>
  <c r="AN40" i="13"/>
  <c r="G247" i="11" s="1"/>
  <c r="AN32" i="13"/>
  <c r="G209" i="11" s="1"/>
  <c r="AN28" i="13"/>
  <c r="AN11" i="13"/>
  <c r="G28" i="11" s="1"/>
  <c r="A574" i="11"/>
  <c r="X543" i="11"/>
  <c r="U21" i="10" s="1"/>
  <c r="W21" i="10" s="1"/>
  <c r="X553" i="11"/>
  <c r="U22" i="10" s="1"/>
  <c r="W22" i="10" s="1"/>
  <c r="U23" i="10"/>
  <c r="W23" i="10" s="1"/>
  <c r="U27" i="10"/>
  <c r="W27" i="10" s="1"/>
  <c r="X574" i="11"/>
  <c r="U26" i="10" s="1"/>
  <c r="W26" i="10" s="1"/>
  <c r="V543" i="11"/>
  <c r="U18" i="8" s="1"/>
  <c r="W18" i="8" s="1"/>
  <c r="V553" i="11"/>
  <c r="U19" i="8" s="1"/>
  <c r="W19" i="8" s="1"/>
  <c r="U20" i="8"/>
  <c r="W20" i="8" s="1"/>
  <c r="U24" i="8"/>
  <c r="W24" i="8" s="1"/>
  <c r="V574" i="11"/>
  <c r="U23" i="8" s="1"/>
  <c r="W23" i="8" s="1"/>
  <c r="T543" i="11"/>
  <c r="U28" i="6" s="1"/>
  <c r="W28" i="6" s="1"/>
  <c r="T553" i="11"/>
  <c r="U29" i="6" s="1"/>
  <c r="W29" i="6" s="1"/>
  <c r="U30" i="6"/>
  <c r="W30" i="6" s="1"/>
  <c r="U34" i="6"/>
  <c r="W34" i="6" s="1"/>
  <c r="T574" i="11"/>
  <c r="U33" i="6" s="1"/>
  <c r="W33" i="6" s="1"/>
  <c r="R543" i="11"/>
  <c r="U26" i="4" s="1"/>
  <c r="W26" i="4" s="1"/>
  <c r="R553" i="11"/>
  <c r="U27" i="4" s="1"/>
  <c r="W27" i="4" s="1"/>
  <c r="U28" i="4"/>
  <c r="W28" i="4" s="1"/>
  <c r="U33" i="4"/>
  <c r="W33" i="4" s="1"/>
  <c r="R574" i="11"/>
  <c r="U32" i="4" s="1"/>
  <c r="W32" i="4" s="1"/>
  <c r="X528" i="11"/>
  <c r="U20" i="10" s="1"/>
  <c r="W20" i="10" s="1"/>
  <c r="V528" i="11"/>
  <c r="U17" i="8" s="1"/>
  <c r="W17" i="8" s="1"/>
  <c r="T528" i="11"/>
  <c r="U27" i="6" s="1"/>
  <c r="W27" i="6" s="1"/>
  <c r="R528" i="11"/>
  <c r="U25" i="4" s="1"/>
  <c r="W25" i="4" s="1"/>
  <c r="P528" i="11"/>
  <c r="U21" i="1" s="1"/>
  <c r="W21" i="1" s="1"/>
  <c r="P543" i="11"/>
  <c r="U22" i="1" s="1"/>
  <c r="W22" i="1" s="1"/>
  <c r="P553" i="11"/>
  <c r="U23" i="1" s="1"/>
  <c r="W23" i="1" s="1"/>
  <c r="U26" i="1"/>
  <c r="W26" i="1" s="1"/>
  <c r="P574" i="11"/>
  <c r="J35" i="10"/>
  <c r="E35" i="10" s="1"/>
  <c r="X512" i="11"/>
  <c r="J34" i="10" s="1"/>
  <c r="E34" i="10" s="1"/>
  <c r="X477" i="11"/>
  <c r="J31" i="10" s="1"/>
  <c r="E31" i="10" s="1"/>
  <c r="X468" i="11"/>
  <c r="J30" i="10" s="1"/>
  <c r="E30" i="10" s="1"/>
  <c r="X485" i="11"/>
  <c r="J27" i="10" s="1"/>
  <c r="G27" i="10" s="1"/>
  <c r="J31" i="8"/>
  <c r="E31" i="8" s="1"/>
  <c r="V512" i="11"/>
  <c r="J30" i="8" s="1"/>
  <c r="E30" i="8" s="1"/>
  <c r="V477" i="11"/>
  <c r="J27" i="8" s="1"/>
  <c r="E27" i="8" s="1"/>
  <c r="V468" i="11"/>
  <c r="J26" i="8" s="1"/>
  <c r="E26" i="8" s="1"/>
  <c r="V485" i="11"/>
  <c r="J24" i="8" s="1"/>
  <c r="G24" i="8" s="1"/>
  <c r="J50" i="6"/>
  <c r="E50" i="6" s="1"/>
  <c r="J49" i="6"/>
  <c r="E49" i="6" s="1"/>
  <c r="J46" i="6"/>
  <c r="E46" i="6" s="1"/>
  <c r="T405" i="11"/>
  <c r="J44" i="6" s="1"/>
  <c r="G44" i="6" s="1"/>
  <c r="P493" i="11"/>
  <c r="J39" i="1" s="1"/>
  <c r="E39" i="1" s="1"/>
  <c r="J38" i="1"/>
  <c r="E38" i="1" s="1"/>
  <c r="P502" i="11"/>
  <c r="J37" i="1" s="1"/>
  <c r="E37" i="1" s="1"/>
  <c r="P426" i="11"/>
  <c r="J46" i="4"/>
  <c r="E46" i="4" s="1"/>
  <c r="J43" i="4"/>
  <c r="E43" i="4" s="1"/>
  <c r="J41" i="4"/>
  <c r="G41" i="4" s="1"/>
  <c r="R451" i="11"/>
  <c r="J40" i="4" s="1"/>
  <c r="G40" i="4" s="1"/>
  <c r="R443" i="11"/>
  <c r="J39" i="4" s="1"/>
  <c r="G39" i="4" s="1"/>
  <c r="R435" i="11"/>
  <c r="J37" i="4" s="1"/>
  <c r="G37" i="4" s="1"/>
  <c r="R426" i="11"/>
  <c r="J35" i="4"/>
  <c r="G35" i="4" s="1"/>
  <c r="R387" i="11"/>
  <c r="J34" i="4" s="1"/>
  <c r="G34" i="4" s="1"/>
  <c r="J32" i="4"/>
  <c r="G32" i="4" s="1"/>
  <c r="T349" i="11"/>
  <c r="J42" i="6" s="1"/>
  <c r="G42" i="6" s="1"/>
  <c r="R349" i="11"/>
  <c r="J33" i="4" s="1"/>
  <c r="G33" i="4" s="1"/>
  <c r="X335" i="11"/>
  <c r="J25" i="10" s="1"/>
  <c r="G25" i="10" s="1"/>
  <c r="X349" i="11"/>
  <c r="J26" i="10" s="1"/>
  <c r="G26" i="10" s="1"/>
  <c r="V335" i="11"/>
  <c r="J22" i="8" s="1"/>
  <c r="G22" i="8" s="1"/>
  <c r="V349" i="11"/>
  <c r="J23" i="8" s="1"/>
  <c r="G23" i="8" s="1"/>
  <c r="P335" i="11"/>
  <c r="J28" i="1" s="1"/>
  <c r="G28" i="1" s="1"/>
  <c r="P349" i="11"/>
  <c r="J29" i="1" s="1"/>
  <c r="G29" i="1" s="1"/>
  <c r="P357" i="11"/>
  <c r="J30" i="1" s="1"/>
  <c r="G30" i="1" s="1"/>
  <c r="P367" i="11"/>
  <c r="J33" i="1" s="1"/>
  <c r="E33" i="1" s="1"/>
  <c r="P379" i="11"/>
  <c r="J34" i="1" s="1"/>
  <c r="E34" i="1" s="1"/>
  <c r="X327" i="11"/>
  <c r="J24" i="10" s="1"/>
  <c r="G24" i="10" s="1"/>
  <c r="V327" i="11"/>
  <c r="J21" i="8" s="1"/>
  <c r="G21" i="8" s="1"/>
  <c r="T327" i="11"/>
  <c r="J41" i="6" s="1"/>
  <c r="G41" i="6" s="1"/>
  <c r="R327" i="11"/>
  <c r="J31" i="4" s="1"/>
  <c r="G31" i="4" s="1"/>
  <c r="P327" i="11"/>
  <c r="J27" i="1" s="1"/>
  <c r="G27" i="1" s="1"/>
  <c r="J18" i="8"/>
  <c r="G18" i="8" s="1"/>
  <c r="J21" i="10"/>
  <c r="G21" i="10" s="1"/>
  <c r="V295" i="11"/>
  <c r="J16" i="8" s="1"/>
  <c r="G16" i="8" s="1"/>
  <c r="X295" i="11"/>
  <c r="J19" i="10" s="1"/>
  <c r="G19" i="10" s="1"/>
  <c r="V317" i="11"/>
  <c r="J17" i="8" s="1"/>
  <c r="G17" i="8" s="1"/>
  <c r="X317" i="11"/>
  <c r="J20" i="10" s="1"/>
  <c r="G20" i="10" s="1"/>
  <c r="X283" i="11"/>
  <c r="V283" i="11"/>
  <c r="T209" i="11"/>
  <c r="J20" i="6" s="1"/>
  <c r="G20" i="6" s="1"/>
  <c r="T210" i="11"/>
  <c r="J21" i="6" s="1"/>
  <c r="G21" i="6" s="1"/>
  <c r="T221" i="11"/>
  <c r="J23" i="6" s="1"/>
  <c r="G23" i="6" s="1"/>
  <c r="T222" i="11"/>
  <c r="J24" i="6" s="1"/>
  <c r="G24" i="6" s="1"/>
  <c r="T233" i="11"/>
  <c r="J26" i="6" s="1"/>
  <c r="G26" i="6" s="1"/>
  <c r="T234" i="11"/>
  <c r="J27" i="6" s="1"/>
  <c r="G27" i="6" s="1"/>
  <c r="T235" i="11"/>
  <c r="J28" i="6" s="1"/>
  <c r="G28" i="6" s="1"/>
  <c r="T246" i="11"/>
  <c r="J30" i="6" s="1"/>
  <c r="G30" i="6" s="1"/>
  <c r="T247" i="11"/>
  <c r="J31" i="6" s="1"/>
  <c r="G31" i="6" s="1"/>
  <c r="T258" i="11"/>
  <c r="J33" i="6" s="1"/>
  <c r="G33" i="6" s="1"/>
  <c r="T259" i="11"/>
  <c r="J34" i="6" s="1"/>
  <c r="G34" i="6" s="1"/>
  <c r="T260" i="11"/>
  <c r="J35" i="6" s="1"/>
  <c r="G35" i="6" s="1"/>
  <c r="T271" i="11"/>
  <c r="J37" i="6" s="1"/>
  <c r="G37" i="6" s="1"/>
  <c r="T208" i="11"/>
  <c r="J19" i="6" s="1"/>
  <c r="G19" i="6" s="1"/>
  <c r="T197" i="11"/>
  <c r="J17" i="6" s="1"/>
  <c r="G17" i="6" s="1"/>
  <c r="T196" i="11"/>
  <c r="J16" i="6" s="1"/>
  <c r="G16" i="6" s="1"/>
  <c r="T184" i="11"/>
  <c r="J14" i="6" s="1"/>
  <c r="G14" i="6" s="1"/>
  <c r="T183" i="11"/>
  <c r="J13" i="6" s="1"/>
  <c r="G13" i="6" s="1"/>
  <c r="T182" i="11"/>
  <c r="R175" i="11"/>
  <c r="J28" i="4" s="1"/>
  <c r="E28" i="4" s="1"/>
  <c r="R162" i="11"/>
  <c r="J26" i="4" s="1"/>
  <c r="E26" i="4" s="1"/>
  <c r="R156" i="11"/>
  <c r="J21" i="4" s="1"/>
  <c r="G21" i="4" s="1"/>
  <c r="J20" i="4"/>
  <c r="G20" i="4" s="1"/>
  <c r="J19" i="4"/>
  <c r="G19" i="4" s="1"/>
  <c r="R135" i="11"/>
  <c r="J17" i="4" s="1"/>
  <c r="G17" i="4" s="1"/>
  <c r="R127" i="11"/>
  <c r="J16" i="4" s="1"/>
  <c r="G16" i="4" s="1"/>
  <c r="R115" i="11"/>
  <c r="J15" i="4" s="1"/>
  <c r="G15" i="4" s="1"/>
  <c r="P105" i="11"/>
  <c r="J24" i="1" s="1"/>
  <c r="E24" i="1" s="1"/>
  <c r="P93" i="11"/>
  <c r="J22" i="1" s="1"/>
  <c r="G22" i="1" s="1"/>
  <c r="P82" i="11"/>
  <c r="J21" i="1" s="1"/>
  <c r="G21" i="1" s="1"/>
  <c r="J24" i="4"/>
  <c r="G24" i="4" s="1"/>
  <c r="P64" i="11"/>
  <c r="J20" i="1" s="1"/>
  <c r="G20" i="1" s="1"/>
  <c r="J23" i="4"/>
  <c r="G23" i="4" s="1"/>
  <c r="J19" i="1"/>
  <c r="G19" i="1" s="1"/>
  <c r="P46" i="11"/>
  <c r="J17" i="1" s="1"/>
  <c r="E17" i="1" s="1"/>
  <c r="J15" i="10"/>
  <c r="E15" i="10" s="1"/>
  <c r="P31" i="11"/>
  <c r="J15" i="1" s="1"/>
  <c r="E15" i="1" s="1"/>
  <c r="J13" i="10"/>
  <c r="G13" i="10" s="1"/>
  <c r="J13" i="8"/>
  <c r="G13" i="8" s="1"/>
  <c r="J13" i="4"/>
  <c r="G13" i="4" s="1"/>
  <c r="X19" i="11"/>
  <c r="J12" i="10" s="1"/>
  <c r="G12" i="10" s="1"/>
  <c r="V19" i="11"/>
  <c r="J12" i="8" s="1"/>
  <c r="G12" i="8" s="1"/>
  <c r="R19" i="11"/>
  <c r="J12" i="4" s="1"/>
  <c r="G12" i="4" s="1"/>
  <c r="P19" i="11"/>
  <c r="G42" i="11" l="1"/>
  <c r="G79" i="11"/>
  <c r="G184" i="11"/>
  <c r="G182" i="11"/>
  <c r="G259" i="11"/>
  <c r="G316" i="11"/>
  <c r="G52" i="11"/>
  <c r="G90" i="11"/>
  <c r="J12" i="6"/>
  <c r="G12" i="6" s="1"/>
  <c r="J15" i="8"/>
  <c r="G15" i="8" s="1"/>
  <c r="J18" i="10"/>
  <c r="G18" i="10" s="1"/>
  <c r="J36" i="4"/>
  <c r="G36" i="4" s="1"/>
  <c r="U29" i="1"/>
  <c r="W29" i="1" s="1"/>
  <c r="U30" i="1"/>
  <c r="W30" i="1" s="1"/>
  <c r="J12" i="1"/>
  <c r="G12" i="1" s="1"/>
  <c r="U24" i="1"/>
  <c r="W24" i="1" s="1"/>
  <c r="J13" i="1"/>
  <c r="G13" i="1" s="1"/>
  <c r="U25" i="1"/>
  <c r="W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Vivian</author>
  </authors>
  <commentList>
    <comment ref="I71" authorId="0" shapeId="0" xr:uid="{2A9D203D-F5FA-4160-B1CD-D8F188DC27C3}">
      <text>
        <r>
          <rPr>
            <b/>
            <sz val="9"/>
            <color indexed="81"/>
            <rFont val="Segoe UI"/>
            <family val="2"/>
          </rPr>
          <t>Vivian:</t>
        </r>
        <r>
          <rPr>
            <sz val="9"/>
            <color indexed="81"/>
            <rFont val="Segoe UI"/>
            <family val="2"/>
          </rPr>
          <t xml:space="preserve">
Inserir RE já que se trata de barreira relacionada a segurança operacional?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Marcos Eurich</author>
  </authors>
  <commentList>
    <comment ref="T582" authorId="0" shapeId="0" xr:uid="{00000000-0006-0000-0300-000049000000}">
      <text>
        <r>
          <rPr>
            <b/>
            <sz val="9"/>
            <color indexed="81"/>
            <rFont val="Segoe UI"/>
            <family val="2"/>
          </rPr>
          <t>Importante:</t>
        </r>
        <r>
          <rPr>
            <sz val="9"/>
            <color indexed="81"/>
            <rFont val="Segoe UI"/>
            <family val="2"/>
          </rPr>
          <t xml:space="preserve">
Caso haja ação mitigadora definida e a conclusão da avaliação do risco associado à consequência seja aceitável, utilizar a opção "Aceitável com mitigações".</t>
        </r>
      </text>
    </comment>
  </commentList>
</comments>
</file>

<file path=xl/sharedStrings.xml><?xml version="1.0" encoding="utf-8"?>
<sst xmlns="http://schemas.openxmlformats.org/spreadsheetml/2006/main" count="2860" uniqueCount="1096">
  <si>
    <t>Password: BowTie</t>
  </si>
  <si>
    <t>RI</t>
  </si>
  <si>
    <t>RE</t>
  </si>
  <si>
    <t>FOD</t>
  </si>
  <si>
    <t>BIRD</t>
  </si>
  <si>
    <t>WILD</t>
  </si>
  <si>
    <t>SUPERINTENDÊNCIA DE INFRAESTRUTURA AEROPORTUÁRIA - SIA</t>
  </si>
  <si>
    <t>Modelo de Gerenciamento de Risco para Aeródromos</t>
  </si>
  <si>
    <t>Escala</t>
  </si>
  <si>
    <t>BARREIRA (ARDM)</t>
  </si>
  <si>
    <t>Não Aplicável</t>
  </si>
  <si>
    <t>PREV</t>
  </si>
  <si>
    <t>INFRA</t>
  </si>
  <si>
    <t>Existência de TWR operante</t>
  </si>
  <si>
    <t>Inexistente</t>
  </si>
  <si>
    <t>Muito Forte</t>
  </si>
  <si>
    <t>Existência de AFIS operante</t>
  </si>
  <si>
    <t>Forte</t>
  </si>
  <si>
    <t>Proteção adequada da área operacional (cercamento)</t>
  </si>
  <si>
    <t>Fraca</t>
  </si>
  <si>
    <t>Moderada</t>
  </si>
  <si>
    <t>Configuração adequada do sistema de pistas, pátio e TPS</t>
  </si>
  <si>
    <t>Sinalização horizontal adequada</t>
  </si>
  <si>
    <t>Muito Fraca</t>
  </si>
  <si>
    <t>Sinalização vertical adequada</t>
  </si>
  <si>
    <t>Demarcação adequada da área protegida</t>
  </si>
  <si>
    <t>Risco</t>
  </si>
  <si>
    <t>Equipamentos de comunicação adequados e operantes</t>
  </si>
  <si>
    <t>Inaceitável</t>
  </si>
  <si>
    <t>Pavimento da PPD - ausência de patologias</t>
  </si>
  <si>
    <t>Aceitável com mitigações</t>
  </si>
  <si>
    <t>Pavimento da PPD -  ausência de contaminantes (sobremaneira borracha)</t>
  </si>
  <si>
    <t>Aceitável</t>
  </si>
  <si>
    <t>Pavimento da PPD - Drenagem superficial adequada</t>
  </si>
  <si>
    <t>Largura da PPD com dimensão apropriada à aeronave mais exigente</t>
  </si>
  <si>
    <t>Comprimento da PPD com dimensão apropriada à aeronave mais exigente</t>
  </si>
  <si>
    <t>Responsável</t>
  </si>
  <si>
    <t>Acostamento da PPD com características adequadas</t>
  </si>
  <si>
    <t>Operador Aéreo</t>
  </si>
  <si>
    <t>Auxílios a navegação [Se o aeródromo estiver cadastrado sob a condição operacional tipo Visual, considerar a biruta e o PAPI]</t>
  </si>
  <si>
    <t>Operador de Aeródromo</t>
  </si>
  <si>
    <t>Estação Meteorológica de Superfície (EMS) operacional</t>
  </si>
  <si>
    <t>Impacto</t>
  </si>
  <si>
    <t>Positivo</t>
  </si>
  <si>
    <t>Neutro</t>
  </si>
  <si>
    <t>Negativo</t>
  </si>
  <si>
    <t>Controle de Focos atrativos - manutenção de áreas verdes adequada</t>
  </si>
  <si>
    <t>Controle de Focos atrativos - deficiências de drenagem adequada da área operacional</t>
  </si>
  <si>
    <t xml:space="preserve">Focos atrativos - ausência de áreas alagadas permanentes ou implantação de medidas adequadas para evitar presença e atração de fauna  </t>
  </si>
  <si>
    <t>Focos atrativos - ausência de edificações abandonadas ou não controladas</t>
  </si>
  <si>
    <t>PROC</t>
  </si>
  <si>
    <t>Sistema de Reportes implementado</t>
  </si>
  <si>
    <t>Procedimentos de atualização das Informações Aeronáuticas implementados</t>
  </si>
  <si>
    <t>Procedimentos implementados para obras e serviços de manutenção</t>
  </si>
  <si>
    <t>Procedimentos de credenciamento implementados</t>
  </si>
  <si>
    <t>Procedimentos de vigilância da área operacional implementados</t>
  </si>
  <si>
    <t>Procedimentos de comunicação adequados</t>
  </si>
  <si>
    <t>Procedimentos de manutenção das Informações Aeronáuticas implementados</t>
  </si>
  <si>
    <t>Procedimento de monitoramento de Sobrecarga no pavimento implementado</t>
  </si>
  <si>
    <t>Procedimentos de monitoramento e manutenção implementados (pavimentos,  drenagem, auxílios visuais, sistema elétrico, áreas verdes, cerca, equipamentos, veículos)</t>
  </si>
  <si>
    <t>RST (Comitê de Segurança de Pista) implementado</t>
  </si>
  <si>
    <t>RCC (Reporte de Condição de Pista) implementado</t>
  </si>
  <si>
    <t>Procedimento de avaliação periódica do pavimento</t>
  </si>
  <si>
    <t>Avaliação estrutural do pavimento do pavimento</t>
  </si>
  <si>
    <t>Procedimento de monitoramento e remoção de acúmulo de borracha implementado</t>
  </si>
  <si>
    <t>Procedimento de suspensão de operações no caso de infraestrutura não adequadamente disponível</t>
  </si>
  <si>
    <t>Procedimento de Controle de FOD</t>
  </si>
  <si>
    <t>Gestão do pavimento implementado</t>
  </si>
  <si>
    <t>Ações de conscientização de comunidades próximas (relacionadas a BIRD e WILD)</t>
  </si>
  <si>
    <t>Identificação, monitoramento e controle de fauna dentro do sítio aeroportuário</t>
  </si>
  <si>
    <t>Identificação, monitoramento e controle de fauna fora do sítio aeroportuário</t>
  </si>
  <si>
    <t>TREIN</t>
  </si>
  <si>
    <t>Treinamento geral para todos que acessam a área operacional com foco em RI</t>
  </si>
  <si>
    <t>Gestores capacitados com relação a Runway Incursion</t>
  </si>
  <si>
    <t>Ações periódicas de conscientização dos habitantes no entorno do aeródromo (relacionadas à RI)</t>
  </si>
  <si>
    <t>Gestores capacitados com relação a Runway Excursion</t>
  </si>
  <si>
    <t>Gestores capacitados com relação a perigos relacionados a FODs</t>
  </si>
  <si>
    <t>Treinamento geral para todos que acessam a área operacional com foco em FODs</t>
  </si>
  <si>
    <t>Treinamento geral para todos que trabalham diretamente com fauna</t>
  </si>
  <si>
    <t>Gestores capacitados com relação a riscos com aves</t>
  </si>
  <si>
    <t>Gestores capacitados com relação a riscos com animais terrestres</t>
  </si>
  <si>
    <t>REA</t>
  </si>
  <si>
    <t>Existência de faixa de pista livre de obstáculos</t>
  </si>
  <si>
    <t>Existência de faixa preparada nivelada e com capacidade de suporte</t>
  </si>
  <si>
    <t>Existência de RESA, EMAS (ou área livre de fim de pista)</t>
  </si>
  <si>
    <t>Existência de SESCINC adequado</t>
  </si>
  <si>
    <t>Existência de PCINC implementado</t>
  </si>
  <si>
    <t xml:space="preserve">Existência de PLEM implementado </t>
  </si>
  <si>
    <t>Escalation Factor</t>
  </si>
  <si>
    <t>ORG</t>
  </si>
  <si>
    <t>Atuação dos gestores com relação à segurança operacional e cultura de segurança refletida na organização</t>
  </si>
  <si>
    <t>Disponibilidade de recursos humanos financeiros e tecnológicos necessários à manutenção da segurança operacional</t>
  </si>
  <si>
    <t>Processos de gerenciamento da segurança operacional (gerenciamento de risco, garantia da segurança operacional, auditorias, etc.)</t>
  </si>
  <si>
    <t>Mudanças organizacionais e/ou de processos ou equipamentos</t>
  </si>
  <si>
    <t>Capacitação dos gestores em aspectos de segurança operacional</t>
  </si>
  <si>
    <t>CONSEQUÊNCIA</t>
  </si>
  <si>
    <t>AÇÕES MITIGADORAS (Devem ser implementadas antes das novas operações)</t>
  </si>
  <si>
    <t>Prazo</t>
  </si>
  <si>
    <t>AVALIAÇÃO DE RISCO</t>
  </si>
  <si>
    <t>GCOL</t>
  </si>
  <si>
    <t>RAMP</t>
  </si>
  <si>
    <t>Cargo/Função:</t>
  </si>
  <si>
    <t>*PLANILHA de APOIO (SIM), MIGRAR OS FILTROS pra valer na aba GERAL. Repensar o layout</t>
  </si>
  <si>
    <t>Utilize os campos ao lado para aplicar os filtros que desejar:</t>
  </si>
  <si>
    <t>por tipo de SISTEMA</t>
  </si>
  <si>
    <t>OPERAÇÕES</t>
  </si>
  <si>
    <t>MANUTENÇÃO</t>
  </si>
  <si>
    <t>SGSO</t>
  </si>
  <si>
    <t>RESPOSTA A EMERGÊNCIA</t>
  </si>
  <si>
    <t>FAUNA</t>
  </si>
  <si>
    <t>OPERADOR</t>
  </si>
  <si>
    <t>por ELEMENTO</t>
  </si>
  <si>
    <t>PPD</t>
  </si>
  <si>
    <t>TWY</t>
  </si>
  <si>
    <t>PÁTIO</t>
  </si>
  <si>
    <t>VIAS DE SERVIÇO</t>
  </si>
  <si>
    <t>COMPLEXO AEROPORTUÁRIO</t>
  </si>
  <si>
    <t>GESTÃO</t>
  </si>
  <si>
    <t>*Atribuir a relação do # aqui com a ID da versão completa (125 barreiras). Revisar as 125 com os agrupamentos dessa aqui.</t>
  </si>
  <si>
    <t>por INFRA, PROCEDIMENTO, TREINAMENTO ou ORG</t>
  </si>
  <si>
    <t>PROCEDIMENTO</t>
  </si>
  <si>
    <t>TREINAMENTO</t>
  </si>
  <si>
    <t>ORGANIZACIONAL</t>
  </si>
  <si>
    <t>*Pegar mais sugestões de ordenamento dos itens</t>
  </si>
  <si>
    <t>PREVENTIVA</t>
  </si>
  <si>
    <t>RECUPERAÇÃO</t>
  </si>
  <si>
    <t>ESCALATION FACTOR</t>
  </si>
  <si>
    <t>pelo EVENTO de interesse (RI, RE, FOD, BIRD ou WILD)</t>
  </si>
  <si>
    <t>R.I.</t>
  </si>
  <si>
    <t>R.E.</t>
  </si>
  <si>
    <t>F.O.D.</t>
  </si>
  <si>
    <t>Roteiro</t>
  </si>
  <si>
    <t># GERAL v0</t>
  </si>
  <si>
    <t>C_Sistema</t>
  </si>
  <si>
    <t>C_Elemento</t>
  </si>
  <si>
    <t>C_Tipo</t>
  </si>
  <si>
    <t>C_Atuacao</t>
  </si>
  <si>
    <t>C_Evento_RI</t>
  </si>
  <si>
    <t>C_Evento_RE</t>
  </si>
  <si>
    <t>C_Evento_FOD</t>
  </si>
  <si>
    <t>C_Evento_BIRD</t>
  </si>
  <si>
    <t>C_Evento_WILD</t>
  </si>
  <si>
    <t>Filter_RI</t>
  </si>
  <si>
    <t>Filter_RE</t>
  </si>
  <si>
    <t>Filter_FOD</t>
  </si>
  <si>
    <t>Filter_BIRD</t>
  </si>
  <si>
    <t>Filter_WILD</t>
  </si>
  <si>
    <t>Filter_PREV</t>
  </si>
  <si>
    <t>Filter_RECUP</t>
  </si>
  <si>
    <t>Filter_EscFactor</t>
  </si>
  <si>
    <t>Filter_INFRA</t>
  </si>
  <si>
    <t>Filter_PROC</t>
  </si>
  <si>
    <t>Filter_TREIN</t>
  </si>
  <si>
    <t>Filter_ORG</t>
  </si>
  <si>
    <t>Filter_PPD</t>
  </si>
  <si>
    <t>Filter_TWY</t>
  </si>
  <si>
    <t>Filter_PATIO</t>
  </si>
  <si>
    <t>Filter_VIAS</t>
  </si>
  <si>
    <t>Filter_COMPLEXO</t>
  </si>
  <si>
    <t>Filter_GESTÃO</t>
  </si>
  <si>
    <t>Filter_OPS</t>
  </si>
  <si>
    <t>Filter_MNT</t>
  </si>
  <si>
    <t>Filter_SGSO</t>
  </si>
  <si>
    <t>Filter_REA</t>
  </si>
  <si>
    <t>Filter_GRF</t>
  </si>
  <si>
    <t>Filter_OPA</t>
  </si>
  <si>
    <t>Result_Filter</t>
  </si>
  <si>
    <t>Result_#</t>
  </si>
  <si>
    <t>OPS</t>
  </si>
  <si>
    <t>MNT</t>
  </si>
  <si>
    <t>Sinalização luminosa adequada [Não Aplicável se o aeródromo estiver cadastrado sob a condição operacional tipo Diurna]</t>
  </si>
  <si>
    <t>Pavimento flexível da PPD - ausência de panelas/buracos/couro de jacaré com alta severidade [Não Aplicável se a PPD considerada possuir pavimento tipo Rígido]</t>
  </si>
  <si>
    <t>Pavimento flexível da PPD - ausência de trincas e fissuras orientadas (média severidade) [Não Aplicável se a PPD considerada possuir pavimento tipo Rígido]</t>
  </si>
  <si>
    <t>Pavimento flexível da PPD - ausência de desagregação superficial [Não Aplicável se a PPD considerada possuir pavimento tipo Rígido]</t>
  </si>
  <si>
    <t>Pavimento rígido da PPD - ausência de esborcinamento e buracos [Não Aplicável se a PPD considerada possuir pavimento tipo Flexível]</t>
  </si>
  <si>
    <t>Pavimento rígido da PPD - ausência de trincas orientadas ou desnível entre placas de concreto [Não Aplicável se a PPD considerada possuir pavimento tipo Flexível]</t>
  </si>
  <si>
    <t>Pavimento flexível de pistas de táxi - ausência de panelas/buracos/couro de jacaré com alta severidade [Não Aplicável se as pistas de táxi consideradas possuírem pavimento tipo Rígido]</t>
  </si>
  <si>
    <t>Pavimento flexível da pistas de táxi - ausência de trincas e fissuras orientadas (média severidade) [Não Aplicável se as pistas de táxi consideradas possuírem pavimento tipo Rígido]</t>
  </si>
  <si>
    <t>Pavimento flexível da pistas de táxi - ausência de desagregação superficial [Não Aplicável se as pistas de táxi consideradas possuírem pavimento tipo Rígido]</t>
  </si>
  <si>
    <t>Pavimento rígido da pistas de táxi - ausência de esborcinamento e buracos [Não Aplicável se as pistas de táxi consideradas possuírem pavimento tipo Flexível]</t>
  </si>
  <si>
    <t>Pavimento rígido da pistas de táxi - ausência de trincas e orientadas ou desnível entre placas de concreto [Não Aplicável se as pistas de táxi consideradas possuírem pavimento tipo Flexível]</t>
  </si>
  <si>
    <t>Pavimento flexível de pátios de estacionamento de aeronaves - ausência de panelas/buracos/couro de jacaré com alta severidade [Não Aplicável se os pátios considerados possuírem pavimento tipo Rígido]</t>
  </si>
  <si>
    <t>Pátio</t>
  </si>
  <si>
    <t>Pavimento flexível de pátios de estacionamento de aeronaves - ausência de trincas e fissuras orientadas (média severidade) [Não Aplicável se os pátios considerados possuírem pavimento tipo Rígido]</t>
  </si>
  <si>
    <t>Pavimento flexível de pátios de estacionamento de aeronaves - ausência de desagregação superficial [Não Aplicável se os pátios considerados possuírem pavimento tipo Rígido]</t>
  </si>
  <si>
    <t>Pavimento rígido de pátios de estacionamento de aeronaves - ausência de esborcinamento e buracos [Não Aplicável se os pátios considerados possuírem pavimento tipo Flexível]</t>
  </si>
  <si>
    <t>Pavimento rígido de pátios de estacionamento de aeronaves - ausência de trincas e orientadas ou desnível entre placas de concreto [Não Aplicável se os pátios considerados possuírem pavimento tipo Flexível]</t>
  </si>
  <si>
    <t>Pavimento flexível de vias de acesso - ausência de panelas/buracos/couro de jacaré com alta severidade [Não Aplicável se as vias de acesso consideradas possuírem pavimento tipo Rígido]</t>
  </si>
  <si>
    <t>Vias Serviço</t>
  </si>
  <si>
    <t>Pavimento flexível de vias de acesso - ausência de trincas e fissuras orientadas (média severidade) [Não Aplicável se as vias de acesso consideradas possuírem pavimento tipo Rígido]</t>
  </si>
  <si>
    <t>Pavimento flexível de vias de acesso - ausência de desagregação superficial [Não Aplicável se as vias de acesso consideradas possuírem pavimento tipo Rígido]</t>
  </si>
  <si>
    <t>Pavimento rígido de vias de acesso - ausência de esborcinamento, buracos, trincas, desníveis entre placas ou outra qualquer patologia de pavimento [Não Aplicável se as vias de acesso consideradas possuírem pavimento tipo Flexível]</t>
  </si>
  <si>
    <t>GRF</t>
  </si>
  <si>
    <t>GSO</t>
  </si>
  <si>
    <t>OPA</t>
  </si>
  <si>
    <t>RECUP</t>
  </si>
  <si>
    <t>SREA</t>
  </si>
  <si>
    <r>
      <t xml:space="preserve">Diagrama </t>
    </r>
    <r>
      <rPr>
        <b/>
        <i/>
        <u/>
        <sz val="20"/>
        <color theme="1"/>
        <rFont val="Calibri"/>
        <family val="2"/>
        <scheme val="minor"/>
      </rPr>
      <t>BowTie</t>
    </r>
  </si>
  <si>
    <t>Barreiras Preventivas</t>
  </si>
  <si>
    <t>Barreiras de Recuperação</t>
  </si>
  <si>
    <t>INFRAESTRUTURA</t>
  </si>
  <si>
    <t>EPTA</t>
  </si>
  <si>
    <r>
      <t>TWR</t>
    </r>
    <r>
      <rPr>
        <vertAlign val="superscript"/>
        <sz val="11"/>
        <color theme="1"/>
        <rFont val="Calibri"/>
        <family val="2"/>
        <scheme val="minor"/>
      </rPr>
      <t>1</t>
    </r>
  </si>
  <si>
    <r>
      <t>AFIS</t>
    </r>
    <r>
      <rPr>
        <vertAlign val="superscript"/>
        <sz val="11"/>
        <color theme="1"/>
        <rFont val="Calibri"/>
        <family val="2"/>
        <scheme val="minor"/>
      </rPr>
      <t>2</t>
    </r>
  </si>
  <si>
    <r>
      <t>Proteção da área operacional (cercamento)</t>
    </r>
    <r>
      <rPr>
        <vertAlign val="superscript"/>
        <sz val="11"/>
        <color theme="1"/>
        <rFont val="Calibri"/>
        <family val="2"/>
        <scheme val="minor"/>
      </rPr>
      <t>3</t>
    </r>
  </si>
  <si>
    <r>
      <t>Configuração do sistema de pistas</t>
    </r>
    <r>
      <rPr>
        <vertAlign val="superscript"/>
        <sz val="11"/>
        <color theme="1"/>
        <rFont val="Calibri"/>
        <family val="2"/>
        <scheme val="minor"/>
      </rPr>
      <t>4</t>
    </r>
  </si>
  <si>
    <t>Sinalização</t>
  </si>
  <si>
    <r>
      <t>Horizontal</t>
    </r>
    <r>
      <rPr>
        <vertAlign val="superscript"/>
        <sz val="11"/>
        <color theme="1"/>
        <rFont val="Calibri"/>
        <family val="2"/>
        <scheme val="minor"/>
      </rPr>
      <t>5</t>
    </r>
  </si>
  <si>
    <r>
      <t>Luminosa</t>
    </r>
    <r>
      <rPr>
        <vertAlign val="superscript"/>
        <sz val="11"/>
        <color theme="1"/>
        <rFont val="Calibri"/>
        <family val="2"/>
        <scheme val="minor"/>
      </rPr>
      <t>6</t>
    </r>
  </si>
  <si>
    <r>
      <t>Vertical</t>
    </r>
    <r>
      <rPr>
        <vertAlign val="superscript"/>
        <sz val="11"/>
        <color theme="1"/>
        <rFont val="Calibri"/>
        <family val="2"/>
        <scheme val="minor"/>
      </rPr>
      <t>7</t>
    </r>
  </si>
  <si>
    <r>
      <t>Faixa de Pista Livre de Obstáculos</t>
    </r>
    <r>
      <rPr>
        <vertAlign val="superscript"/>
        <sz val="11"/>
        <color theme="1"/>
        <rFont val="Calibri"/>
        <family val="2"/>
        <scheme val="minor"/>
      </rPr>
      <t>101</t>
    </r>
  </si>
  <si>
    <r>
      <t>Demarcação da área protegida</t>
    </r>
    <r>
      <rPr>
        <vertAlign val="superscript"/>
        <sz val="11"/>
        <color theme="1"/>
        <rFont val="Calibri"/>
        <family val="2"/>
        <scheme val="minor"/>
      </rPr>
      <t>8</t>
    </r>
  </si>
  <si>
    <r>
      <t>Faixa Preparada Nivelada e com Capacidade de Suporte</t>
    </r>
    <r>
      <rPr>
        <vertAlign val="superscript"/>
        <sz val="11"/>
        <color theme="1"/>
        <rFont val="Calibri"/>
        <family val="2"/>
        <scheme val="minor"/>
      </rPr>
      <t>102</t>
    </r>
  </si>
  <si>
    <r>
      <t>RESA/EMAS</t>
    </r>
    <r>
      <rPr>
        <vertAlign val="superscript"/>
        <sz val="11"/>
        <color theme="1"/>
        <rFont val="Calibri"/>
        <family val="2"/>
        <scheme val="minor"/>
      </rPr>
      <t>103</t>
    </r>
  </si>
  <si>
    <r>
      <t>Comunicação (equipamentos)</t>
    </r>
    <r>
      <rPr>
        <vertAlign val="superscript"/>
        <sz val="11"/>
        <color theme="1"/>
        <rFont val="Calibri"/>
        <family val="2"/>
        <scheme val="minor"/>
      </rPr>
      <t>9</t>
    </r>
  </si>
  <si>
    <r>
      <t>TWR</t>
    </r>
    <r>
      <rPr>
        <vertAlign val="superscript"/>
        <sz val="11"/>
        <rFont val="Calibri"/>
        <family val="2"/>
        <scheme val="minor"/>
      </rPr>
      <t>1</t>
    </r>
  </si>
  <si>
    <r>
      <t>AFIS</t>
    </r>
    <r>
      <rPr>
        <vertAlign val="superscript"/>
        <sz val="11"/>
        <rFont val="Calibri"/>
        <family val="2"/>
        <scheme val="minor"/>
      </rPr>
      <t>2</t>
    </r>
  </si>
  <si>
    <r>
      <t>SESCINC</t>
    </r>
    <r>
      <rPr>
        <vertAlign val="superscript"/>
        <sz val="11"/>
        <color theme="1"/>
        <rFont val="Calibri"/>
        <family val="2"/>
        <scheme val="minor"/>
      </rPr>
      <t>104''</t>
    </r>
  </si>
  <si>
    <t>PROCEDIMENTOS</t>
  </si>
  <si>
    <r>
      <t>Reportes</t>
    </r>
    <r>
      <rPr>
        <vertAlign val="superscript"/>
        <sz val="11"/>
        <color theme="1"/>
        <rFont val="Calibri"/>
        <family val="2"/>
        <scheme val="minor"/>
      </rPr>
      <t>10</t>
    </r>
  </si>
  <si>
    <r>
      <t>Informações Aeronáuticas</t>
    </r>
    <r>
      <rPr>
        <vertAlign val="superscript"/>
        <sz val="11"/>
        <color theme="1"/>
        <rFont val="Calibri"/>
        <family val="2"/>
        <scheme val="minor"/>
      </rPr>
      <t>11</t>
    </r>
  </si>
  <si>
    <r>
      <t>Procedimentos para obras e serviços de manutenção</t>
    </r>
    <r>
      <rPr>
        <vertAlign val="superscript"/>
        <sz val="11"/>
        <color theme="1"/>
        <rFont val="Calibri"/>
        <family val="2"/>
        <scheme val="minor"/>
      </rPr>
      <t>12</t>
    </r>
  </si>
  <si>
    <r>
      <t>PLEM</t>
    </r>
    <r>
      <rPr>
        <vertAlign val="superscript"/>
        <sz val="11"/>
        <color theme="1"/>
        <rFont val="Calibri"/>
        <family val="2"/>
        <scheme val="minor"/>
      </rPr>
      <t>105'</t>
    </r>
  </si>
  <si>
    <r>
      <t>Credenciamento</t>
    </r>
    <r>
      <rPr>
        <vertAlign val="superscript"/>
        <sz val="11"/>
        <color theme="1"/>
        <rFont val="Calibri"/>
        <family val="2"/>
        <scheme val="minor"/>
      </rPr>
      <t>13</t>
    </r>
  </si>
  <si>
    <r>
      <t>PCINC</t>
    </r>
    <r>
      <rPr>
        <vertAlign val="superscript"/>
        <sz val="11"/>
        <color theme="1"/>
        <rFont val="Calibri"/>
        <family val="2"/>
        <scheme val="minor"/>
      </rPr>
      <t>105"</t>
    </r>
  </si>
  <si>
    <r>
      <t>Procedimentos de manutenção</t>
    </r>
    <r>
      <rPr>
        <vertAlign val="superscript"/>
        <sz val="11"/>
        <color theme="1"/>
        <rFont val="Calibri"/>
        <family val="2"/>
        <scheme val="minor"/>
      </rPr>
      <t>14</t>
    </r>
  </si>
  <si>
    <r>
      <t>Vigilância da área operacional</t>
    </r>
    <r>
      <rPr>
        <vertAlign val="superscript"/>
        <sz val="11"/>
        <color theme="1"/>
        <rFont val="Calibri"/>
        <family val="2"/>
        <scheme val="minor"/>
      </rPr>
      <t>15</t>
    </r>
  </si>
  <si>
    <r>
      <t>Comunicação adequada</t>
    </r>
    <r>
      <rPr>
        <vertAlign val="superscript"/>
        <sz val="11"/>
        <color theme="1"/>
        <rFont val="Calibri"/>
        <family val="2"/>
        <scheme val="minor"/>
      </rPr>
      <t>16</t>
    </r>
  </si>
  <si>
    <r>
      <t>Geral para todos que acessam a área operacional</t>
    </r>
    <r>
      <rPr>
        <vertAlign val="superscript"/>
        <sz val="11"/>
        <color theme="1"/>
        <rFont val="Calibri"/>
        <family val="2"/>
        <scheme val="minor"/>
      </rPr>
      <t>17</t>
    </r>
  </si>
  <si>
    <r>
      <t>Gestores</t>
    </r>
    <r>
      <rPr>
        <vertAlign val="superscript"/>
        <sz val="11"/>
        <color theme="1"/>
        <rFont val="Calibri"/>
        <family val="2"/>
        <scheme val="minor"/>
      </rPr>
      <t>18</t>
    </r>
  </si>
  <si>
    <r>
      <t>Conscientização para o entorno</t>
    </r>
    <r>
      <rPr>
        <vertAlign val="superscript"/>
        <sz val="11"/>
        <color theme="1"/>
        <rFont val="Calibri"/>
        <family val="2"/>
        <scheme val="minor"/>
      </rPr>
      <t>19</t>
    </r>
  </si>
  <si>
    <r>
      <t>TWR</t>
    </r>
    <r>
      <rPr>
        <vertAlign val="superscript"/>
        <sz val="11"/>
        <color theme="1"/>
        <rFont val="Calibri"/>
        <family val="2"/>
        <scheme val="minor"/>
      </rPr>
      <t>20</t>
    </r>
  </si>
  <si>
    <r>
      <t>AFIS</t>
    </r>
    <r>
      <rPr>
        <vertAlign val="superscript"/>
        <sz val="11"/>
        <color theme="1"/>
        <rFont val="Calibri"/>
        <family val="2"/>
        <scheme val="minor"/>
      </rPr>
      <t>21</t>
    </r>
  </si>
  <si>
    <t>Pavimento PPD</t>
  </si>
  <si>
    <r>
      <t>Ausência de patologias</t>
    </r>
    <r>
      <rPr>
        <vertAlign val="superscript"/>
        <sz val="11"/>
        <color theme="1"/>
        <rFont val="Calibri"/>
        <family val="2"/>
        <scheme val="minor"/>
      </rPr>
      <t>22</t>
    </r>
  </si>
  <si>
    <r>
      <t>Ausência de contaminantes (principalmente borracha)</t>
    </r>
    <r>
      <rPr>
        <vertAlign val="superscript"/>
        <sz val="11"/>
        <color theme="1"/>
        <rFont val="Calibri"/>
        <family val="2"/>
        <scheme val="minor"/>
      </rPr>
      <t>23</t>
    </r>
  </si>
  <si>
    <r>
      <t>Capacidade de drenagem do pavimento</t>
    </r>
    <r>
      <rPr>
        <vertAlign val="superscript"/>
        <sz val="11"/>
        <color theme="1"/>
        <rFont val="Calibri"/>
        <family val="2"/>
        <scheme val="minor"/>
      </rPr>
      <t>24</t>
    </r>
  </si>
  <si>
    <t>Geometria PPD</t>
  </si>
  <si>
    <r>
      <t>Largura da PPD</t>
    </r>
    <r>
      <rPr>
        <vertAlign val="superscript"/>
        <sz val="11"/>
        <color theme="1"/>
        <rFont val="Calibri"/>
        <family val="2"/>
        <scheme val="minor"/>
      </rPr>
      <t>26</t>
    </r>
  </si>
  <si>
    <r>
      <t>Comprimento da PPD</t>
    </r>
    <r>
      <rPr>
        <vertAlign val="superscript"/>
        <sz val="11"/>
        <color theme="1"/>
        <rFont val="Calibri"/>
        <family val="2"/>
        <scheme val="minor"/>
      </rPr>
      <t>27</t>
    </r>
  </si>
  <si>
    <r>
      <t>Largura do acostamento</t>
    </r>
    <r>
      <rPr>
        <vertAlign val="superscript"/>
        <sz val="11"/>
        <color theme="1"/>
        <rFont val="Calibri"/>
        <family val="2"/>
        <scheme val="minor"/>
      </rPr>
      <t>28</t>
    </r>
  </si>
  <si>
    <r>
      <t>Horizontal</t>
    </r>
    <r>
      <rPr>
        <vertAlign val="superscript"/>
        <sz val="11"/>
        <color theme="1"/>
        <rFont val="Calibri"/>
        <family val="2"/>
        <scheme val="minor"/>
      </rPr>
      <t>29</t>
    </r>
  </si>
  <si>
    <r>
      <t>Luminosa</t>
    </r>
    <r>
      <rPr>
        <vertAlign val="superscript"/>
        <sz val="11"/>
        <color theme="1"/>
        <rFont val="Calibri"/>
        <family val="2"/>
        <scheme val="minor"/>
      </rPr>
      <t>30</t>
    </r>
  </si>
  <si>
    <r>
      <t>Faixa de Pista Livre de Obstáculos</t>
    </r>
    <r>
      <rPr>
        <vertAlign val="superscript"/>
        <sz val="11"/>
        <color theme="1"/>
        <rFont val="Calibri"/>
        <family val="2"/>
        <scheme val="minor"/>
      </rPr>
      <t>106</t>
    </r>
  </si>
  <si>
    <r>
      <t>Auxílios a navegação</t>
    </r>
    <r>
      <rPr>
        <vertAlign val="superscript"/>
        <sz val="11"/>
        <color theme="1"/>
        <rFont val="Calibri"/>
        <family val="2"/>
        <scheme val="minor"/>
      </rPr>
      <t>31</t>
    </r>
    <r>
      <rPr>
        <sz val="11"/>
        <color theme="1"/>
        <rFont val="Calibri"/>
        <family val="2"/>
        <scheme val="minor"/>
      </rPr>
      <t xml:space="preserve"> (operações visuais)</t>
    </r>
  </si>
  <si>
    <r>
      <t>Faixa Preparada Nivelada e com Capacidade de Suporte</t>
    </r>
    <r>
      <rPr>
        <vertAlign val="superscript"/>
        <sz val="11"/>
        <color theme="1"/>
        <rFont val="Calibri"/>
        <family val="2"/>
        <scheme val="minor"/>
      </rPr>
      <t>107</t>
    </r>
  </si>
  <si>
    <r>
      <t>RESA/EMAS</t>
    </r>
    <r>
      <rPr>
        <vertAlign val="superscript"/>
        <sz val="11"/>
        <color theme="1"/>
        <rFont val="Calibri"/>
        <family val="2"/>
        <scheme val="minor"/>
      </rPr>
      <t>108</t>
    </r>
  </si>
  <si>
    <r>
      <t>Estação Meteorológica de Superfície</t>
    </r>
    <r>
      <rPr>
        <vertAlign val="superscript"/>
        <sz val="11"/>
        <color theme="1"/>
        <rFont val="Calibri"/>
        <family val="2"/>
        <scheme val="minor"/>
      </rPr>
      <t>32</t>
    </r>
  </si>
  <si>
    <r>
      <t>SESCINC</t>
    </r>
    <r>
      <rPr>
        <vertAlign val="superscript"/>
        <sz val="11"/>
        <color theme="1"/>
        <rFont val="Calibri"/>
        <family val="2"/>
        <scheme val="minor"/>
      </rPr>
      <t>109"</t>
    </r>
  </si>
  <si>
    <r>
      <t>Reportes</t>
    </r>
    <r>
      <rPr>
        <vertAlign val="superscript"/>
        <sz val="11"/>
        <color theme="1"/>
        <rFont val="Calibri"/>
        <family val="2"/>
        <scheme val="minor"/>
      </rPr>
      <t>33</t>
    </r>
  </si>
  <si>
    <r>
      <t>Informações Aeronáuticas</t>
    </r>
    <r>
      <rPr>
        <vertAlign val="superscript"/>
        <sz val="11"/>
        <color theme="1"/>
        <rFont val="Calibri"/>
        <family val="2"/>
        <scheme val="minor"/>
      </rPr>
      <t>34</t>
    </r>
  </si>
  <si>
    <r>
      <t>PLEM</t>
    </r>
    <r>
      <rPr>
        <vertAlign val="superscript"/>
        <sz val="11"/>
        <color theme="1"/>
        <rFont val="Calibri"/>
        <family val="2"/>
        <scheme val="minor"/>
      </rPr>
      <t>110'</t>
    </r>
  </si>
  <si>
    <r>
      <t>Procedimentos para obras e serviços de manutenção</t>
    </r>
    <r>
      <rPr>
        <vertAlign val="superscript"/>
        <sz val="11"/>
        <color theme="1"/>
        <rFont val="Calibri"/>
        <family val="2"/>
        <scheme val="minor"/>
      </rPr>
      <t>35</t>
    </r>
  </si>
  <si>
    <r>
      <t>PCINC</t>
    </r>
    <r>
      <rPr>
        <vertAlign val="superscript"/>
        <sz val="11"/>
        <color theme="1"/>
        <rFont val="Calibri"/>
        <family val="2"/>
        <scheme val="minor"/>
      </rPr>
      <t>110"</t>
    </r>
  </si>
  <si>
    <r>
      <t>Sobrecarga</t>
    </r>
    <r>
      <rPr>
        <vertAlign val="superscript"/>
        <sz val="11"/>
        <color theme="1"/>
        <rFont val="Calibri"/>
        <family val="2"/>
        <scheme val="minor"/>
      </rPr>
      <t>40</t>
    </r>
  </si>
  <si>
    <r>
      <t>Procedimentos de monitoramento e manutenção</t>
    </r>
    <r>
      <rPr>
        <vertAlign val="superscript"/>
        <sz val="11"/>
        <color theme="1"/>
        <rFont val="Calibri"/>
        <family val="2"/>
        <scheme val="minor"/>
      </rPr>
      <t>36</t>
    </r>
  </si>
  <si>
    <r>
      <t>RST</t>
    </r>
    <r>
      <rPr>
        <vertAlign val="superscript"/>
        <sz val="11"/>
        <color theme="1"/>
        <rFont val="Calibri"/>
        <family val="2"/>
        <scheme val="minor"/>
      </rPr>
      <t>37</t>
    </r>
  </si>
  <si>
    <r>
      <t>RCC</t>
    </r>
    <r>
      <rPr>
        <vertAlign val="superscript"/>
        <sz val="11"/>
        <color theme="1"/>
        <rFont val="Calibri"/>
        <family val="2"/>
        <scheme val="minor"/>
      </rPr>
      <t>38</t>
    </r>
  </si>
  <si>
    <t>Gestão de Pavimentos</t>
  </si>
  <si>
    <r>
      <t>Avaliação funcional (PCI)</t>
    </r>
    <r>
      <rPr>
        <vertAlign val="superscript"/>
        <sz val="11"/>
        <color theme="1"/>
        <rFont val="Calibri"/>
        <family val="2"/>
        <scheme val="minor"/>
      </rPr>
      <t>41</t>
    </r>
  </si>
  <si>
    <r>
      <t>Avaliação estrutural</t>
    </r>
    <r>
      <rPr>
        <vertAlign val="superscript"/>
        <sz val="11"/>
        <color theme="1"/>
        <rFont val="Calibri"/>
        <family val="2"/>
        <scheme val="minor"/>
      </rPr>
      <t>42</t>
    </r>
  </si>
  <si>
    <r>
      <t>Desemborrachamento</t>
    </r>
    <r>
      <rPr>
        <vertAlign val="superscript"/>
        <sz val="11"/>
        <color theme="1"/>
        <rFont val="Calibri"/>
        <family val="2"/>
        <scheme val="minor"/>
      </rPr>
      <t>43</t>
    </r>
  </si>
  <si>
    <r>
      <t>Suspensão de operações</t>
    </r>
    <r>
      <rPr>
        <vertAlign val="superscript"/>
        <sz val="11"/>
        <color theme="1"/>
        <rFont val="Calibri"/>
        <family val="2"/>
        <scheme val="minor"/>
      </rPr>
      <t>39</t>
    </r>
  </si>
  <si>
    <r>
      <t>Gestores</t>
    </r>
    <r>
      <rPr>
        <vertAlign val="superscript"/>
        <sz val="11"/>
        <color theme="1"/>
        <rFont val="Calibri"/>
        <family val="2"/>
        <scheme val="minor"/>
      </rPr>
      <t>44</t>
    </r>
  </si>
  <si>
    <t xml:space="preserve">Pavimento flexível em PPD </t>
  </si>
  <si>
    <r>
      <t>Couro de jacaré/panelas</t>
    </r>
    <r>
      <rPr>
        <vertAlign val="superscript"/>
        <sz val="11"/>
        <color theme="1"/>
        <rFont val="Calibri"/>
        <family val="2"/>
        <scheme val="minor"/>
      </rPr>
      <t>45</t>
    </r>
  </si>
  <si>
    <r>
      <t>Trincas e fissuras orientadas</t>
    </r>
    <r>
      <rPr>
        <vertAlign val="superscript"/>
        <sz val="11"/>
        <color theme="1"/>
        <rFont val="Calibri"/>
        <family val="2"/>
        <scheme val="minor"/>
      </rPr>
      <t>46</t>
    </r>
  </si>
  <si>
    <r>
      <t>Desgaste superficial</t>
    </r>
    <r>
      <rPr>
        <vertAlign val="superscript"/>
        <sz val="11"/>
        <color theme="1"/>
        <rFont val="Calibri"/>
        <family val="2"/>
        <scheme val="minor"/>
      </rPr>
      <t>47</t>
    </r>
  </si>
  <si>
    <t xml:space="preserve">Pavimento rígido em PPD </t>
  </si>
  <si>
    <r>
      <t>Esborcinamento</t>
    </r>
    <r>
      <rPr>
        <vertAlign val="superscript"/>
        <sz val="11"/>
        <color theme="1"/>
        <rFont val="Calibri"/>
        <family val="2"/>
        <scheme val="minor"/>
      </rPr>
      <t>48</t>
    </r>
  </si>
  <si>
    <r>
      <t>Trincas e fissuras orientadas</t>
    </r>
    <r>
      <rPr>
        <vertAlign val="superscript"/>
        <sz val="11"/>
        <color theme="1"/>
        <rFont val="Calibri"/>
        <family val="2"/>
        <scheme val="minor"/>
      </rPr>
      <t>49</t>
    </r>
  </si>
  <si>
    <t>Pavimento flexível em pista de táxi</t>
  </si>
  <si>
    <r>
      <t>Couro de jacaré/panelas</t>
    </r>
    <r>
      <rPr>
        <vertAlign val="superscript"/>
        <sz val="11"/>
        <color theme="1"/>
        <rFont val="Calibri"/>
        <family val="2"/>
        <scheme val="minor"/>
      </rPr>
      <t>50</t>
    </r>
  </si>
  <si>
    <r>
      <t>Trincas e fissuras orientadas</t>
    </r>
    <r>
      <rPr>
        <vertAlign val="superscript"/>
        <sz val="11"/>
        <color theme="1"/>
        <rFont val="Calibri"/>
        <family val="2"/>
        <scheme val="minor"/>
      </rPr>
      <t>51</t>
    </r>
  </si>
  <si>
    <r>
      <t>Desgaste superficial</t>
    </r>
    <r>
      <rPr>
        <vertAlign val="superscript"/>
        <sz val="11"/>
        <color theme="1"/>
        <rFont val="Calibri"/>
        <family val="2"/>
        <scheme val="minor"/>
      </rPr>
      <t>52</t>
    </r>
  </si>
  <si>
    <t>Pavimento rígido em pista de táxi</t>
  </si>
  <si>
    <r>
      <t>Esborcinamento</t>
    </r>
    <r>
      <rPr>
        <vertAlign val="superscript"/>
        <sz val="11"/>
        <color theme="1"/>
        <rFont val="Calibri"/>
        <family val="2"/>
        <scheme val="minor"/>
      </rPr>
      <t>53</t>
    </r>
  </si>
  <si>
    <r>
      <t>Trincas e fissuras orientadas</t>
    </r>
    <r>
      <rPr>
        <vertAlign val="superscript"/>
        <sz val="11"/>
        <color theme="1"/>
        <rFont val="Calibri"/>
        <family val="2"/>
        <scheme val="minor"/>
      </rPr>
      <t>54</t>
    </r>
  </si>
  <si>
    <t>Pavimento flexível em pátios</t>
  </si>
  <si>
    <r>
      <t>Couro de jacaré/panelas</t>
    </r>
    <r>
      <rPr>
        <vertAlign val="superscript"/>
        <sz val="11"/>
        <color theme="1"/>
        <rFont val="Calibri"/>
        <family val="2"/>
        <scheme val="minor"/>
      </rPr>
      <t>55</t>
    </r>
  </si>
  <si>
    <r>
      <t>Trincas e fissuras orientadas</t>
    </r>
    <r>
      <rPr>
        <vertAlign val="superscript"/>
        <sz val="11"/>
        <color theme="1"/>
        <rFont val="Calibri"/>
        <family val="2"/>
        <scheme val="minor"/>
      </rPr>
      <t>56</t>
    </r>
  </si>
  <si>
    <r>
      <t>Faixa de Pista Livre de Obstáculos</t>
    </r>
    <r>
      <rPr>
        <vertAlign val="superscript"/>
        <sz val="11"/>
        <color theme="1"/>
        <rFont val="Calibri"/>
        <family val="2"/>
        <scheme val="minor"/>
      </rPr>
      <t>111</t>
    </r>
  </si>
  <si>
    <r>
      <t>Desgaste superficial</t>
    </r>
    <r>
      <rPr>
        <vertAlign val="superscript"/>
        <sz val="11"/>
        <color theme="1"/>
        <rFont val="Calibri"/>
        <family val="2"/>
        <scheme val="minor"/>
      </rPr>
      <t>57</t>
    </r>
  </si>
  <si>
    <r>
      <t>Faixa Preparada Nivelada e com Capacidade de Suporte</t>
    </r>
    <r>
      <rPr>
        <vertAlign val="superscript"/>
        <sz val="11"/>
        <color theme="1"/>
        <rFont val="Calibri"/>
        <family val="2"/>
        <scheme val="minor"/>
      </rPr>
      <t>112</t>
    </r>
  </si>
  <si>
    <r>
      <t>RESA/EMAS</t>
    </r>
    <r>
      <rPr>
        <vertAlign val="superscript"/>
        <sz val="11"/>
        <color theme="1"/>
        <rFont val="Calibri"/>
        <family val="2"/>
        <scheme val="minor"/>
      </rPr>
      <t>113</t>
    </r>
  </si>
  <si>
    <t>Pavimento rígido em pátios</t>
  </si>
  <si>
    <r>
      <t>Esborcinamento</t>
    </r>
    <r>
      <rPr>
        <vertAlign val="superscript"/>
        <sz val="11"/>
        <color theme="1"/>
        <rFont val="Calibri"/>
        <family val="2"/>
        <scheme val="minor"/>
      </rPr>
      <t>58</t>
    </r>
  </si>
  <si>
    <r>
      <t>SESCINC</t>
    </r>
    <r>
      <rPr>
        <vertAlign val="superscript"/>
        <sz val="11"/>
        <color theme="1"/>
        <rFont val="Calibri"/>
        <family val="2"/>
        <scheme val="minor"/>
      </rPr>
      <t>114</t>
    </r>
  </si>
  <si>
    <r>
      <t>Trincas e fissuras orientadas</t>
    </r>
    <r>
      <rPr>
        <vertAlign val="superscript"/>
        <sz val="11"/>
        <color theme="1"/>
        <rFont val="Calibri"/>
        <family val="2"/>
        <scheme val="minor"/>
      </rPr>
      <t>59</t>
    </r>
  </si>
  <si>
    <t>Pavimento flexível em vias de acesso</t>
  </si>
  <si>
    <r>
      <t>Couro de jacaré/panelas</t>
    </r>
    <r>
      <rPr>
        <vertAlign val="superscript"/>
        <sz val="11"/>
        <color theme="1"/>
        <rFont val="Calibri"/>
        <family val="2"/>
        <scheme val="minor"/>
      </rPr>
      <t>60</t>
    </r>
  </si>
  <si>
    <r>
      <t>PLEM</t>
    </r>
    <r>
      <rPr>
        <vertAlign val="superscript"/>
        <sz val="11"/>
        <color theme="1"/>
        <rFont val="Calibri"/>
        <family val="2"/>
        <scheme val="minor"/>
      </rPr>
      <t>115'</t>
    </r>
  </si>
  <si>
    <r>
      <t>Trincas e fissuras orientadas</t>
    </r>
    <r>
      <rPr>
        <vertAlign val="superscript"/>
        <sz val="11"/>
        <color theme="1"/>
        <rFont val="Calibri"/>
        <family val="2"/>
        <scheme val="minor"/>
      </rPr>
      <t>61</t>
    </r>
  </si>
  <si>
    <r>
      <t>PCINC</t>
    </r>
    <r>
      <rPr>
        <vertAlign val="superscript"/>
        <sz val="11"/>
        <color theme="1"/>
        <rFont val="Calibri"/>
        <family val="2"/>
        <scheme val="minor"/>
      </rPr>
      <t>115"</t>
    </r>
  </si>
  <si>
    <r>
      <t>Desgaste superficial</t>
    </r>
    <r>
      <rPr>
        <vertAlign val="superscript"/>
        <sz val="11"/>
        <color theme="1"/>
        <rFont val="Calibri"/>
        <family val="2"/>
        <scheme val="minor"/>
      </rPr>
      <t>62</t>
    </r>
  </si>
  <si>
    <t>Pavim. rígido em vias de acesso</t>
  </si>
  <si>
    <r>
      <t>Esborcinamento/trincas e fissuras</t>
    </r>
    <r>
      <rPr>
        <vertAlign val="superscript"/>
        <sz val="11"/>
        <color theme="1"/>
        <rFont val="Calibri"/>
        <family val="2"/>
        <scheme val="minor"/>
      </rPr>
      <t>63</t>
    </r>
  </si>
  <si>
    <r>
      <t>Reportes</t>
    </r>
    <r>
      <rPr>
        <vertAlign val="superscript"/>
        <sz val="11"/>
        <color theme="1"/>
        <rFont val="Calibri"/>
        <family val="2"/>
        <scheme val="minor"/>
      </rPr>
      <t>65</t>
    </r>
  </si>
  <si>
    <r>
      <t>Procedimentos para obras e serviços de manutenção</t>
    </r>
    <r>
      <rPr>
        <vertAlign val="superscript"/>
        <sz val="11"/>
        <color theme="1"/>
        <rFont val="Calibri"/>
        <family val="2"/>
        <scheme val="minor"/>
      </rPr>
      <t>66</t>
    </r>
  </si>
  <si>
    <r>
      <t>Procedimentos de monitoramento e manutenção</t>
    </r>
    <r>
      <rPr>
        <vertAlign val="superscript"/>
        <sz val="11"/>
        <color theme="1"/>
        <rFont val="Calibri"/>
        <family val="2"/>
        <scheme val="minor"/>
      </rPr>
      <t>67</t>
    </r>
  </si>
  <si>
    <r>
      <t>Controle de FOD</t>
    </r>
    <r>
      <rPr>
        <vertAlign val="superscript"/>
        <sz val="11"/>
        <color theme="1"/>
        <rFont val="Calibri"/>
        <family val="2"/>
        <scheme val="minor"/>
      </rPr>
      <t>68</t>
    </r>
  </si>
  <si>
    <r>
      <t>Gestão de pavimentos</t>
    </r>
    <r>
      <rPr>
        <vertAlign val="superscript"/>
        <sz val="11"/>
        <color theme="1"/>
        <rFont val="Calibri"/>
        <family val="2"/>
        <scheme val="minor"/>
      </rPr>
      <t>64</t>
    </r>
  </si>
  <si>
    <r>
      <t>Gestores</t>
    </r>
    <r>
      <rPr>
        <vertAlign val="superscript"/>
        <sz val="11"/>
        <color theme="1"/>
        <rFont val="Calibri"/>
        <family val="2"/>
        <scheme val="minor"/>
      </rPr>
      <t>69</t>
    </r>
  </si>
  <si>
    <r>
      <t>Geral para todos que acessam a área operacional</t>
    </r>
    <r>
      <rPr>
        <vertAlign val="superscript"/>
        <sz val="11"/>
        <color theme="1"/>
        <rFont val="Calibri"/>
        <family val="2"/>
        <scheme val="minor"/>
      </rPr>
      <t>70</t>
    </r>
  </si>
  <si>
    <r>
      <t>TWR</t>
    </r>
    <r>
      <rPr>
        <vertAlign val="superscript"/>
        <sz val="11"/>
        <color theme="1"/>
        <rFont val="Calibri"/>
        <family val="2"/>
        <scheme val="minor"/>
      </rPr>
      <t>71</t>
    </r>
  </si>
  <si>
    <r>
      <t>AFIS</t>
    </r>
    <r>
      <rPr>
        <vertAlign val="superscript"/>
        <sz val="11"/>
        <color theme="1"/>
        <rFont val="Calibri"/>
        <family val="2"/>
        <scheme val="minor"/>
      </rPr>
      <t>72</t>
    </r>
  </si>
  <si>
    <t>Focos atrativos</t>
  </si>
  <si>
    <r>
      <t>falta de manutenção de áreas verdes</t>
    </r>
    <r>
      <rPr>
        <vertAlign val="superscript"/>
        <sz val="11"/>
        <color theme="1"/>
        <rFont val="Calibri"/>
        <family val="2"/>
        <scheme val="minor"/>
      </rPr>
      <t>73</t>
    </r>
  </si>
  <si>
    <r>
      <t>falta de drenagem</t>
    </r>
    <r>
      <rPr>
        <vertAlign val="superscript"/>
        <sz val="11"/>
        <color theme="1"/>
        <rFont val="Calibri"/>
        <family val="2"/>
        <scheme val="minor"/>
      </rPr>
      <t>74</t>
    </r>
  </si>
  <si>
    <r>
      <t>áreas alagadas</t>
    </r>
    <r>
      <rPr>
        <vertAlign val="superscript"/>
        <sz val="11"/>
        <color theme="1"/>
        <rFont val="Calibri"/>
        <family val="2"/>
        <scheme val="minor"/>
      </rPr>
      <t>75</t>
    </r>
  </si>
  <si>
    <r>
      <t>Faixa de Pista Livre de Obstáculos</t>
    </r>
    <r>
      <rPr>
        <vertAlign val="superscript"/>
        <sz val="11"/>
        <color theme="1"/>
        <rFont val="Calibri"/>
        <family val="2"/>
        <scheme val="minor"/>
      </rPr>
      <t>116</t>
    </r>
  </si>
  <si>
    <r>
      <t>áreas edificadas não controladas</t>
    </r>
    <r>
      <rPr>
        <vertAlign val="superscript"/>
        <sz val="11"/>
        <color theme="1"/>
        <rFont val="Calibri"/>
        <family val="2"/>
        <scheme val="minor"/>
      </rPr>
      <t>76</t>
    </r>
  </si>
  <si>
    <r>
      <t>Faixa Preparada Nivelada e com Capacidade de Suporte</t>
    </r>
    <r>
      <rPr>
        <vertAlign val="superscript"/>
        <sz val="11"/>
        <color theme="1"/>
        <rFont val="Calibri"/>
        <family val="2"/>
        <scheme val="minor"/>
      </rPr>
      <t>117</t>
    </r>
  </si>
  <si>
    <r>
      <t>RESA/EMAS</t>
    </r>
    <r>
      <rPr>
        <vertAlign val="superscript"/>
        <sz val="11"/>
        <color theme="1"/>
        <rFont val="Calibri"/>
        <family val="2"/>
        <scheme val="minor"/>
      </rPr>
      <t>118</t>
    </r>
  </si>
  <si>
    <r>
      <t>SESCINC</t>
    </r>
    <r>
      <rPr>
        <vertAlign val="superscript"/>
        <sz val="11"/>
        <color theme="1"/>
        <rFont val="Calibri"/>
        <family val="2"/>
        <scheme val="minor"/>
      </rPr>
      <t>119</t>
    </r>
  </si>
  <si>
    <r>
      <t>Reportes</t>
    </r>
    <r>
      <rPr>
        <vertAlign val="superscript"/>
        <sz val="11"/>
        <color theme="1"/>
        <rFont val="Calibri"/>
        <family val="2"/>
        <scheme val="minor"/>
      </rPr>
      <t>77</t>
    </r>
  </si>
  <si>
    <r>
      <t>Informações Aeronáuticas</t>
    </r>
    <r>
      <rPr>
        <vertAlign val="superscript"/>
        <sz val="11"/>
        <color theme="1"/>
        <rFont val="Calibri"/>
        <family val="2"/>
        <scheme val="minor"/>
      </rPr>
      <t>78</t>
    </r>
  </si>
  <si>
    <r>
      <t>Procedimentos para obras e serviços de manutenção</t>
    </r>
    <r>
      <rPr>
        <vertAlign val="superscript"/>
        <sz val="11"/>
        <color theme="1"/>
        <rFont val="Calibri"/>
        <family val="2"/>
        <scheme val="minor"/>
      </rPr>
      <t>79</t>
    </r>
  </si>
  <si>
    <r>
      <t>PLEM</t>
    </r>
    <r>
      <rPr>
        <vertAlign val="superscript"/>
        <sz val="11"/>
        <color theme="1"/>
        <rFont val="Calibri"/>
        <family val="2"/>
        <scheme val="minor"/>
      </rPr>
      <t>120'</t>
    </r>
  </si>
  <si>
    <r>
      <t>Ações de conscientização</t>
    </r>
    <r>
      <rPr>
        <vertAlign val="superscript"/>
        <sz val="11"/>
        <color theme="1"/>
        <rFont val="Calibri"/>
        <family val="2"/>
        <scheme val="minor"/>
      </rPr>
      <t>82</t>
    </r>
  </si>
  <si>
    <r>
      <t>PCINC</t>
    </r>
    <r>
      <rPr>
        <vertAlign val="superscript"/>
        <sz val="11"/>
        <color theme="1"/>
        <rFont val="Calibri"/>
        <family val="2"/>
        <scheme val="minor"/>
      </rPr>
      <t>120"</t>
    </r>
  </si>
  <si>
    <r>
      <t>Identificação, monitoramento e controle de fauna dentro do sítio aerop.</t>
    </r>
    <r>
      <rPr>
        <vertAlign val="superscript"/>
        <sz val="11"/>
        <color theme="1"/>
        <rFont val="Calibri"/>
        <family val="2"/>
        <scheme val="minor"/>
      </rPr>
      <t>80</t>
    </r>
  </si>
  <si>
    <r>
      <t>Identificação, monitoramento e controle de fauna fora do sítio aerop.</t>
    </r>
    <r>
      <rPr>
        <vertAlign val="superscript"/>
        <sz val="11"/>
        <color theme="1"/>
        <rFont val="Calibri"/>
        <family val="2"/>
        <scheme val="minor"/>
      </rPr>
      <t>81</t>
    </r>
  </si>
  <si>
    <r>
      <t>Geral para todos envolvidos com fauna</t>
    </r>
    <r>
      <rPr>
        <vertAlign val="superscript"/>
        <sz val="11"/>
        <color theme="1"/>
        <rFont val="Calibri"/>
        <family val="2"/>
        <scheme val="minor"/>
      </rPr>
      <t>84</t>
    </r>
  </si>
  <si>
    <r>
      <t>Gestores</t>
    </r>
    <r>
      <rPr>
        <vertAlign val="superscript"/>
        <sz val="11"/>
        <color theme="1"/>
        <rFont val="Calibri"/>
        <family val="2"/>
        <scheme val="minor"/>
      </rPr>
      <t>83</t>
    </r>
  </si>
  <si>
    <r>
      <t>TWR</t>
    </r>
    <r>
      <rPr>
        <vertAlign val="superscript"/>
        <sz val="11"/>
        <color theme="1"/>
        <rFont val="Calibri"/>
        <family val="2"/>
        <scheme val="minor"/>
      </rPr>
      <t>85</t>
    </r>
  </si>
  <si>
    <r>
      <t>AFIS</t>
    </r>
    <r>
      <rPr>
        <vertAlign val="superscript"/>
        <sz val="11"/>
        <color theme="1"/>
        <rFont val="Calibri"/>
        <family val="2"/>
        <scheme val="minor"/>
      </rPr>
      <t>86</t>
    </r>
  </si>
  <si>
    <r>
      <t>Proteção da área operacional (cercamento)</t>
    </r>
    <r>
      <rPr>
        <vertAlign val="superscript"/>
        <sz val="11"/>
        <color theme="1"/>
        <rFont val="Calibri"/>
        <family val="2"/>
        <scheme val="minor"/>
      </rPr>
      <t>91</t>
    </r>
  </si>
  <si>
    <r>
      <t>falta de manutenção de áreas verdes</t>
    </r>
    <r>
      <rPr>
        <vertAlign val="superscript"/>
        <sz val="11"/>
        <color theme="1"/>
        <rFont val="Calibri"/>
        <family val="2"/>
        <scheme val="minor"/>
      </rPr>
      <t>87</t>
    </r>
  </si>
  <si>
    <r>
      <t>falta de drenagem</t>
    </r>
    <r>
      <rPr>
        <vertAlign val="superscript"/>
        <sz val="11"/>
        <color theme="1"/>
        <rFont val="Calibri"/>
        <family val="2"/>
        <scheme val="minor"/>
      </rPr>
      <t>88</t>
    </r>
  </si>
  <si>
    <r>
      <t>áreas alagadas</t>
    </r>
    <r>
      <rPr>
        <vertAlign val="superscript"/>
        <sz val="11"/>
        <color theme="1"/>
        <rFont val="Calibri"/>
        <family val="2"/>
        <scheme val="minor"/>
      </rPr>
      <t>89</t>
    </r>
  </si>
  <si>
    <r>
      <t>Faixa de Pista Livre de Obstáculos</t>
    </r>
    <r>
      <rPr>
        <vertAlign val="superscript"/>
        <sz val="11"/>
        <color theme="1"/>
        <rFont val="Calibri"/>
        <family val="2"/>
        <scheme val="minor"/>
      </rPr>
      <t>121</t>
    </r>
  </si>
  <si>
    <r>
      <t>áreas edificadas não controladas</t>
    </r>
    <r>
      <rPr>
        <vertAlign val="superscript"/>
        <sz val="11"/>
        <color theme="1"/>
        <rFont val="Calibri"/>
        <family val="2"/>
        <scheme val="minor"/>
      </rPr>
      <t>90</t>
    </r>
  </si>
  <si>
    <r>
      <t>Faixa Preparada Nivelada e com Capacidade de Suporte</t>
    </r>
    <r>
      <rPr>
        <vertAlign val="superscript"/>
        <sz val="11"/>
        <color theme="1"/>
        <rFont val="Calibri"/>
        <family val="2"/>
        <scheme val="minor"/>
      </rPr>
      <t>122</t>
    </r>
  </si>
  <si>
    <r>
      <t>RESA/EMAS</t>
    </r>
    <r>
      <rPr>
        <vertAlign val="superscript"/>
        <sz val="11"/>
        <color theme="1"/>
        <rFont val="Calibri"/>
        <family val="2"/>
        <scheme val="minor"/>
      </rPr>
      <t>123</t>
    </r>
  </si>
  <si>
    <r>
      <t>SESCINC</t>
    </r>
    <r>
      <rPr>
        <vertAlign val="superscript"/>
        <sz val="11"/>
        <color theme="1"/>
        <rFont val="Calibri"/>
        <family val="2"/>
        <scheme val="minor"/>
      </rPr>
      <t>124</t>
    </r>
  </si>
  <si>
    <r>
      <t>Reportes</t>
    </r>
    <r>
      <rPr>
        <vertAlign val="superscript"/>
        <sz val="11"/>
        <color theme="1"/>
        <rFont val="Calibri"/>
        <family val="2"/>
        <scheme val="minor"/>
      </rPr>
      <t>92</t>
    </r>
  </si>
  <si>
    <r>
      <t>Informações Aeronáuticas</t>
    </r>
    <r>
      <rPr>
        <vertAlign val="superscript"/>
        <sz val="11"/>
        <color theme="1"/>
        <rFont val="Calibri"/>
        <family val="2"/>
        <scheme val="minor"/>
      </rPr>
      <t>93</t>
    </r>
  </si>
  <si>
    <r>
      <t>Procedimentos para obras e serviços de manutenção</t>
    </r>
    <r>
      <rPr>
        <vertAlign val="superscript"/>
        <sz val="11"/>
        <color theme="1"/>
        <rFont val="Calibri"/>
        <family val="2"/>
        <scheme val="minor"/>
      </rPr>
      <t>94</t>
    </r>
  </si>
  <si>
    <r>
      <t>PLEM</t>
    </r>
    <r>
      <rPr>
        <vertAlign val="superscript"/>
        <sz val="11"/>
        <color theme="1"/>
        <rFont val="Calibri"/>
        <family val="2"/>
        <scheme val="minor"/>
      </rPr>
      <t>125'</t>
    </r>
  </si>
  <si>
    <r>
      <t>Ações de conscientização</t>
    </r>
    <r>
      <rPr>
        <vertAlign val="superscript"/>
        <sz val="11"/>
        <color theme="1"/>
        <rFont val="Calibri"/>
        <family val="2"/>
        <scheme val="minor"/>
      </rPr>
      <t>96</t>
    </r>
  </si>
  <si>
    <r>
      <t>PCINC</t>
    </r>
    <r>
      <rPr>
        <vertAlign val="superscript"/>
        <sz val="11"/>
        <color theme="1"/>
        <rFont val="Calibri"/>
        <family val="2"/>
        <scheme val="minor"/>
      </rPr>
      <t>125"</t>
    </r>
  </si>
  <si>
    <r>
      <t>Procedimentos de manutenção</t>
    </r>
    <r>
      <rPr>
        <vertAlign val="superscript"/>
        <sz val="11"/>
        <color theme="1"/>
        <rFont val="Calibri"/>
        <family val="2"/>
        <scheme val="minor"/>
      </rPr>
      <t>95</t>
    </r>
  </si>
  <si>
    <r>
      <t>Identificação, monitoramento e controle de fauna dentro do sítio aerop.</t>
    </r>
    <r>
      <rPr>
        <vertAlign val="superscript"/>
        <sz val="11"/>
        <color theme="1"/>
        <rFont val="Calibri"/>
        <family val="2"/>
        <scheme val="minor"/>
      </rPr>
      <t>97</t>
    </r>
  </si>
  <si>
    <r>
      <t>Identificação, monitoramento e controle de fauna fora do sítio aerop.</t>
    </r>
    <r>
      <rPr>
        <vertAlign val="superscript"/>
        <sz val="11"/>
        <color theme="1"/>
        <rFont val="Calibri"/>
        <family val="2"/>
        <scheme val="minor"/>
      </rPr>
      <t>98</t>
    </r>
  </si>
  <si>
    <r>
      <t>Geral para todos envolvidos com fauna</t>
    </r>
    <r>
      <rPr>
        <vertAlign val="superscript"/>
        <sz val="11"/>
        <color theme="1"/>
        <rFont val="Calibri"/>
        <family val="2"/>
        <scheme val="minor"/>
      </rPr>
      <t>102</t>
    </r>
  </si>
  <si>
    <r>
      <t>Gestores</t>
    </r>
    <r>
      <rPr>
        <vertAlign val="superscript"/>
        <sz val="11"/>
        <color theme="1"/>
        <rFont val="Calibri"/>
        <family val="2"/>
        <scheme val="minor"/>
      </rPr>
      <t>101</t>
    </r>
  </si>
  <si>
    <t>As barreiras naturais e artificiais são suficientes para garantir proteção contra a entrada de pessoas não autorizadas e animais na área operacional?</t>
  </si>
  <si>
    <t>A configuração do sistema de pistas é tal que não causa dificuldade de orientação dos pilotos e motoristas quanto à circulação/movimentação de veículos e aeronaves na área operacional?</t>
  </si>
  <si>
    <t>Os auxílios visuais à navegação estão adequados em termos de existência, configuração, visibilidade e localização?</t>
  </si>
  <si>
    <t>Inexistem edificações abandonadas ou não adequadas que possam servir de abrigo a aves ou animais terrestres na área operacional?</t>
  </si>
  <si>
    <t>Existem obstáculos não-frangíveis na faixa de pista de pouso e decolagem que podem comprometer a segurança operacional das aeronaves que operam no aeródromo?</t>
  </si>
  <si>
    <t>Sim</t>
  </si>
  <si>
    <t>pela atuação PREVENTIVA ou REATIVA ou ESCALATION FACTOR</t>
  </si>
  <si>
    <t>Introdução</t>
  </si>
  <si>
    <t>Forneça os seguintes dados para conferência de que estejam atualizados junto à ANAC:</t>
  </si>
  <si>
    <t>1.1</t>
  </si>
  <si>
    <t>Informações do aeródromo</t>
  </si>
  <si>
    <t>1.1.1 </t>
  </si>
  <si>
    <t>Comprimento da Pista (em metros):</t>
  </si>
  <si>
    <t>1.1.2</t>
  </si>
  <si>
    <t>Fiscalização Baseada em Riscos - Barreiras</t>
  </si>
  <si>
    <t>Definições</t>
  </si>
  <si>
    <t>Barreira: todo tipo de defesa que atua para conter a propagação de um erro ou uma falha do sistema, de modo que uma ameaça não resulte em uma consequência mais grave. Barreiras podem ter sua origem em tecnologias implementadas, em treinamento de recursos humanos ou serem estabelecidas nos regulamentos aplicáveis.</t>
  </si>
  <si>
    <t>Barreira Preventiva: esse termo designa uma defesa cuja atuação essencial é de impedir que uma ameaça resulte na ocorrência de um evento crítico.</t>
  </si>
  <si>
    <t>Barreira de Recuperação ou Reativa: esse termo designa uma defesa cuja atuação essencial ocorre após a ocorrência de um evento crítico e tem função de impedir que tal evento resulte em consequências mais graves, como maiores danos materiais, perda de vidas, etc.</t>
  </si>
  <si>
    <t>Categorias de Risco</t>
  </si>
  <si>
    <t>A comunidade internacional de aviação civil implementou padrões para a definição das categorias de riscos. A OACI adota a classificação de ocorrências do Sistema ADREP (Accident/Incident Data Reporting), cujas definições das categorias de ocorrências são fruto da consolidação de diversos esforços. Em um projeto setorial conduzido pela Superintendência de Infraestrutura Aeroportuária, foram selecionadas para serem priorizadas as seguintes categorias de riscos:</t>
  </si>
  <si>
    <t>Outras áreas de riscos não foram listadas por terem sido consideradas mais relacionadas a operação de aeronaves, a questões de manutenção, etc. Em todo caso, é importante frisar que todas as áreas de riscos (inclusive aquelas não listadas) estão mutuamente interligadas e, por essa razão, podem ser utilizadas ainda que indiretamente na avaliação das respostas deste documento. Isso também significa que essa lista não deve ser vista como uma composição permanente, mas como uma ferramenta que deverá ser revisada periodicamente, com base nos resultados de análises futuras.</t>
  </si>
  <si>
    <t>Das áreas selecionadas, RE é a categoria de riscos que está mais relacionada a risco de fatalidade na região sul-americana. As demais áreas selecionadas estão identificadas no âmbito do Programa de Segurança Operacional Brasileiro (PSO-BR), cujos apontamentos resultam de análises históricas de ocorrências no país e que provocam impactos no setor, seja com aumento na exposição de outros riscos associados a potencial de fatalidades, seja com impactos operacionais, técnicos e financeiros negativos no sistema de aviação civil.</t>
  </si>
  <si>
    <t>Tais diagramas e o seu conjunto de barreiras foram adotados para avaliação da segurança operacional dos aeródromos. Assim, através da verificação da presença dessas barreiras por meio das informações levantadas e prestadas pelos operadores, pretendemos avaliar em conjunto se o aeródromo apresenta um nível aceitável de segurança operacional.</t>
  </si>
  <si>
    <t>·        (RE) Excursão de pista</t>
  </si>
  <si>
    <t>·        (RI) Incursão na pista</t>
  </si>
  <si>
    <t>·        (WILD) Incursão de animal na pista</t>
  </si>
  <si>
    <t>·        (BIRD) Colisão com pássaro</t>
  </si>
  <si>
    <t>·        (ADRM/FO) Objetos soltos em área de movimento</t>
  </si>
  <si>
    <t>Foi realizado o mapeamento de quais barreiras (defesas) de segurança operacional são cabíveis a cada evento das categorias de risco (Incursão em Pista - RI, Excursão de Pista - RE, Dano provocado por objeto estranho - FOD, Colisão com ave com dano - BIRD e Colisão com fauna em solo - WILD). Os resultados foram consolidados e apresentados em um diagrama do tipo bowtie (por sua semelhança ao formato de uma gravata-borboleta), contendo a lista de barreiras preventivas e de recuperação (reativas), para cada uma das categorias de risco.</t>
  </si>
  <si>
    <t>Descrição das Áreas de Risco</t>
  </si>
  <si>
    <t>RI – Incursão em Pista</t>
  </si>
  <si>
    <t>Ocorrência em aeródromo envolvendo a presença incorreta de aeronave, veículo ou pessoa na área protegida de uma superfície designada para pouso e decolagem de aeronaves.</t>
  </si>
  <si>
    <t>- Área protegida significa a área que compreende a pista de pouso e decolagem, a stopway, o comprimento da faixa de pista, a área em ambos os lados da pista de pouso e decolagem delimitada pela distância estabelecida pelo RBAC nº 154 para a posição de espera da referida pista, a área de segurança de fim de pista (RESA) e, se existente, a zona desimpedida (clearway).</t>
  </si>
  <si>
    <t>Figura esquemática de uma Área protegida</t>
  </si>
  <si>
    <t>Existem barreiras relacionadas a infraestrutura, procedimentos e treinamentos. A avaliação da manutenção de um nível aceitável de segurança operacional é realizada com a verificação do conjunto dessas barreiras presentes no aeródromo.</t>
  </si>
  <si>
    <t>RECOMENDAÇÃO</t>
  </si>
  <si>
    <t xml:space="preserve"> ******************** AVALIAÇÃO DA BARREIRA:</t>
  </si>
  <si>
    <t>RE – Excursão de Pista</t>
  </si>
  <si>
    <r>
      <t xml:space="preserve">Uma excursão de pista está caracterizada quando uma aeronave sai da superfície da pista do aeródromo durante uma operação de pouso ou de decolagem. Esta ocorrência pode ser de duas maneiras: por </t>
    </r>
    <r>
      <rPr>
        <b/>
        <i/>
        <sz val="13"/>
        <color rgb="FF2E74B5"/>
        <rFont val="Calibri"/>
        <family val="2"/>
        <scheme val="minor"/>
      </rPr>
      <t>veer off</t>
    </r>
    <r>
      <rPr>
        <b/>
        <sz val="13"/>
        <color rgb="FF2E74B5"/>
        <rFont val="Calibri"/>
        <family val="2"/>
        <scheme val="minor"/>
      </rPr>
      <t xml:space="preserve"> (saída lateral) ou </t>
    </r>
    <r>
      <rPr>
        <b/>
        <i/>
        <sz val="13"/>
        <color rgb="FF2E74B5"/>
        <rFont val="Calibri"/>
        <family val="2"/>
        <scheme val="minor"/>
      </rPr>
      <t>overrun</t>
    </r>
    <r>
      <rPr>
        <b/>
        <sz val="13"/>
        <color rgb="FF2E74B5"/>
        <rFont val="Calibri"/>
        <family val="2"/>
        <scheme val="minor"/>
      </rPr>
      <t xml:space="preserve"> (saída ao final da pista).</t>
    </r>
  </si>
  <si>
    <t xml:space="preserve">Esses eventos envolvem vários fatores contribuintes, que vão desde uma aproximação desestabilizada da aeronave até condições impróprias de aderência da pista. </t>
  </si>
  <si>
    <r>
      <t xml:space="preserve">A </t>
    </r>
    <r>
      <rPr>
        <u/>
        <sz val="12"/>
        <color rgb="FF2E74B5"/>
        <rFont val="Calibri"/>
        <family val="2"/>
        <scheme val="minor"/>
      </rPr>
      <t>condição adequada dos auxílios visuais</t>
    </r>
    <r>
      <rPr>
        <sz val="12"/>
        <color rgb="FF2E74B5"/>
        <rFont val="Calibri"/>
        <family val="2"/>
        <scheme val="minor"/>
      </rPr>
      <t xml:space="preserve"> é uma barreira importante para prevenção de excursão de pista, pois contribui muito para auxiliar os pilotos nas aproximações durante as operações de pouso. Embora algumas medidas preventivas também sejam adotadas pelos operadores aéreos, uma excursão de pista pode acontecer mesmo em um pouso normal com aproximação estabilizada, caso a pista esteja contaminada. Assim, deve-se manter vigilância sobre o perigo, mantendo principalmente </t>
    </r>
    <r>
      <rPr>
        <u/>
        <sz val="12"/>
        <color rgb="FF2E74B5"/>
        <rFont val="Calibri"/>
        <family val="2"/>
        <scheme val="minor"/>
      </rPr>
      <t>adequadas as condições superficiais da pista de pouso e decolagem</t>
    </r>
    <r>
      <rPr>
        <sz val="12"/>
        <color rgb="FF2E74B5"/>
        <rFont val="Calibri"/>
        <family val="2"/>
        <scheme val="minor"/>
      </rPr>
      <t>, medidas necessárias para reduzir a ocorrência de excursão de pista.</t>
    </r>
  </si>
  <si>
    <t xml:space="preserve">FOD - Danos por Objetos Estranhos </t>
  </si>
  <si>
    <r>
      <t xml:space="preserve">FOD vem do inglês </t>
    </r>
    <r>
      <rPr>
        <b/>
        <i/>
        <sz val="13"/>
        <color rgb="FF2E74B5"/>
        <rFont val="Calibri"/>
        <family val="2"/>
        <scheme val="minor"/>
      </rPr>
      <t>Foreign Object Debris</t>
    </r>
    <r>
      <rPr>
        <b/>
        <sz val="13"/>
        <color rgb="FF2E74B5"/>
        <rFont val="Calibri"/>
        <family val="2"/>
        <scheme val="minor"/>
      </rPr>
      <t>, e é a sigla usada para a ocorrência em aeródromo envolvendo danos causados a aeronaves, pessoas ou equipamentos por objeto estranho.</t>
    </r>
  </si>
  <si>
    <t>Além do alto potencial de risco de causar acidentes fatais, os danos causados às aeronaves em decorrência da ingestão ou colisão com objetos estranhos têm tido crescente elevação nos custos diretos e indiretos das operações aéreas.</t>
  </si>
  <si>
    <r>
      <t xml:space="preserve">A </t>
    </r>
    <r>
      <rPr>
        <u/>
        <sz val="12"/>
        <color rgb="FF2E74B5"/>
        <rFont val="Calibri"/>
        <family val="2"/>
        <scheme val="minor"/>
      </rPr>
      <t>presença de objetos estranhos na pista de pouso e decolagem</t>
    </r>
    <r>
      <rPr>
        <sz val="12"/>
        <color rgb="FF2E74B5"/>
        <rFont val="Calibri"/>
        <family val="2"/>
        <scheme val="minor"/>
      </rPr>
      <t xml:space="preserve"> pode ser resultante de: </t>
    </r>
  </si>
  <si>
    <r>
      <t>·</t>
    </r>
    <r>
      <rPr>
        <sz val="7"/>
        <color rgb="FF2E74B5"/>
        <rFont val="Times New Roman"/>
        <family val="1"/>
      </rPr>
      <t xml:space="preserve">       </t>
    </r>
    <r>
      <rPr>
        <sz val="12"/>
        <color rgb="FF2E74B5"/>
        <rFont val="Calibri"/>
        <family val="2"/>
        <scheme val="minor"/>
      </rPr>
      <t>Sujeira e descuido nas áreas próximas à pista de pouso, inclusive resultante de defeitos da própria infraestrutura;</t>
    </r>
  </si>
  <si>
    <r>
      <t>·</t>
    </r>
    <r>
      <rPr>
        <sz val="7"/>
        <color rgb="FF2E74B5"/>
        <rFont val="Times New Roman"/>
        <family val="1"/>
      </rPr>
      <t xml:space="preserve">       </t>
    </r>
    <r>
      <rPr>
        <sz val="12"/>
        <color rgb="FF2E74B5"/>
        <rFont val="Calibri"/>
        <family val="2"/>
        <scheme val="minor"/>
      </rPr>
      <t>Falta de atenção do pessoal que atua em solo;</t>
    </r>
  </si>
  <si>
    <r>
      <t>·</t>
    </r>
    <r>
      <rPr>
        <sz val="7"/>
        <color rgb="FF2E74B5"/>
        <rFont val="Times New Roman"/>
        <family val="1"/>
      </rPr>
      <t xml:space="preserve">       </t>
    </r>
    <r>
      <rPr>
        <sz val="12"/>
        <color rgb="FF2E74B5"/>
        <rFont val="Calibri"/>
        <family val="2"/>
        <scheme val="minor"/>
      </rPr>
      <t>Danos na aeronave que provocaram a queda de algum item;</t>
    </r>
  </si>
  <si>
    <r>
      <t>·</t>
    </r>
    <r>
      <rPr>
        <sz val="7"/>
        <color rgb="FF2E74B5"/>
        <rFont val="Times New Roman"/>
        <family val="1"/>
      </rPr>
      <t xml:space="preserve">       </t>
    </r>
    <r>
      <rPr>
        <sz val="12"/>
        <color rgb="FF2E74B5"/>
        <rFont val="Calibri"/>
        <family val="2"/>
        <scheme val="minor"/>
      </rPr>
      <t>Sujeira e descuido nas áreas próximas à pista de pouso e decolagem.</t>
    </r>
  </si>
  <si>
    <t xml:space="preserve"> </t>
  </si>
  <si>
    <t xml:space="preserve">Exemplos de FOD: </t>
  </si>
  <si>
    <r>
      <t>·</t>
    </r>
    <r>
      <rPr>
        <sz val="7"/>
        <color rgb="FF2E74B5"/>
        <rFont val="Times New Roman"/>
        <family val="1"/>
      </rPr>
      <t xml:space="preserve">       </t>
    </r>
    <r>
      <rPr>
        <sz val="12"/>
        <color rgb="FF2E74B5"/>
        <rFont val="Calibri"/>
        <family val="2"/>
        <scheme val="minor"/>
      </rPr>
      <t>Objetos metálicos (arames de freno, porcas, parafusos);</t>
    </r>
  </si>
  <si>
    <r>
      <t>·</t>
    </r>
    <r>
      <rPr>
        <sz val="7"/>
        <color rgb="FF2E74B5"/>
        <rFont val="Times New Roman"/>
        <family val="1"/>
      </rPr>
      <t xml:space="preserve">       </t>
    </r>
    <r>
      <rPr>
        <sz val="12"/>
        <color rgb="FF2E74B5"/>
        <rFont val="Calibri"/>
        <family val="2"/>
        <scheme val="minor"/>
      </rPr>
      <t>Objetos maciços (pano, luvas, máscaras, roupas);</t>
    </r>
  </si>
  <si>
    <r>
      <t>·</t>
    </r>
    <r>
      <rPr>
        <sz val="7"/>
        <color rgb="FF2E74B5"/>
        <rFont val="Times New Roman"/>
        <family val="1"/>
      </rPr>
      <t xml:space="preserve">       </t>
    </r>
    <r>
      <rPr>
        <sz val="12"/>
        <color rgb="FF2E74B5"/>
        <rFont val="Calibri"/>
        <family val="2"/>
        <scheme val="minor"/>
      </rPr>
      <t>Pedras e pedaços de pavimentação desagregada;</t>
    </r>
  </si>
  <si>
    <r>
      <t>·</t>
    </r>
    <r>
      <rPr>
        <sz val="7"/>
        <color rgb="FF2E74B5"/>
        <rFont val="Times New Roman"/>
        <family val="1"/>
      </rPr>
      <t xml:space="preserve">       </t>
    </r>
    <r>
      <rPr>
        <sz val="12"/>
        <color rgb="FF2E74B5"/>
        <rFont val="Calibri"/>
        <family val="2"/>
        <scheme val="minor"/>
      </rPr>
      <t>Detritos em geral.</t>
    </r>
  </si>
  <si>
    <t>BIRD - Ocorrência com Aves</t>
  </si>
  <si>
    <t>Ocorrência envolvendo uma colisão/quase-colisão com aves ou ingestão de aves por motores.</t>
  </si>
  <si>
    <t>A presença de aves em aeródromos e em seus arredores afeta globalmente a segurança da aviação civil. Isso gera um risco iminente de colisão de aves com aeronaves, inclusive nas fases de decolagem e de pouso, que são precisamente os momentos mais críticos de uma operação aérea.</t>
  </si>
  <si>
    <t xml:space="preserve">Nenhum tipo de aeroporto ou aeronave está imune ao impacto com aves e essas colisões podem causar danos diretos às aeronaves, com elevados custos de manutenção e até a destruição total da aeronave. Essas colisões podem ainda provocar impactos mais graves, inclusive com fatalidades. </t>
  </si>
  <si>
    <r>
      <t xml:space="preserve">A fauna geralmente </t>
    </r>
    <r>
      <rPr>
        <u/>
        <sz val="12"/>
        <color rgb="FF2E74B5"/>
        <rFont val="Calibri"/>
        <family val="2"/>
        <scheme val="minor"/>
      </rPr>
      <t>é atraída pela existência de alimento, água ou abrigo disponível no aeroporto ou no seu entorno</t>
    </r>
    <r>
      <rPr>
        <sz val="12"/>
        <color rgb="FF2E74B5"/>
        <rFont val="Calibri"/>
        <family val="2"/>
        <scheme val="minor"/>
      </rPr>
      <t>. Esses fatores, combinados à alta velocidade, ao baixo ruído e à vulnerabilidade das aeronaves modernas são a base do problema de colisões de aves com aeronaves.</t>
    </r>
  </si>
  <si>
    <t>O perigo para as operações aéreas torna necessária a adoção, por parte dos operadores de aeródromos, de medidas específicas para o gerenciamento do risco de colisão entre aeronaves e a fauna, com a definição de ações para eliminar ou mitigar esse risco.</t>
  </si>
  <si>
    <t>O Gerenciamento do Risco da Fauna em Aeródromos Públicos envolve ações dentro e fora do sítio aeroportuário.</t>
  </si>
  <si>
    <t xml:space="preserve">WILD - Ocorrência com Animais </t>
  </si>
  <si>
    <t xml:space="preserve">Ocorrência envolvendo uma colisão, risco de colisão, ou ação evasiva para evitar fauna na pista. </t>
  </si>
  <si>
    <t>A presença de animais em aeródromos também afeta globalmente a segurança da aviação civil. Tratam-se de ocorrências de colisão, risco de colisão, ou ação evasiva das aeronaves relacionada a animais, nas fases de decolagem e de pouso, que são precisamente os momentos mais críticos de uma operação aérea.</t>
  </si>
  <si>
    <r>
      <t xml:space="preserve">O </t>
    </r>
    <r>
      <rPr>
        <u/>
        <sz val="12"/>
        <color rgb="FF2E74B5"/>
        <rFont val="Calibri"/>
        <family val="2"/>
        <scheme val="minor"/>
      </rPr>
      <t>impacto com animais ou ações evasivas para evitar a colisão</t>
    </r>
    <r>
      <rPr>
        <sz val="12"/>
        <color rgb="FF2E74B5"/>
        <rFont val="Calibri"/>
        <family val="2"/>
        <scheme val="minor"/>
      </rPr>
      <t xml:space="preserve"> podem causar danos diretos às aeronaves, com elevados custos de manutenção e até a destruição total da aeronave. Essas colisões podem ainda provocar impactos mais graves, inclusive com fatalidades. </t>
    </r>
  </si>
  <si>
    <t>Lembra-se novamente que o Gerenciamento do Risco da Fauna em Aeródromos Públicos envolve ações dentro e fora do sítio aeroportuário.</t>
  </si>
  <si>
    <t xml:space="preserve">Aqui se encerram as orientações sobre as barreiras e os eventos de segurança operacional necessárias ao correto preenchimento do restante deste documento. </t>
  </si>
  <si>
    <t xml:space="preserve"> https://www.anac.gov.br/assuntos/paginas-tematicas/seguranca-operacional/biblioteca-safety/CartilhadeGerenciamentodaSeguranaOperacionalparaPequenosOperadoresdeAerdromos5.pdf,</t>
  </si>
  <si>
    <t>Na próxima aba, você encontrará o questionário para avaliação dos itens em seu aeródromo. Preencha o documento em sua totalidade, para todos os itens existentes no aeródromo.</t>
  </si>
  <si>
    <r>
      <t xml:space="preserve">Mais informações são disponibilizadas na Cartilha de </t>
    </r>
    <r>
      <rPr>
        <b/>
        <sz val="12"/>
        <color theme="1"/>
        <rFont val="Calibri"/>
        <family val="2"/>
        <scheme val="minor"/>
      </rPr>
      <t>GERENCIAMENTO DA SEGURANÇA PARA PEQUENOS OPERADORES DE AERÓDROMOS,</t>
    </r>
    <r>
      <rPr>
        <sz val="12"/>
        <color theme="1"/>
        <rFont val="Calibri"/>
        <family val="2"/>
        <scheme val="minor"/>
      </rPr>
      <t xml:space="preserve"> inclusive com indicações de ações para nortear a redução da probabilidade e da severidade de ocorrências. A Cartilha está disponível em:</t>
    </r>
  </si>
  <si>
    <t>Largura da Pista (em metros):</t>
  </si>
  <si>
    <t>Coordenadas geográficas (latitude e longitude, em graus minutos e segundos) do centro da Pista:</t>
  </si>
  <si>
    <t>Elevação (altitude) em relação ao nível do mar do ponto mais alto da Pista (em metros):</t>
  </si>
  <si>
    <t>Orientação da Pista (designação das cabeceiras):</t>
  </si>
  <si>
    <t>Resistência (capacidade de suporte) da Pista:</t>
  </si>
  <si>
    <t>Tipo de pavimento da Pista:</t>
  </si>
  <si>
    <t>Asfalto</t>
  </si>
  <si>
    <t>Concreto</t>
  </si>
  <si>
    <t>Terra</t>
  </si>
  <si>
    <t>Cascalho ou Piçarra</t>
  </si>
  <si>
    <t>Grama</t>
  </si>
  <si>
    <t>Tipo de Operação: (Pode marcar mais de uma opção)</t>
  </si>
  <si>
    <t xml:space="preserve">Visual Diurno </t>
  </si>
  <si>
    <t>Visual Noturno</t>
  </si>
  <si>
    <t xml:space="preserve">Instrumentos Diurno </t>
  </si>
  <si>
    <t xml:space="preserve">Instrumentos Noturno </t>
  </si>
  <si>
    <t>1.2</t>
  </si>
  <si>
    <t>Informações do Operador de aeródromo</t>
  </si>
  <si>
    <t>1.1.3</t>
  </si>
  <si>
    <t>1.1.4</t>
  </si>
  <si>
    <t>1.1.5</t>
  </si>
  <si>
    <t>1.1.6</t>
  </si>
  <si>
    <t>1.1.7</t>
  </si>
  <si>
    <t>1.1.8</t>
  </si>
  <si>
    <t>1.1.9</t>
  </si>
  <si>
    <t>Nome empresarial da pessoa jurídica que exerce a atividade de operador de aeródromo</t>
  </si>
  <si>
    <t>1.2.1</t>
  </si>
  <si>
    <t>Título do estabelecimento (nome fantasia do Operador, caso haja)</t>
  </si>
  <si>
    <t>Número de inscrição no CNPJ</t>
  </si>
  <si>
    <t>Endereço para envio de correspondência, completo, com CEP</t>
  </si>
  <si>
    <t>Correio eletrônico para contato institucional (e-mail)</t>
  </si>
  <si>
    <t>1.2.2</t>
  </si>
  <si>
    <t>1.2.3</t>
  </si>
  <si>
    <t>1.2.4</t>
  </si>
  <si>
    <t>1.2.5</t>
  </si>
  <si>
    <t>Figura 1: Fotografia da cerca próxima da pista de pouso e decolagem.</t>
  </si>
  <si>
    <t>Figura 2: Fotografia da cerca próxima do terminal de passageiros.</t>
  </si>
  <si>
    <t>Figura 3: Fotografia de portão de acesso à área restrita.</t>
  </si>
  <si>
    <t>Figura 4: Fotografia com detalhe da placa de aviso de alerta.</t>
  </si>
  <si>
    <t>Figura 5: Fotografia cerca/muro cabeceira da cabeceira de menor valor (entre 01 e 18).</t>
  </si>
  <si>
    <t>Figura 6: Fotografia cerca/muro cabeceira da cabeceira de maior valor (entre 19 e 36).</t>
  </si>
  <si>
    <r>
      <rPr>
        <b/>
        <sz val="11"/>
        <color theme="1"/>
        <rFont val="Calibri"/>
        <family val="2"/>
        <scheme val="minor"/>
      </rPr>
      <t>Evidências:</t>
    </r>
    <r>
      <rPr>
        <sz val="11"/>
        <color theme="1"/>
        <rFont val="Calibri"/>
        <family val="2"/>
        <scheme val="minor"/>
      </rPr>
      <t xml:space="preserve"> Enviar fotografias que evidenciem a situação de cercas, muros, portões de acesso trancados, ou outro tipo de proteção física que evite a entrada de pessoas e animais, em todo perímetro. Imagens que retratem todos os tipos de proteção existentes e as fragilidades existentes.</t>
    </r>
  </si>
  <si>
    <t xml:space="preserve">CÓDIGO OACI: </t>
  </si>
  <si>
    <t>SXXX</t>
  </si>
  <si>
    <t>A sinalização horizontal da pista de pouso e decolagem (PPD) e das pistas de táxi de acesso à PPD estão adequadas em termos de existência, configuração e visibilidade desejada (conspicuidade)?</t>
  </si>
  <si>
    <t xml:space="preserve"> ******************** AVALIAÇÃO DA BARREIRA para evitar o acesso de PESSOAS E VEÍCULOS:</t>
  </si>
  <si>
    <t xml:space="preserve"> ******************** AVALIAÇÃO DA BARREIRA para evitar o acesso de ANIMAIS:</t>
  </si>
  <si>
    <t>3.1 Explique, caso existam, quais são os procedimentos adotados para garantir a eficácia do sistema de proteção da área operacional. Se não houver procedimentos, responder que não são feitos procedimentos.</t>
  </si>
  <si>
    <t>3.3 Qual é a previsão de prazo necessário até a regularização dessa não conformidade e melhoria dessa barreira?</t>
  </si>
  <si>
    <t>Existência de Torre operante</t>
  </si>
  <si>
    <t>5.2 Qual é a previsão de prazo necessário até a regularização dessa não conformidade e melhoria dessa barreira?</t>
  </si>
  <si>
    <t xml:space="preserve"> ******************** AVALIAÇÃO DA BARREIRA quanto à sinalização da Pista de Pouso e Decolagem: </t>
  </si>
  <si>
    <t xml:space="preserve"> ******************** AVALIAÇÃO DA BARREIRA quanto às luzes da(s) Pista(s) de Táxi:</t>
  </si>
  <si>
    <t xml:space="preserve"> ******************** AVALIAÇÃO DA BARREIRA quanto às luzes da Pista de Pouso e Decolagem: </t>
  </si>
  <si>
    <t>6.2 Caso o sistema seja acionado sob demanda, informe qual a forma de contato para solicitação de acionamento.</t>
  </si>
  <si>
    <t xml:space="preserve">6.3 Informe se as luzes de borda de pista (brancas e brancas/âmbar) e de cabeceira (vermelhas/verdes) estão com a integridade da luminária mantida e a intensidade adequada para sua visibilidade. </t>
  </si>
  <si>
    <t>6.5  Qual é a previsão de prazo necessário até a regularização dessa não conformidade e melhoria dessa barreira?</t>
  </si>
  <si>
    <t>Operador de Aeródromo (Pessoa Jurídica)</t>
  </si>
  <si>
    <t>Nome do Gestor ou Representante Legal responsável pelas informações prestadas:</t>
  </si>
  <si>
    <t>7.2  Qual é a previsão de prazo necessário até a regularização dessa não conformidade e melhoria dessa barreira?</t>
  </si>
  <si>
    <t>8.1 Explique, caso existam, quais são as referências visuais que auxiliam no reconhecimento dos limites da área protegida (por exemplo, a posição de espera em pista de táxi, balizas, drenagem, etc). Se não houver nenhuma, responder que não existem.</t>
  </si>
  <si>
    <t>Há requisito no RBAC-153, 153.115 (c), aplicável a todas as classes, no sentido de que cabe ao Operador garantir que pessoas, veículos e equipamentos aguardem para o cruzamento ou ingresso em uma pista de pouso e decolagem fora da área protegida.</t>
  </si>
  <si>
    <t>8.3 Qual é a previsão de prazo necessário até a regularização dessa não conformidade e melhoria dessa barreira?</t>
  </si>
  <si>
    <t>9.1 Explique quantos e quais equipamentos de rádio estão disponíveis, seu tipo (se fixo ou portátil) e quais usuários estão habilitados e treinados para seu uso. Se não houver nenhum, escreva que não existem esses equipamentos.</t>
  </si>
  <si>
    <t>153.205e</t>
  </si>
  <si>
    <t>16.1 Escreva quais os auxílios existem no aeródromo, sua condição (se estão adequados e operantes). Se não houver nenhum, escreva que não existe nenhum dos auxílios citados neste item.</t>
  </si>
  <si>
    <t>Controle de Focos atrativos - drenagem adequada da área operacional</t>
  </si>
  <si>
    <t>Comitê de Segurança de Pista implementado</t>
  </si>
  <si>
    <t xml:space="preserve"> ******************** AVALIAÇÃO DA BARREIRA quanto à sinalização de posição de espera na(s) Pista(s) de Táxi:</t>
  </si>
  <si>
    <t>SEGREGAR PAV E NÃO PAV</t>
  </si>
  <si>
    <t>INCLIIR OPÇÃO DE DIZER QUE ESTÁ OPÇÃO CORRETA DE PAVIMENTO E DE LUZES</t>
  </si>
  <si>
    <t>A sinalização luminosa da pista de pouso e decolagem (PPD) e das pistas de táxi de acesso à PPD e de acesso ao pátio de estacionamento de aeronaves estão adequadas em termos de existência, configuração e visibilidade desejada (conspicuidade e brilho), além de prover fonte secundária de energia?</t>
  </si>
  <si>
    <t xml:space="preserve">A condição da Pista de Pouso e Decolagem (PPD) está livre de contaminantes (como limo e emborrachamento, por exemplo) que possam prejudicar a aderência da mesma para uma aeronave em procedimento de pouso ou decolagem? </t>
  </si>
  <si>
    <t>Pavimento da PPD - drenagem superficial adequada</t>
  </si>
  <si>
    <t>A condição de drenagem da pista de pouso e decolagem (PPD) está adequada para prevenir a aquaplanagem de uma aeronave em procedimento de pouso ou decolagem?</t>
  </si>
  <si>
    <t>18a</t>
  </si>
  <si>
    <t>18b</t>
  </si>
  <si>
    <t>18c</t>
  </si>
  <si>
    <t>19a</t>
  </si>
  <si>
    <t>19b</t>
  </si>
  <si>
    <t>20a</t>
  </si>
  <si>
    <t>20b</t>
  </si>
  <si>
    <t>20c</t>
  </si>
  <si>
    <t>21a</t>
  </si>
  <si>
    <t>21b</t>
  </si>
  <si>
    <t>22a</t>
  </si>
  <si>
    <t>22b</t>
  </si>
  <si>
    <t>22c</t>
  </si>
  <si>
    <t>23a</t>
  </si>
  <si>
    <t>23b</t>
  </si>
  <si>
    <t>24a</t>
  </si>
  <si>
    <t>24b</t>
  </si>
  <si>
    <t>24c</t>
  </si>
  <si>
    <t>A drenagem existe e é mantida de forma a evitar acúmulos de água na área operacional (focos atrativos de aves ou animais terrestres)?</t>
  </si>
  <si>
    <t>26a</t>
  </si>
  <si>
    <t>Controle de Focos atrativos - alimentação de espécies de fauna</t>
  </si>
  <si>
    <t>26b</t>
  </si>
  <si>
    <t xml:space="preserve">As áreas verdes existentes no aeródromo e na área de sua influência evitam a atração de espécies de fauna?
</t>
  </si>
  <si>
    <t>26c</t>
  </si>
  <si>
    <t>26d</t>
  </si>
  <si>
    <t>27.1 Descreva como os reportes no aeródromo são recebidos e analisados.</t>
  </si>
  <si>
    <t>Procedimentos de atualização das Informações Aeronáuticas implementados - condições gerais</t>
  </si>
  <si>
    <t>Procedimentos implementados de comunicação para entrada e saída em área protegida</t>
  </si>
  <si>
    <t>Procedimento de acompanhamento de sobrecarga no pavimento implementado</t>
  </si>
  <si>
    <t>Procedimento de controle de FOD</t>
  </si>
  <si>
    <t>Procedimentos de monitoramento implementados</t>
  </si>
  <si>
    <t>Procedimentos de manutenção implementados</t>
  </si>
  <si>
    <t>39a</t>
  </si>
  <si>
    <t>39b</t>
  </si>
  <si>
    <t>Procedimento implementado para restringir/suspender as operações</t>
  </si>
  <si>
    <t>Procedimento implementado para identificação, monitoramento e controle de fauna dentro do sítio aeroportuário</t>
  </si>
  <si>
    <t>Procedimento implementado para identificação, monitoramento e controle de fauna fora do sítio aeroportuário</t>
  </si>
  <si>
    <t>41a</t>
  </si>
  <si>
    <t>41b</t>
  </si>
  <si>
    <t>Ações de conscientização de comunidades próximas para mitigar a atração/proliferação de aves e animais terrestres</t>
  </si>
  <si>
    <t>São realizados programas/trabalhos de conscientização para populações próximas ao aeródromo, mitigando o risco de proliferação de aves e animais terrestres que possam afetar as operações aéreas?</t>
  </si>
  <si>
    <t>Ações de conscientização de comunidades próximas para mitigar a entrada de pessoas no aeródromo</t>
  </si>
  <si>
    <t>Em caso de aeródromos situados em áreas cujo entorno é habitado/urbanizado, o operador aeroportuário promove algum tipo de ação de conscientização dos habitantes sobre os riscos e consequências do acesso indevido à área operacional do aeródromo?</t>
  </si>
  <si>
    <t>As pessoas com acesso à área operacional possuem competência (entendida como sendo o conjunto de conhecimentos, habilidades e atitudes) necessária ao desempenho de suas funções visando mitigar riscos de ocorrências de eventos de segurança operacional?</t>
  </si>
  <si>
    <t>Competência dos recursos humanos que acessam a área operacional</t>
  </si>
  <si>
    <t>Competência dos recursos humanos que trabalhem com fauna</t>
  </si>
  <si>
    <t>As pessoas ligadas a avaliação de risco de fauna possuem competência (entendida como sendo o conjunto de conhecimentos, habilidades e atitudes) necessária ao desempenho de suas funções?</t>
  </si>
  <si>
    <t>Competência dos gestores quanto a eventos de segurança operacional</t>
  </si>
  <si>
    <t>Os gestores possuem competência (entendida como sendo o conjunto de conhecimentos, habilidades e atitudes) para analisar e propor medidas mitigadoras para ocorrências de segurança operacional?</t>
  </si>
  <si>
    <t>Ficha de Declaração sobre Condição de Aeródromo</t>
  </si>
  <si>
    <t>Item</t>
  </si>
  <si>
    <t>Não</t>
  </si>
  <si>
    <t>3a</t>
  </si>
  <si>
    <t>3b</t>
  </si>
  <si>
    <t>5a</t>
  </si>
  <si>
    <t>5b</t>
  </si>
  <si>
    <t>6a</t>
  </si>
  <si>
    <t>6b</t>
  </si>
  <si>
    <t>Pavimento da PPD -  ausência de contaminantes [Não aplicável caso o aeródromo estiver cadastrado como pista não pavimentada]</t>
  </si>
  <si>
    <t>Pavimento flexível da PPD - ausência de panelas/buracos e couro de jacaré [Não Aplicável se a PPD considerada possuir pavimento tipo Rígido]</t>
  </si>
  <si>
    <t>Pavimento flexível da PPD - ausência de trincas e fissuras orientadas [Não Aplicável se a PPD considerada possuir pavimento tipo Rígido]</t>
  </si>
  <si>
    <t>Pavimento flexível de pistas de táxi - ausência de panelas/buracos e couro de jacaré [Não Aplicável se as pistas de táxi consideradas possuírem pavimento tipo Rígido]</t>
  </si>
  <si>
    <t>Pavimento flexível da pistas de táxi - ausência de trincas e fissuras orientadas [Não Aplicável se as pistas de táxi consideradas possuírem pavimento tipo Rígido]</t>
  </si>
  <si>
    <t>Pavimento flexível de pátios de estacionamento de aeronaves - ausência de panelas/buracos e couro de jacaré  [Não Aplicável se os pátios considerados possuírem pavimento tipo Rígido]</t>
  </si>
  <si>
    <t>Pavimento flexível de pátios de estacionamento de aeronaves - ausência de trincas e fissuras orientadas  [Não Aplicável se os pátios considerados possuírem pavimento tipo Rígido]</t>
  </si>
  <si>
    <t>Pavimento flexível de vias de acesso - ausência de panelas/buracos e couro de jacaré  [Não Aplicável se as vias de acesso consideradas possuírem pavimento tipo Rígido]</t>
  </si>
  <si>
    <t>Pavimento flexível de vias de acesso - ausência de trincas e fissuras orientadas  [Não Aplicável se as vias de acesso consideradas possuírem pavimento tipo Rígido]</t>
  </si>
  <si>
    <t xml:space="preserve">Controle de Focos de atrativos - ausência de áreas alagadas </t>
  </si>
  <si>
    <t>Controle de Focos atrativos - ausência de edificações abandonadas ou não controladas</t>
  </si>
  <si>
    <t>Procedimentos de atualização e manutenção das Informações Aeronáuticas implementados - geral</t>
  </si>
  <si>
    <t xml:space="preserve">Procedimentos de monitoramento implementados </t>
  </si>
  <si>
    <t>Procedimento e controle de FOD</t>
  </si>
  <si>
    <t xml:space="preserve">Procedimentos de manutenção implementados </t>
  </si>
  <si>
    <t>Procedimento implementado para avaliação de pavimentos - avaliação funcional da PPD</t>
  </si>
  <si>
    <t>Procedimento implementado para avaliação de pavimentos - avaliação estrutural da PPD</t>
  </si>
  <si>
    <t>48a</t>
  </si>
  <si>
    <t>48b</t>
  </si>
  <si>
    <t>49a</t>
  </si>
  <si>
    <t>Existência de infraestrutura e recursos humanos  adequados para o SESCINC</t>
  </si>
  <si>
    <t>49b</t>
  </si>
  <si>
    <t>Disponibilidade de recursos humanos, financeiros e tecnológicos necessários à manutenção da segurança operacional</t>
  </si>
  <si>
    <t>Processos de gerenciamento da segurança operacional  implementados (gerenciamento de risco, garantia da segurança operacional, auditorias, etc.)</t>
  </si>
  <si>
    <t>20</t>
  </si>
  <si>
    <t>50</t>
  </si>
  <si>
    <t># GERAL v4</t>
  </si>
  <si>
    <r>
      <t xml:space="preserve">Ausência de panelas/buracos e couro de jacaré </t>
    </r>
    <r>
      <rPr>
        <i/>
        <sz val="10"/>
        <color theme="1"/>
        <rFont val="Calibri"/>
        <family val="2"/>
        <scheme val="minor"/>
      </rPr>
      <t>[Não Aplicável se a PPD considerada possuir pavimento tipo Rígido</t>
    </r>
    <r>
      <rPr>
        <sz val="10"/>
        <color theme="1"/>
        <rFont val="Calibri"/>
        <family val="2"/>
        <scheme val="minor"/>
      </rPr>
      <t>]</t>
    </r>
  </si>
  <si>
    <r>
      <t xml:space="preserve">Ausência de trincas e fissuras orientadas </t>
    </r>
    <r>
      <rPr>
        <i/>
        <sz val="10"/>
        <color theme="1"/>
        <rFont val="Calibri"/>
        <family val="2"/>
        <scheme val="minor"/>
      </rPr>
      <t>[</t>
    </r>
    <r>
      <rPr>
        <i/>
        <sz val="10"/>
        <color rgb="FF000000"/>
        <rFont val="Calibri"/>
        <family val="2"/>
        <scheme val="minor"/>
      </rPr>
      <t>Não Aplicável se a PPD considerada possuir pavimento tipo Rígido</t>
    </r>
    <r>
      <rPr>
        <sz val="10"/>
        <color rgb="FF000000"/>
        <rFont val="Calibri"/>
        <family val="2"/>
        <scheme val="minor"/>
      </rPr>
      <t>]</t>
    </r>
  </si>
  <si>
    <r>
      <t xml:space="preserve">Ausência de desagregação superficial </t>
    </r>
    <r>
      <rPr>
        <i/>
        <sz val="10"/>
        <color theme="1"/>
        <rFont val="Calibri"/>
        <family val="2"/>
        <scheme val="minor"/>
      </rPr>
      <t>[</t>
    </r>
    <r>
      <rPr>
        <i/>
        <sz val="10"/>
        <color rgb="FF000000"/>
        <rFont val="Calibri"/>
        <family val="2"/>
        <scheme val="minor"/>
      </rPr>
      <t>Não Aplicável se a PPD considerada possuir pavimento tipo Rígido</t>
    </r>
    <r>
      <rPr>
        <sz val="10"/>
        <color rgb="FF000000"/>
        <rFont val="Calibri"/>
        <family val="2"/>
        <scheme val="minor"/>
      </rPr>
      <t>]</t>
    </r>
  </si>
  <si>
    <r>
      <t xml:space="preserve">Ausência de trincas orientadas ou desnível entre placas de concreto </t>
    </r>
    <r>
      <rPr>
        <i/>
        <sz val="10"/>
        <color theme="1"/>
        <rFont val="Calibri"/>
        <family val="2"/>
        <scheme val="minor"/>
      </rPr>
      <t>[</t>
    </r>
    <r>
      <rPr>
        <i/>
        <sz val="10"/>
        <color rgb="FF000000"/>
        <rFont val="Calibri"/>
        <family val="2"/>
        <scheme val="minor"/>
      </rPr>
      <t>Não Aplicável se a PPD considerada possuir pavimento tipo Flexível</t>
    </r>
    <r>
      <rPr>
        <sz val="10"/>
        <color rgb="FF000000"/>
        <rFont val="Calibri"/>
        <family val="2"/>
        <scheme val="minor"/>
      </rPr>
      <t>]</t>
    </r>
  </si>
  <si>
    <r>
      <t>Ausência de panelas/buracos e couro de jacaré</t>
    </r>
    <r>
      <rPr>
        <i/>
        <sz val="10"/>
        <color theme="1"/>
        <rFont val="Calibri"/>
        <family val="2"/>
        <scheme val="minor"/>
      </rPr>
      <t xml:space="preserve"> [</t>
    </r>
    <r>
      <rPr>
        <i/>
        <sz val="10"/>
        <rFont val="Calibri"/>
        <family val="2"/>
        <scheme val="minor"/>
      </rPr>
      <t>Não Aplicável se as pistas de táxi consideradas possuírem pavimento tipo Rígido</t>
    </r>
    <r>
      <rPr>
        <sz val="10"/>
        <rFont val="Calibri"/>
        <family val="2"/>
        <scheme val="minor"/>
      </rPr>
      <t>]</t>
    </r>
  </si>
  <si>
    <r>
      <t xml:space="preserve">Ausência de desagregação superficial </t>
    </r>
    <r>
      <rPr>
        <i/>
        <sz val="10"/>
        <color theme="1"/>
        <rFont val="Calibri"/>
        <family val="2"/>
        <scheme val="minor"/>
      </rPr>
      <t>[</t>
    </r>
    <r>
      <rPr>
        <i/>
        <sz val="10"/>
        <color rgb="FF000000"/>
        <rFont val="Calibri"/>
        <family val="2"/>
        <scheme val="minor"/>
      </rPr>
      <t>Não Aplicável se as pistas de táxi consideradas possuírem pavimento tipo Rígido</t>
    </r>
    <r>
      <rPr>
        <sz val="10"/>
        <color rgb="FF000000"/>
        <rFont val="Calibri"/>
        <family val="2"/>
        <scheme val="minor"/>
      </rPr>
      <t>]</t>
    </r>
  </si>
  <si>
    <r>
      <t xml:space="preserve">Ausência de trincas e fissuras orientadas </t>
    </r>
    <r>
      <rPr>
        <i/>
        <sz val="10"/>
        <color theme="1"/>
        <rFont val="Calibri"/>
        <family val="2"/>
        <scheme val="minor"/>
      </rPr>
      <t>[</t>
    </r>
    <r>
      <rPr>
        <i/>
        <sz val="10"/>
        <color rgb="FF000000"/>
        <rFont val="Calibri"/>
        <family val="2"/>
        <scheme val="minor"/>
      </rPr>
      <t>Não Aplicável se as pistas de táxi consideradas possuírem pavimento tipo Rígido</t>
    </r>
    <r>
      <rPr>
        <sz val="10"/>
        <color rgb="FF000000"/>
        <rFont val="Calibri"/>
        <family val="2"/>
        <scheme val="minor"/>
      </rPr>
      <t>]</t>
    </r>
  </si>
  <si>
    <r>
      <t xml:space="preserve">Ausência de trincas e orientadas ou desnível entre placas de concreto </t>
    </r>
    <r>
      <rPr>
        <i/>
        <sz val="10"/>
        <color theme="1"/>
        <rFont val="Calibri"/>
        <family val="2"/>
        <scheme val="minor"/>
      </rPr>
      <t>[</t>
    </r>
    <r>
      <rPr>
        <i/>
        <sz val="10"/>
        <color rgb="FF000000"/>
        <rFont val="Calibri"/>
        <family val="2"/>
        <scheme val="minor"/>
      </rPr>
      <t>Não Aplicável se as pistas de táxi consideradas possuírem pavimento tipo Flexível</t>
    </r>
    <r>
      <rPr>
        <sz val="10"/>
        <color rgb="FF000000"/>
        <rFont val="Calibri"/>
        <family val="2"/>
        <scheme val="minor"/>
      </rPr>
      <t>]</t>
    </r>
  </si>
  <si>
    <r>
      <t xml:space="preserve">Ausência de panelas/buracos e couro de jacaré </t>
    </r>
    <r>
      <rPr>
        <i/>
        <sz val="10"/>
        <color theme="1"/>
        <rFont val="Calibri"/>
        <family val="2"/>
        <scheme val="minor"/>
      </rPr>
      <t>[</t>
    </r>
    <r>
      <rPr>
        <i/>
        <sz val="10"/>
        <rFont val="Calibri"/>
        <family val="2"/>
        <scheme val="minor"/>
      </rPr>
      <t>Não Aplicável se os pátios considerados possuírem pavimento tipo Rígido</t>
    </r>
    <r>
      <rPr>
        <sz val="10"/>
        <rFont val="Calibri"/>
        <family val="2"/>
        <scheme val="minor"/>
      </rPr>
      <t>]</t>
    </r>
  </si>
  <si>
    <r>
      <t xml:space="preserve">Ausência de desagregação superficial </t>
    </r>
    <r>
      <rPr>
        <i/>
        <sz val="10"/>
        <color theme="1"/>
        <rFont val="Calibri"/>
        <family val="2"/>
        <scheme val="minor"/>
      </rPr>
      <t>[</t>
    </r>
    <r>
      <rPr>
        <i/>
        <sz val="10"/>
        <color rgb="FF000000"/>
        <rFont val="Calibri"/>
        <family val="2"/>
        <scheme val="minor"/>
      </rPr>
      <t>Não Aplicável se os pátios considerados possuírem pavimento tipo Rígido</t>
    </r>
    <r>
      <rPr>
        <sz val="10"/>
        <color rgb="FF000000"/>
        <rFont val="Calibri"/>
        <family val="2"/>
        <scheme val="minor"/>
      </rPr>
      <t>]</t>
    </r>
  </si>
  <si>
    <r>
      <t xml:space="preserve">Ausência de trincas e fissuras orientadas </t>
    </r>
    <r>
      <rPr>
        <i/>
        <sz val="10"/>
        <color theme="1"/>
        <rFont val="Calibri"/>
        <family val="2"/>
        <scheme val="minor"/>
      </rPr>
      <t>[</t>
    </r>
    <r>
      <rPr>
        <i/>
        <sz val="10"/>
        <color rgb="FF000000"/>
        <rFont val="Calibri"/>
        <family val="2"/>
        <scheme val="minor"/>
      </rPr>
      <t>Não Aplicável se os pátios considerados possuírem pavimento tipo Rígido</t>
    </r>
    <r>
      <rPr>
        <sz val="10"/>
        <color rgb="FF000000"/>
        <rFont val="Calibri"/>
        <family val="2"/>
        <scheme val="minor"/>
      </rPr>
      <t>]</t>
    </r>
  </si>
  <si>
    <r>
      <t xml:space="preserve">Ausência de trincas e orientadas ou desnível entre placas de concreto </t>
    </r>
    <r>
      <rPr>
        <i/>
        <sz val="10"/>
        <color theme="1"/>
        <rFont val="Calibri"/>
        <family val="2"/>
        <scheme val="minor"/>
      </rPr>
      <t>[</t>
    </r>
    <r>
      <rPr>
        <i/>
        <sz val="10"/>
        <color rgb="FF000000"/>
        <rFont val="Calibri"/>
        <family val="2"/>
        <scheme val="minor"/>
      </rPr>
      <t>Não Aplicável se os pátios considerados possuírem pavimento tipo Flexível</t>
    </r>
    <r>
      <rPr>
        <sz val="10"/>
        <color rgb="FF000000"/>
        <rFont val="Calibri"/>
        <family val="2"/>
        <scheme val="minor"/>
      </rPr>
      <t>]</t>
    </r>
  </si>
  <si>
    <t>12.2  Qual é a previsão de prazo necessário até a regularização dessa não conformidade e melhoria dessa barreira?</t>
  </si>
  <si>
    <t>16.3  Qual é a previsão de prazo necessário até a regularização dessa não conformidade e melhoria dessa barreira?</t>
  </si>
  <si>
    <t>16.2 Caso sua avaliação tenha apontado que os auxílios dessa barreira não estão em condições adequadas, explique quais medidas serão adotadas para melhorar o desempenho da barreira e alcançar a conformidade com o Regulamento (medidas mitigadoras ou medidas corretivas), informando qual item que porventura não está adequado (por exemplo, luzes queimadas, haste da biruta desalinhada, cone da biruta rasgado, etc). Se não houver necessidade de ação de sua parte, esteja atento à manutenção das boas condições desses equipamentos.</t>
  </si>
  <si>
    <t xml:space="preserve">RECOMENDAÇÃO.
A INSTALAÇÃO DE EMS NÃO SE DÁ POR DETERMINAÇÃO DA ANAC. 
</t>
  </si>
  <si>
    <t>A EMS está operacional e fornecendo as informações meteorológicas necessárias ao planejamento de voo para a localidade?</t>
  </si>
  <si>
    <t xml:space="preserve">Inexistem lagoas ou cursos d'água na área de influência do aeródromo? Caso existam, há adequado tratamento e mitigação quanto à atração de aves ou animais terrestres? </t>
  </si>
  <si>
    <t xml:space="preserve">Há procedimento para monitoramento da funcionalidade do pavimento (por exemplo, medição do índice de serventia, coeficiente de atrito, macrotextura, IRI, desemborrachamento, quando aplicável)?
</t>
  </si>
  <si>
    <t xml:space="preserve">Há procedimento para gerenciar a condição geral do pavimento, visando mitigar riscos de patologias futuras, por meio de avaliação estrutural? </t>
  </si>
  <si>
    <t xml:space="preserve">Existe procedimento de acompanhamento de peso de aeronaves para evitar a deterioração acelerada do pavimento? </t>
  </si>
  <si>
    <t xml:space="preserve">É realizado o monitoramento relacionado aos sistemas de pavimento, drenagem, auxílios visuais (sinalizações horizontal, luminosa e vertical), sistema elétrico, áreas verdes, cerca, fauna, FOD, equipamentos e veículos que acessam a área operacional? </t>
  </si>
  <si>
    <t xml:space="preserve">Existem procedimentos e registros (por exemplo, livro de ocorrências, fichas de verificação preenchidas) relacionados às atividades para a identificação de acesso indevido ou inadvertido à área operacional? </t>
  </si>
  <si>
    <t>31.2  Caso sua avaliação tenha sido como fraca ou muito fraca, defina medidas a serem adotadas (medidas mitigadoras e/ou medidas corretivas).</t>
  </si>
  <si>
    <t>31.3  Qual é o prazo de atendimento até a regularização dessa barreira?</t>
  </si>
  <si>
    <t xml:space="preserve">Existe sistema (procedimento e registros) de reportes de situações afetas à segurança operacional no aeródromo? </t>
  </si>
  <si>
    <t>28.1 Escreva abaixo, se for o caso, quais as informações publicadas NÃO estão de acordo com a realidade e qual a informação real a ser corrigida para cada informação equivocada.</t>
  </si>
  <si>
    <t xml:space="preserve">O(s) responsável(is) pela segurança operacional do aeródromo possuem familiaridade com o AIS, sabem como realizar uma Solicitação de Divulgação de Informação Aeronaútica - SDIA ao órgão publicador e possui(em) procedimento objetivando manter as publicações sempre atualizadas?
</t>
  </si>
  <si>
    <t xml:space="preserve">Os riscos decorrentes de obras e serviços de manutenção na área operacional são gerenciados de forma a garantir a segurança das operações e das pessoas envolvidas? 
</t>
  </si>
  <si>
    <t xml:space="preserve">O credenciamento considera que as pessoas que acessam a área operacional receberam orientação/instrução adequada às suas atividades na área operacional? 
</t>
  </si>
  <si>
    <t xml:space="preserve">Para a entrada e saída na área protegida, se utilizam de procedimentos de comunicação pertinentes? </t>
  </si>
  <si>
    <t>36.3 Qual é o prazo de atendimento até a adequação dessa barreira?</t>
  </si>
  <si>
    <t>Há requisitos para todas as classes, conforme o RBAC-153, Subparte E.</t>
  </si>
  <si>
    <t>Existe procedimento para controle de FOD coletados, com registro de suas localizações, caracterizações e criticidade, bem como análise para mitigar os riscos de FOD?</t>
  </si>
  <si>
    <t xml:space="preserve">Existem procedimentos e registros de manutenção relacionados a pavimento, drenagem, auxílios visuais (sinalizações horizontal, luminosa e vertical), sistema elétrico, áreas verdes, cerca, equipamentos e veículos que acessam a área operacional? </t>
  </si>
  <si>
    <t xml:space="preserve">Existe equipe ou grupo com envolvimento direto nas operações de pista, que aconselham ao operador do aeródromo sobre segurança de pista, destacando os potenciais problemas e recomendando estratégias de mitigação?
</t>
  </si>
  <si>
    <t>Existe procedimento de Runway Condition Code implantado e operacional?</t>
  </si>
  <si>
    <t xml:space="preserve">O operador realiza ações para interditar parcialmente ou totalmente o sistema de pistas e pátio de aeronaves na presença de situações críticas como: inoperância de luzes, aeronave inoperante, condições climáticas adversas, patologias significativas de pista, presença de animais, etc? </t>
  </si>
  <si>
    <t xml:space="preserve">O operador de aeródromo estabelece e implementa procedimentos de gerenciamento do risco da fauna específicos para o entorno do aeródromo e que sejam capazes de mitigar o risco de colisão entre aeronaves e a fauna? </t>
  </si>
  <si>
    <t>O operador de aeródromo estabelece e implementa procedimentos de gerenciamento do risco da fauna específicos para o aeródromo e que sejam capazes de mitigar o risco de colisão entre aeronaves e a fauna?</t>
  </si>
  <si>
    <t>Procedimento implementado para identificação, monitoramento e controle de fauna DENTRO do sítio aeroportuário</t>
  </si>
  <si>
    <t>Procedimento implementado para identificação, monitoramento e controle de fauna FORA do sítio aeroportuário</t>
  </si>
  <si>
    <t>43.1 Descrever eventuais ações de conscientização realizados com os habitantes do entorno do aeródromo, para mitigar a entrada indevida de pessoas no aeródromo.</t>
  </si>
  <si>
    <t>44.1 Descrever quais os treinamentos realizados referentes à Segurança Operacional de Aeródromo – SAFETY e Segurança contra Atos de Interferência Ilícita - AVSEC. Apresentar informações sobre a realização de treinamentos realizados ou previstos.</t>
  </si>
  <si>
    <t>44.2 Caso os vigilantes (e seus substitutos) não possuam capacitação AVSEC, qual o prazo de atendimento dessa barreira?</t>
  </si>
  <si>
    <t>46.1  Informar qual a experiência e eventuais treinamentos realizados pelos responsáveis pela gestão do aeródromo.</t>
  </si>
  <si>
    <t>RECOMEDAÇÃO</t>
  </si>
  <si>
    <t xml:space="preserve">17.1  Relacione quais são os objetos presentes na faixa de pista, caso existam. </t>
  </si>
  <si>
    <r>
      <t xml:space="preserve">17.2 </t>
    </r>
    <r>
      <rPr>
        <i/>
        <sz val="10"/>
        <rFont val="Calibri"/>
        <family val="2"/>
        <scheme val="minor"/>
      </rPr>
      <t xml:space="preserve"> Esses objetos estão em suportes frangíveis?</t>
    </r>
  </si>
  <si>
    <t>48.a.1 Caso a avaliação da barreira seja Fraca ou Muito Fraca, defina medidas a serem adotadas (medidas mitigadoras e/ou medidas corretivas).</t>
  </si>
  <si>
    <t>48.a.2 Qual é o prazo de atendimento?</t>
  </si>
  <si>
    <t>50.2  Caso existente, o PLEM foi encaminhado para avaliação da ANAC?</t>
  </si>
  <si>
    <t xml:space="preserve">O aeródromo possui Plano de Emergência em Aeródromo (PLEM)? </t>
  </si>
  <si>
    <t xml:space="preserve">A faixa preparada está regular e sem declividade excessiva em relação a superfície do pavimento da pista de pouso e decolagem (sem sulcos, saliências, depressões ou outras variações de superfície)? </t>
  </si>
  <si>
    <t xml:space="preserve">Há requisitos para todas as classes no RBAC-153, 153.203(b)(3)(i) e 153.211.
Referências das dimensões da faixa preparada podem ser encontradas no RBAC 154, item 154.207(e). </t>
  </si>
  <si>
    <t>Existe área livre de fim de pista sem obstáculos, nivelada (sem sulcos, saliências, depressões ou outras variações de superfície) e com capacidade de suporte destinada a reduzir o risco de danos às aeronaves que realizem o toque antes de alcançar a cabeceira ou que ultrapassem acidentalmente o fim da pista de pouso e decolagem?</t>
  </si>
  <si>
    <t xml:space="preserve">Há requisitos para todas as classes no RBAC-153, 153.323 </t>
  </si>
  <si>
    <t>Considera-se "muito fraco" caso NÃO haja PLEM, "fraco" se o plano estiver desatualizado, "moderado" caso o plano esteja aprovado pela ANAC.
(Não serão utilizadas as avaliações do tipo 'Forte' e 'Muito Forte' para esta barreira).</t>
  </si>
  <si>
    <t>50.1  Caso exista PLEM, qual a data da última versão do Plano?</t>
  </si>
  <si>
    <t>49.b.1  Caso exista PCINC, qual a data da última versão do Plano?</t>
  </si>
  <si>
    <t>49.b.2  Caso existente, o PCINC foi encaminhado para avaliação da ANAC?</t>
  </si>
  <si>
    <t/>
  </si>
  <si>
    <t>Considera-se "muito fraco" caso NÃO haja PCINC, "fraco" se o plano estiver desatualizado, "moderado" caso o plano esteja aprovado pela ANAC.
(Não serão utilizadas as avaliações do tipo 'Forte' e 'Muito Forte' para esta barreira).</t>
  </si>
  <si>
    <t>42.1 Descrever eventuais ações de conscientização realizados com populações próximas ao aeródromo, para mitigar a atração de animais.</t>
  </si>
  <si>
    <t>https://www.gov.br/anac/pt-br/assuntos/regulados/aerodromos/seguranca-operacional/runway-safety/runway-safety-team</t>
  </si>
  <si>
    <t>https://www.gov.br/anac/pt-br/assuntos/regulados/aerodromos/seguranca-operacional/runway-safety/runway-condition-code-rwycc</t>
  </si>
  <si>
    <t>32.1  Apresentar descrição dos procedimentos, se implementados.</t>
  </si>
  <si>
    <t>33.1 Apresentar descrição do procedimento, se implementado</t>
  </si>
  <si>
    <t>37.1 Caso o Comitê de Segurança de Pista esteja implementado, descreva seu funcionamento.</t>
  </si>
  <si>
    <t>38.1 Caso o RCC esteja implementado, descreva o procedimento.</t>
  </si>
  <si>
    <t>40.1  Apresentar descrição do procedimento implementado para restrição ou suspensão de determinado tipo de operação aérea em função da condição da infraestrutura.</t>
  </si>
  <si>
    <t>41.a.1  Apresentar descrição do procedimento, se implementado.</t>
  </si>
  <si>
    <t>41.b.1  Apresentar descrição do procedimento, se implementado.</t>
  </si>
  <si>
    <t>A pista de pouso e decolagem está livre de patologias que possam ocasionar a perda direcional da aeronave ou prejudicar a sua frenagem?</t>
  </si>
  <si>
    <t xml:space="preserve">O acostamento da Pista de Pouso e Decolagem (PPD) está com dimensões e características adequadas quanto à declividade, resistência e preparação da superfície, considerando a aeronave crítica em operação/a operar no aeródromo? </t>
  </si>
  <si>
    <t>Há requisito no RBAC-153, 153.217, aplicável a todas as classes de aeródromos.
Referência: 154.301 e 154.305.</t>
  </si>
  <si>
    <t>Há requisitos para todas as classes no  
RBAC-153,  153.501.</t>
  </si>
  <si>
    <t>Há requisitos para todas as classes no 
RBAC-153,  153.501.</t>
  </si>
  <si>
    <t>Controle de Focos atrativos: Alimentação de espécies de fauna</t>
  </si>
  <si>
    <t>Controle de Focos atrativos: Drenagem adequada da área operacional</t>
  </si>
  <si>
    <t>Controle de Focos atrativos: Ausência de áreas alagadas</t>
  </si>
  <si>
    <t>Figura CRED.1: Fotografia de evidências do credenciamento</t>
  </si>
  <si>
    <t>Figura CRED.2: Fotografia de evidências do credenciamento</t>
  </si>
  <si>
    <t>Figura CRED.3: Fotografia de evidências do credenciamento</t>
  </si>
  <si>
    <t>Figura CRED.4: Fotografia de evidências do credenciamento</t>
  </si>
  <si>
    <r>
      <t xml:space="preserve">Evidências: </t>
    </r>
    <r>
      <rPr>
        <sz val="11"/>
        <color theme="1"/>
        <rFont val="Calibri"/>
        <family val="2"/>
        <scheme val="minor"/>
      </rPr>
      <t xml:space="preserve">Incluir fotografias do pavimento da pista de pouso e decolagem. Além das fotos indicadas nas legendas, anexar fotografias adicionais mostrando as patologias de pavimentos encontradas na PPD (de acordo com a biblioteca de patologias de pavimentos aeroportuários disponível no endereço eletrônico da ANAC abaixo). </t>
    </r>
  </si>
  <si>
    <t>https://www.gov.br/anac/pt-br/assuntos/regulados/aerodromos/certificacao/arquivos/biblioteca_de_patologias_de_pavimentos_aeroportuarios_v2.pdf/view</t>
  </si>
  <si>
    <r>
      <t xml:space="preserve">Evidências: </t>
    </r>
    <r>
      <rPr>
        <sz val="11"/>
        <color theme="1"/>
        <rFont val="Calibri"/>
        <family val="2"/>
        <scheme val="minor"/>
      </rPr>
      <t xml:space="preserve"> Incluir fotografias do pavimento da(s) pista(s) de táxi. Além das fotos indicadas nas legendas, anexar fotografias adicionais mostrando as patologias de pavimentos encontradas (de acordo com a biblioteca de pat</t>
    </r>
    <r>
      <rPr>
        <sz val="11"/>
        <rFont val="Calibri"/>
        <family val="2"/>
        <scheme val="minor"/>
      </rPr>
      <t>ologias de pavimentos aeroportuários disponível no endereço eletrônico da ANAC abaixo). Se no aeródromo houver pista de taxi paralela a pista de pouso e decolagem, inserir nos campos adicionais ao final, ao menos uma fotografia em cada metade do comprimento total identificando a localização na descrição da fotografia.</t>
    </r>
  </si>
  <si>
    <r>
      <t xml:space="preserve">Evidências: </t>
    </r>
    <r>
      <rPr>
        <sz val="11"/>
        <color theme="1"/>
        <rFont val="Calibri"/>
        <family val="2"/>
        <scheme val="minor"/>
      </rPr>
      <t>Caso existam vias de serviço no aeródromo, anexar fotografias mostrando as patologias de pavimentos encontradas (de acordo com a biblioteca de patologias de pavimentos aeroportuários disponível no endereço eletrônico da ANAC abaixo).</t>
    </r>
  </si>
  <si>
    <t>INSERIR EVIDÊNCIAS NA ABA 'CERCA' :</t>
  </si>
  <si>
    <t>INSERIR EVIDÊNCIAS NA ABA 'SH' :</t>
  </si>
  <si>
    <t>INSERIR EVIDÊNCIAS NA ABA 'LUZES' :</t>
  </si>
  <si>
    <t>INSERIR EVIDÊNCIAS NA ABA 'SV' :</t>
  </si>
  <si>
    <t>INSERIR EVIDÊNCIAS NA ABA 'COM' :</t>
  </si>
  <si>
    <t>INSERIR EVIDÊNCIAS NA ABA 'PISTA(S)' :</t>
  </si>
  <si>
    <t xml:space="preserve">Pavimento da PPD - ausência de patologias </t>
  </si>
  <si>
    <t>INSERIR EVIDÊNCIAS NA ABA 'AUXÍLIOS' :</t>
  </si>
  <si>
    <t>INSERIR EVIDÊNCIAS NA ABA 'TÁXI(S)' :</t>
  </si>
  <si>
    <t>INSERIR EVIDÊNCIAS NA ABA 'PÁTIO(S)' :</t>
  </si>
  <si>
    <t>INSERIR EVIDÊNCIAS NA ABA 'VIA(S) SERVIÇO' :</t>
  </si>
  <si>
    <t>INSERIR EVIDÊNCIAS NA ABA 'DRENAGEM' :</t>
  </si>
  <si>
    <t>INSERIR EVIDÊNCIAS NA ABA 'AREAS VERDES' :</t>
  </si>
  <si>
    <t>INSERIR EVIDÊNCIAS NA ABA 'CRED' :</t>
  </si>
  <si>
    <t>INSERIR EVIDÊNCIAS NA ABA 'FAIXA DE PISTA' :</t>
  </si>
  <si>
    <t>Comprimento e Largura da PPD com dimensão apropriada à aeronave mais exigente</t>
  </si>
  <si>
    <t>Referência: RBAC 154, tabela C-1 e Apêndice G</t>
  </si>
  <si>
    <r>
      <t xml:space="preserve">Qual é a categoria contraincêndio do aeródromo?
</t>
    </r>
    <r>
      <rPr>
        <i/>
        <sz val="10"/>
        <color theme="1"/>
        <rFont val="Calibri"/>
        <family val="2"/>
        <scheme val="minor"/>
      </rPr>
      <t>Caso não haja SESCINC no aeródromo escolher a opção 'não há SESCINC no aeródromo'</t>
    </r>
  </si>
  <si>
    <t>Há requisitos para todas as classes no RBAC-153, Subparte G. Aeródromos classe I não estão obrigados a prover SESCINC.</t>
  </si>
  <si>
    <t>Existência do SESCINC no aeródromo</t>
  </si>
  <si>
    <t xml:space="preserve">Existe Torre de Controle (órgão ATC), com capacidade de coordenação do tráfego no aeródromo? </t>
  </si>
  <si>
    <r>
      <rPr>
        <b/>
        <i/>
        <sz val="10"/>
        <color theme="1"/>
        <rFont val="Calibri"/>
        <family val="2"/>
        <scheme val="minor"/>
      </rPr>
      <t>Entenda..</t>
    </r>
    <r>
      <rPr>
        <i/>
        <sz val="10"/>
        <color theme="1"/>
        <rFont val="Calibri"/>
        <family val="2"/>
        <scheme val="minor"/>
      </rPr>
      <t xml:space="preserve">. </t>
    </r>
    <r>
      <rPr>
        <sz val="10"/>
        <color theme="1"/>
        <rFont val="Calibri"/>
        <family val="2"/>
        <scheme val="minor"/>
      </rPr>
      <t>AFIS – Serviço de informação de voo de aeródromo, do inglês Aerodrome Flight Information Service.</t>
    </r>
    <r>
      <rPr>
        <i/>
        <sz val="10"/>
        <color theme="1"/>
        <rFont val="Calibri"/>
        <family val="2"/>
        <scheme val="minor"/>
      </rPr>
      <t xml:space="preserve">
Caso não exista o serviço, marcar a barreira como "Muito Fraca". Caso exista, avalie sua capacidade de atuação para prevenir eventos de segurança operacional, escolhendo a força que mais se adequa à sua avaliação.</t>
    </r>
  </si>
  <si>
    <t xml:space="preserve">A sinalização vertical relacionada à orientação de pilotos e motoristas quanto à circulação de aeronaves e veículos na área operacional estão adequadas em termos de existência, configuração e visibilidade desejada (conspicuidade)? </t>
  </si>
  <si>
    <t xml:space="preserve">A área protegida da pista de pouso e decolagem está demarcada de modo a permitir conhecimento de seus limites por controladores, pilotos, motoristas e pedestres, de modo que tenham referência visual nas áreas gramadas? </t>
  </si>
  <si>
    <t xml:space="preserve">Existem equipamentos de comunicação operantes, com quantidade e alcance suficientes para permitir que pessoas e veículos que acessem a pista de pouso e decolagem mantenham contato sem interferência ou distorção, com algum tipo de coordenação de tráfego? </t>
  </si>
  <si>
    <t xml:space="preserve">Existe Estação de Telecomunicações Aeronáuticas com capacidade de prestação do serviço de informação de voo/serviço de alerta para o tráfego no aeródromo (pessoal, instalações, equipamentos e materiais)? </t>
  </si>
  <si>
    <t>6.1 Explique como é feito o acionamento das luzes (sinalização luminosa). Por exemplo: é automático ou manual? No caso de manual, quem é responsável por acionar e desligar? Onde ficam os controles para acionamento? Existe regulagem de níveis diferentes de brilho, em funcionamento?</t>
  </si>
  <si>
    <t>Existência de PCINC implementado [Preenchimento obrigatório somente para aeródromos com SESCINC]</t>
  </si>
  <si>
    <t>DADOS CADASTRAIS DE AERÓDROMO</t>
  </si>
  <si>
    <t>Sinalização luminosa adequada [Não Aplicável se o aeródromo estiver cadastrado apenas sob a condição operacional tipo Diurna]</t>
  </si>
  <si>
    <t>Auxílios a navegação [Se o aeródromo estiver cadastrado apenas sob a condição operacional tipo Visual, considerar a biruta e o PAPI]</t>
  </si>
  <si>
    <r>
      <t xml:space="preserve">Ausência de esborcinamento e buracos nas placas de concreto </t>
    </r>
    <r>
      <rPr>
        <i/>
        <sz val="10"/>
        <color theme="1"/>
        <rFont val="Calibri"/>
        <family val="2"/>
        <scheme val="minor"/>
      </rPr>
      <t>[</t>
    </r>
    <r>
      <rPr>
        <i/>
        <sz val="10"/>
        <color rgb="FF000000"/>
        <rFont val="Calibri"/>
        <family val="2"/>
        <scheme val="minor"/>
      </rPr>
      <t>Não Aplicável se a PPD considerada possuir pavimento tipo Flexível</t>
    </r>
    <r>
      <rPr>
        <sz val="10"/>
        <color rgb="FF000000"/>
        <rFont val="Calibri"/>
        <family val="2"/>
        <scheme val="minor"/>
      </rPr>
      <t>] Esborcinamento são trincas nos cantos das placas de concreto, de forma diagonal.</t>
    </r>
  </si>
  <si>
    <r>
      <t xml:space="preserve">Ausência de esborcinamento e buracos nas placas de concreto </t>
    </r>
    <r>
      <rPr>
        <i/>
        <sz val="10"/>
        <color theme="1"/>
        <rFont val="Calibri"/>
        <family val="2"/>
        <scheme val="minor"/>
      </rPr>
      <t>[</t>
    </r>
    <r>
      <rPr>
        <i/>
        <sz val="10"/>
        <color rgb="FF000000"/>
        <rFont val="Calibri"/>
        <family val="2"/>
        <scheme val="minor"/>
      </rPr>
      <t>Não Aplicável se as pistas de táxi consideradas possuírem pavimento tipo Flexível</t>
    </r>
    <r>
      <rPr>
        <sz val="10"/>
        <color rgb="FF000000"/>
        <rFont val="Calibri"/>
        <family val="2"/>
        <scheme val="minor"/>
      </rPr>
      <t xml:space="preserve">] Esborcinamento são trincas nos cantos das placas de concreto, de forma diagonal.
</t>
    </r>
  </si>
  <si>
    <r>
      <t xml:space="preserve">Ausência de esborcinamento e buracos nas placas de concreto </t>
    </r>
    <r>
      <rPr>
        <i/>
        <sz val="10"/>
        <color theme="1"/>
        <rFont val="Calibri"/>
        <family val="2"/>
        <scheme val="minor"/>
      </rPr>
      <t>[</t>
    </r>
    <r>
      <rPr>
        <i/>
        <sz val="10"/>
        <color rgb="FF000000"/>
        <rFont val="Calibri"/>
        <family val="2"/>
        <scheme val="minor"/>
      </rPr>
      <t>Não Aplicável se os pátios considerados possuírem pavimento tipo Flexível</t>
    </r>
    <r>
      <rPr>
        <sz val="10"/>
        <color rgb="FF000000"/>
        <rFont val="Calibri"/>
        <family val="2"/>
        <scheme val="minor"/>
      </rPr>
      <t>]
Esborcinamento são trincas nos cantos das placas de concreto, de forma diagonal.</t>
    </r>
  </si>
  <si>
    <r>
      <t xml:space="preserve">Ausência de trincas e fissuras orientadas </t>
    </r>
    <r>
      <rPr>
        <i/>
        <sz val="10"/>
        <color theme="1"/>
        <rFont val="Calibri"/>
        <family val="2"/>
        <scheme val="minor"/>
      </rPr>
      <t>[</t>
    </r>
    <r>
      <rPr>
        <i/>
        <sz val="10"/>
        <color rgb="FF000000"/>
        <rFont val="Calibri"/>
        <family val="2"/>
        <scheme val="minor"/>
      </rPr>
      <t>Não Aplicável se as vias consideradas possuírem pavimento tipo Rígido</t>
    </r>
    <r>
      <rPr>
        <sz val="10"/>
        <color rgb="FF000000"/>
        <rFont val="Calibri"/>
        <family val="2"/>
        <scheme val="minor"/>
      </rPr>
      <t>]</t>
    </r>
  </si>
  <si>
    <r>
      <t xml:space="preserve">Ausência de panelas/buracos e couro de jacaré </t>
    </r>
    <r>
      <rPr>
        <i/>
        <sz val="10"/>
        <color theme="1"/>
        <rFont val="Calibri"/>
        <family val="2"/>
        <scheme val="minor"/>
      </rPr>
      <t>[</t>
    </r>
    <r>
      <rPr>
        <i/>
        <sz val="10"/>
        <rFont val="Calibri"/>
        <family val="2"/>
        <scheme val="minor"/>
      </rPr>
      <t>Não Aplicável se as vias consideradas possuírem pavimento tipo Rígido</t>
    </r>
    <r>
      <rPr>
        <sz val="10"/>
        <rFont val="Calibri"/>
        <family val="2"/>
        <scheme val="minor"/>
      </rPr>
      <t>]</t>
    </r>
  </si>
  <si>
    <r>
      <t xml:space="preserve">Ausência de desagregação superficial </t>
    </r>
    <r>
      <rPr>
        <i/>
        <sz val="10"/>
        <color theme="1"/>
        <rFont val="Calibri"/>
        <family val="2"/>
        <scheme val="minor"/>
      </rPr>
      <t>[</t>
    </r>
    <r>
      <rPr>
        <i/>
        <sz val="10"/>
        <color rgb="FF000000"/>
        <rFont val="Calibri"/>
        <family val="2"/>
        <scheme val="minor"/>
      </rPr>
      <t>Não Aplicável se as vias consideradas possuírem pavimento tipo Rígido</t>
    </r>
    <r>
      <rPr>
        <sz val="10"/>
        <color rgb="FF000000"/>
        <rFont val="Calibri"/>
        <family val="2"/>
        <scheme val="minor"/>
      </rPr>
      <t>]</t>
    </r>
  </si>
  <si>
    <r>
      <t xml:space="preserve">Ausência de esborcinamento, buracos, trincas, desníveis entre placas ou outra qualquer patologia de pavimento </t>
    </r>
    <r>
      <rPr>
        <i/>
        <sz val="10"/>
        <color theme="1"/>
        <rFont val="Calibri"/>
        <family val="2"/>
        <scheme val="minor"/>
      </rPr>
      <t>[</t>
    </r>
    <r>
      <rPr>
        <i/>
        <sz val="10"/>
        <color rgb="FF000000"/>
        <rFont val="Calibri"/>
        <family val="2"/>
        <scheme val="minor"/>
      </rPr>
      <t>Não Aplicável se as vias consideradas possuírem pavimento tipo Flexível</t>
    </r>
    <r>
      <rPr>
        <sz val="10"/>
        <color rgb="FF000000"/>
        <rFont val="Calibri"/>
        <family val="2"/>
        <scheme val="minor"/>
      </rPr>
      <t>]</t>
    </r>
  </si>
  <si>
    <t>Ações de conscientização de comunidades próximas para mitigar a entrada inadvertida de pessoas no aeródromo</t>
  </si>
  <si>
    <t xml:space="preserve">36.2 Caso sua avaliação tenha sido fraca ou muito fraca, defina medidas a serem adotadas (medidas mitigadoras e/ou medidas corretivas). </t>
  </si>
  <si>
    <t>26.a.2  Qual é a previsão de prazo necessário até a regularização dessa não conformidade e melhoria dessa barreira?</t>
  </si>
  <si>
    <t>26.b.1 Caso sua avaliação tenha sido como fraca ou muito fraca, defina medidas a serem adotadas (medidas mitigadoras e/ou medidas corretivas).</t>
  </si>
  <si>
    <t>26.b.2  Qual é a previsão de prazo necessário até a regularização dessa não conformidade e melhoria dessa barreira?</t>
  </si>
  <si>
    <t>18.2  Qual é a previsão de prazo necessário até a regularização dessa não conformidade e melhoria dessa barreira?</t>
  </si>
  <si>
    <t>10.2  Qual é a previsão de prazo necessário até a regularização dessa não conformidade e melhoria dessa barreira?</t>
  </si>
  <si>
    <t>19.2  Qual é a previsão de prazo necessário até a regularização dessa não conformidade e melhoria dessa barreira?</t>
  </si>
  <si>
    <t>20.1 Caso sua avaliação tenha apontado que os requisitos para essa barreira não estão sendo atendidos, defina medidas a serem adotadas (medidas mitigadoras e/ou medidas corretivas).</t>
  </si>
  <si>
    <t>20.2  Qual é a previsão de prazo necessário até a regularização dessa não conformidade e melhoria dessa barreira?</t>
  </si>
  <si>
    <t>21.1 Caso sua avaliação tenha apontado que os requisitos para essa barreira não estão sendo atendidos, defina medidas a serem adotadas (medidas mitigadoras e/ou medidas corretivas).</t>
  </si>
  <si>
    <t>21.2  Qual é a previsão de prazo necessário até a regularização dessa não conformidade e melhoria dessa barreira?</t>
  </si>
  <si>
    <t>22.1 Caso sua avaliação tenha apontado que os requisitos para essa barreira não estão sendo atendidos, defina medidas a serem adotadas (medidas mitigadoras e/ou medidas corretivas).</t>
  </si>
  <si>
    <t>22.2  Qual é a previsão de prazo necessário até a regularização dessa não conformidade e melhoria dessa barreira?</t>
  </si>
  <si>
    <t>23.1 Caso sua avaliação tenha apontado que os requisitos para essa barreira não estão sendo atendidos, defina medidas a serem adotadas (medidas mitigadoras e/ou medidas corretivas).</t>
  </si>
  <si>
    <t>23.2  Qual é a previsão de prazo necessário até a regularização dessa não conformidade e melhoria dessa barreira?</t>
  </si>
  <si>
    <t>24.1 Caso sua avaliação tenha apontado que os requisitos para essa barreira não estão sendo atendidos, defina medidas a serem adotadas (medidas mitigadoras e/ou medidas corretivas).</t>
  </si>
  <si>
    <t>24.2  Qual é a previsão de prazo necessário até a regularização dessa não conformidade e melhoria dessa barreira?</t>
  </si>
  <si>
    <t>25.1 Caso sua avaliação tenha apontado que os requisitos para essa barreira não estão sendo atendidos, defina medidas a serem adotadas (medidas mitigadoras e/ou medidas corretivas).</t>
  </si>
  <si>
    <t>25.2  Qual é a previsão de prazo necessário até a regularização dessa não conformidade e melhoria dessa barreira?</t>
  </si>
  <si>
    <t xml:space="preserve">26.a.1  Caso sua avaliação tenha sido como fraca ou muito fraca, defina medidas a serem adotadas (medidas mitigadoras e/ou medidas corretivas). </t>
  </si>
  <si>
    <r>
      <t xml:space="preserve">Evidências: </t>
    </r>
    <r>
      <rPr>
        <sz val="11"/>
        <color theme="1"/>
        <rFont val="Calibri"/>
        <family val="2"/>
        <scheme val="minor"/>
      </rPr>
      <t>Fichas e controles preenchidos, modelos de crachá, etc.</t>
    </r>
  </si>
  <si>
    <r>
      <t xml:space="preserve">Evidências:  </t>
    </r>
    <r>
      <rPr>
        <sz val="11"/>
        <color theme="1"/>
        <rFont val="Calibri"/>
        <family val="2"/>
        <scheme val="minor"/>
      </rPr>
      <t>Incluir fotografias do pavimento do(s) pátio(s) de estacionamento de aeronaves. Anexar fotografias mostrando as patologias de pavimentos encontradas (de acordo com a biblioteca de patologias de pavimentos aeroportuários disponível no endereço eletrônico da ANAC abaixo). Anexar também fotos com visão geral do pavimento (inclusive proximidades dos hangares) e cada trecho com tipo de pavimento diferente - asfalto ou concreto (inclusive na junção entre eles).  Identificar a localização na descrição da fotografia.</t>
    </r>
  </si>
  <si>
    <t>29.1 Escreva abaixo uma breve descrição dos procedimentos implementados. Pode relacionar o número dos processos de anuência já realizados, se houver. Pode anexar, em arquivo separado a este formulário, cópias de documentos (AISO, PESO, anuência, ou outros) que comprovem que o procedimento tem sido realizado.</t>
  </si>
  <si>
    <t>https://www.gov.br/anac/pt-br/assuntos/regulados/aerodromos/seguranca-operacional/ManualBoasPrticasnoGerenciamentodeRiscodeFauna_v2.pdf</t>
  </si>
  <si>
    <t>30.1 Apresentar uma descrição dos procedimentos, se implementados, e  anexar, em arquivo separado a este formulário, evidências de sua execução (controles ou fichas preenchidas, modelos de crachá e etc).</t>
  </si>
  <si>
    <t>31.1  Apresentar descrição dos procedimentos. Informar se existem contratos ou equipe própria para execução dos procedimentos. Anexar, em arquivo separado a este formulário, evidências da sua execução.</t>
  </si>
  <si>
    <t xml:space="preserve">5.1 Caso sua avaliação tenha apontado que os requisitos para essa barreira não estão sendo atendidos, explique quais medidas serão adotadas para melhorar o desempenho da barreira e alcançar a conformidade com o Regulamento (medidas mitigadoras ou medidas corretivas), informando qual sinalização que porventura não está adequada. </t>
  </si>
  <si>
    <t>6.4 Caso sua avaliação tenha apontado que os requisitos para essa barreira não estão sendo atendidos, explique quais medidas serão adotadas para melhorar o desempenho da barreira e alcançar a conformidade com o Regulamento (medidas mitigadoras ou medidas corretivas), informando qual item que porventura não está adequado (por exemplo, fonte secundária, controle de brilho, luminárias quebradas ou queimadas, placas com luz deficiente, etc).</t>
  </si>
  <si>
    <t xml:space="preserve">7.1 Caso sua avaliação tenha apontado que os requisitos para essa barreira não estão sendo atendidos, explique quais medidas serão adotadas para melhorar o desempenho da barreira e alcançar a conformidade com o Regulamento (medidas mitigadoras ou medidas corretivas), informando qual item que porventura não está adequado (por exemplo, cores incorretas, localização inadequada, etc). </t>
  </si>
  <si>
    <t xml:space="preserve">Há requisito no RBAC-153, 153.215 (b), aplicável a todos aeródromos com acostamento.
Referências quanto a disposições gerais e características do acostamento estão no RBAC 154, item 154.203. </t>
  </si>
  <si>
    <t>28.2 Descreva o procedimento para manter as publicações aeronáuticas sempre atualizadas, caso ele exista.</t>
  </si>
  <si>
    <t>Há requisitos para todas as classes, conforme o RBAC-153, 153.105, quanto a necessidade de atualização das informações aeronáuticas.</t>
  </si>
  <si>
    <t>Aplicação</t>
  </si>
  <si>
    <r>
      <rPr>
        <b/>
        <i/>
        <sz val="10"/>
        <rFont val="Calibri"/>
        <family val="2"/>
        <scheme val="minor"/>
      </rPr>
      <t xml:space="preserve">Entenda... </t>
    </r>
    <r>
      <rPr>
        <i/>
        <sz val="10"/>
        <rFont val="Calibri"/>
        <family val="2"/>
        <scheme val="minor"/>
      </rPr>
      <t>O sistema de proteção compreende as barreiras físicas (cercas, muros, acessos...) e os procedimentos de manutenção e vigilância de modo a prevenir: a entrada de animais ou objetos que constituam perigo às operações aéreas; e conter o acesso não autorizado, premeditado ou inadvertido de veículos e pessoas.
Cercas executadas unicamente com fiadas de arame não impedem a passagem de animais de pequeno porte ou mesmo de pessoas, e recomenda-se não avaliar como 'Muito Forte'. Ainda, deve se considerar o tipo de entorno do aeródromo  (urbano, rural) para determinar o status da barreira.</t>
    </r>
  </si>
  <si>
    <r>
      <rPr>
        <b/>
        <i/>
        <sz val="10"/>
        <color theme="1"/>
        <rFont val="Calibri"/>
        <family val="2"/>
        <scheme val="minor"/>
      </rPr>
      <t>Entenda</t>
    </r>
    <r>
      <rPr>
        <i/>
        <sz val="10"/>
        <color theme="1"/>
        <rFont val="Calibri"/>
        <family val="2"/>
        <scheme val="minor"/>
      </rPr>
      <t>... O regulamento RBAC 153 fixa condições mínimas para infraestrutura disponível. Desta forma, há uma quantidade máxima de luzes indisponíveis permitidas para operações de pouso conforme Tabela 153.103-1. A barreira será considerada muito forte se todas as luminárias estiverem adequadamente operacionais.</t>
    </r>
  </si>
  <si>
    <t xml:space="preserve">8.2 Caso sua avaliação tenha apontado que os requisitos para essa barreira não estão sendo atendidos, explique quais medidas serão adotadas para melhorar o desempenho da barreira e alcançar a conformidade com o Regulamento (medidas mitigadoras ou medidas corretivas). </t>
  </si>
  <si>
    <r>
      <t xml:space="preserve">10.1 Caso sua avaliação tenha apontado que os requisitos para essa barreira não estão sendo atendidos, defina medidas a serem adotadas (medidas mitigadoras e/ou medidas corretivas).  Se não houver necessidade de ação de sua parte, esteja atento à manutenção das boas condições do pavimento, </t>
    </r>
    <r>
      <rPr>
        <b/>
        <i/>
        <sz val="10"/>
        <rFont val="Calibri"/>
        <family val="2"/>
        <scheme val="minor"/>
      </rPr>
      <t>pois a verificação presencial de inadequação desse item tem previsão de Auto de Infração para esse tipo de não conformidade.</t>
    </r>
  </si>
  <si>
    <r>
      <t xml:space="preserve">12.1 Caso sua avaliação tenha apontado que os requisitos para essa barreira não estão sendo atendidos, explique quais medidas serão adotadas para melhorar o desempenho da barreira e alcançar a conformidade com o Regulamento (medidas mitigadoras ou medidas corretivas). Se não houver necessidade de ação de sua parte, esteja atento à manutenção das boas condições da drenagem na pista, </t>
    </r>
    <r>
      <rPr>
        <b/>
        <i/>
        <sz val="10"/>
        <color theme="1"/>
        <rFont val="Calibri"/>
        <family val="2"/>
        <scheme val="minor"/>
      </rPr>
      <t>pois a verificação presencial de inadequação desse item tem previsão de Auto de Infração  para esse tipo de não conformidade.</t>
    </r>
  </si>
  <si>
    <t>Indique abaixo quais as aeronaves, preferencialmente as mais exigentes, que operam no aeródromo (ou todas as aeronaves):</t>
  </si>
  <si>
    <t>17.1 Caso existente, informar se a Estação Meteorológica é automática ou não, e se está localizada dentro do sítio aeroportuário ou fora.</t>
  </si>
  <si>
    <r>
      <t xml:space="preserve">18.1 Caso sua avaliação tenha apontado que os requisitos para essa barreira não estão sendo atendidos, defina medidas a serem adotadas (medidas mitigadoras e/ou medidas corretivas). Se não houver necessidade de ação de sua parte, esteja atento à manutenção das boas condições do pavimento, </t>
    </r>
    <r>
      <rPr>
        <b/>
        <i/>
        <sz val="10"/>
        <rFont val="Calibri"/>
        <family val="2"/>
        <scheme val="minor"/>
      </rPr>
      <t>pois a verificação presencial de inadequação desse item tem previsão de Auto de Infração para esse tipo de não conformidade.</t>
    </r>
  </si>
  <si>
    <r>
      <t xml:space="preserve">19.1 Caso sua avaliação tenha apontado que os requisitos para essa barreira não estão sendo atendidos, defina medidas a serem adotadas (medidas mitigadoras e/ou medidas corretivas). Se não houver necessidade de ação de sua parte, esteja atento à manutenção das boas condições do pavimento, </t>
    </r>
    <r>
      <rPr>
        <b/>
        <i/>
        <sz val="10"/>
        <rFont val="Calibri"/>
        <family val="2"/>
        <scheme val="minor"/>
      </rPr>
      <t>pois a verificação presencial de inadequação desse item tem previsão de Auto de Infração  para esse tipo de não conformidade.</t>
    </r>
  </si>
  <si>
    <t>Atenção: Esteja atento à conformidade do item 153.105, pois a verificação presencial de inadequação desse item tem previsão de Auto de Infração para esse tipo de não conformidade.</t>
  </si>
  <si>
    <r>
      <t xml:space="preserve">36.1  Apresentar descrição dos procedimentos de manutenção implementados. Informar se existem contratos ou equipe própria para manutenção, programação das manutenções periódicas, preventivas. Anexar, em arquivo separado a este formulário, registros da execução do procedimento. </t>
    </r>
    <r>
      <rPr>
        <b/>
        <i/>
        <sz val="10"/>
        <color theme="1"/>
        <rFont val="Calibri"/>
        <family val="2"/>
        <scheme val="minor"/>
      </rPr>
      <t>Esteja atento à manutenção das boas condições da infraestrutura, pois a verificação presencial de inadequação tem previsão de Auto de Infração.</t>
    </r>
  </si>
  <si>
    <t>39.a.1 Apresentar descrição do procedimento implementado, informando se o procedimento é considerado para o gerenciamento do pavimento do aeródromo.</t>
  </si>
  <si>
    <t>39.b.1 Apresentar descrição do procedimento implementado,  informando se o procedimento é considerado para o gerenciamento do pavimento do aeródromo.</t>
  </si>
  <si>
    <t>45.1  Se há recursos humanos tratando riscos de fauna, descrever formação do(s) profissional(is) e/ou treinamentos realizados.</t>
  </si>
  <si>
    <r>
      <t xml:space="preserve">3.2 Caso sua avaliação tenha apontado que os requisitos para essa barreira não estão sendo atendidos, explique quais medidas serão adotadas para melhorar o desempenho da barreira e alcançar a conformidade com o Regulamento (medidas mitigadoras ou medidas corretivas). Se não houver necessidade de ação de sua parte, esteja atento à manutenção das boas condições do sistema de proteção, </t>
    </r>
    <r>
      <rPr>
        <b/>
        <i/>
        <sz val="10"/>
        <color theme="1"/>
        <rFont val="Calibri"/>
        <family val="2"/>
        <scheme val="minor"/>
      </rPr>
      <t>pois a verificação presencial de inadequação desse item tem previsão d</t>
    </r>
    <r>
      <rPr>
        <b/>
        <i/>
        <sz val="10"/>
        <rFont val="Calibri"/>
        <family val="2"/>
        <scheme val="minor"/>
      </rPr>
      <t xml:space="preserve">e Auto de Infração </t>
    </r>
    <r>
      <rPr>
        <b/>
        <i/>
        <sz val="10"/>
        <color theme="1"/>
        <rFont val="Calibri"/>
        <family val="2"/>
        <scheme val="minor"/>
      </rPr>
      <t>para esse tipo de não conformidade.</t>
    </r>
  </si>
  <si>
    <t>https://www.gov.br/anac/pt-br/assuntos/regulados/aerodromos/alerta-aos-operadores-aereos/alerta_001-2016.pdf</t>
  </si>
  <si>
    <r>
      <rPr>
        <b/>
        <i/>
        <sz val="10"/>
        <color theme="1"/>
        <rFont val="Calibri"/>
        <family val="2"/>
        <scheme val="minor"/>
      </rPr>
      <t>Entenda</t>
    </r>
    <r>
      <rPr>
        <i/>
        <sz val="10"/>
        <color theme="1"/>
        <rFont val="Calibri"/>
        <family val="2"/>
        <scheme val="minor"/>
      </rPr>
      <t>... Se não existir Torre no aeródromo, marcar a barreira como "Muito Fraca". Caso exista, avalie sua capacidade de atuação para prevenir eventos de segurança operacional, escolhendo a força que mais se adequa à sua avaliação.</t>
    </r>
  </si>
  <si>
    <r>
      <rPr>
        <b/>
        <i/>
        <sz val="10"/>
        <color theme="1"/>
        <rFont val="Calibri"/>
        <family val="2"/>
        <scheme val="minor"/>
      </rPr>
      <t>Entenda</t>
    </r>
    <r>
      <rPr>
        <i/>
        <sz val="10"/>
        <color theme="1"/>
        <rFont val="Calibri"/>
        <family val="2"/>
        <scheme val="minor"/>
      </rPr>
      <t xml:space="preserve">... Considera-se adequada a configuração que não possui cruzamentos de pista de pouso, pistas de taxi alinhadas à cabeceira, interseção de mais de duas pistas de taxi no mesmo ponto, ou local na área de movimento com um histórico de incidentes ou que apresenta potencial de risco de colisão ou de incursão em pista. A barreira é mais forte confome a configuração seja mais adequada e não possua infraestrutura que contribua com a ocorrência de incursões. 
Mais informações sobre o tema em:
</t>
    </r>
  </si>
  <si>
    <r>
      <rPr>
        <b/>
        <i/>
        <sz val="10"/>
        <color theme="1"/>
        <rFont val="Calibri"/>
        <family val="2"/>
        <scheme val="minor"/>
      </rPr>
      <t>Entenda</t>
    </r>
    <r>
      <rPr>
        <i/>
        <sz val="10"/>
        <color theme="1"/>
        <rFont val="Calibri"/>
        <family val="2"/>
        <scheme val="minor"/>
      </rPr>
      <t>... Pistas de pouso e decolagem pavimentadas de operação visual devem possuir no mínimo: sinalização horizontal de designação, de cabeceira e de eixo de pista, além da sinalização horizontal de borda quando houver falta de contraste entre as bordas da pista e o acostamento ou o terreno ao redor. Na pista de táxi deve estar presente a sinalização horizontal de posição de espera.</t>
    </r>
  </si>
  <si>
    <r>
      <rPr>
        <b/>
        <i/>
        <sz val="10"/>
        <color theme="1"/>
        <rFont val="Calibri"/>
        <family val="2"/>
        <scheme val="minor"/>
      </rPr>
      <t>Entenda</t>
    </r>
    <r>
      <rPr>
        <i/>
        <sz val="10"/>
        <color theme="1"/>
        <rFont val="Calibri"/>
        <family val="2"/>
        <scheme val="minor"/>
      </rPr>
      <t>... As sinalizações verticais são compostas de placas que indicam uma instrução obrigatória, uma informação sobre uma localização ou destino específico em uma área de movimento (ver item 154.307 do RBAC 154). Embora não sejam obrigatórias para qualquer aeródromo, caso existentes, devem estar operacionais.
Caso não exista esse tipo de sinalização, marcar a barreira como "Muito Fraca". Caso exista, avalie sua capacidade de atuação para prevenir eventos de incursão em pista, escolhendo a força que mais se adequa à sua avaliação.</t>
    </r>
  </si>
  <si>
    <r>
      <rPr>
        <b/>
        <i/>
        <sz val="10"/>
        <color theme="1"/>
        <rFont val="Calibri"/>
        <family val="2"/>
        <scheme val="minor"/>
      </rPr>
      <t>Entenda</t>
    </r>
    <r>
      <rPr>
        <i/>
        <sz val="10"/>
        <color theme="1"/>
        <rFont val="Calibri"/>
        <family val="2"/>
        <scheme val="minor"/>
      </rPr>
      <t>... Para delimitação da área protegida, podem ser considerados dispositivos que sirvam de referência visual, tais como balizas, estruturas de drenagem, vias de serviço, etc, desde que haja claro conhecimento desses limites por controladores, motoristas e pedestres.
Caso não exista esse tipo de referência, marcar a barreira como "Muito Fraca". Caso exista, avalie sua capacidade de atuação para prevenir eventos de incursão em pista, escolhendo a força que mais se adequa à sua avaliação.</t>
    </r>
  </si>
  <si>
    <r>
      <rPr>
        <b/>
        <i/>
        <sz val="10"/>
        <color theme="1"/>
        <rFont val="Calibri"/>
        <family val="2"/>
        <scheme val="minor"/>
      </rPr>
      <t>Entenda</t>
    </r>
    <r>
      <rPr>
        <i/>
        <sz val="10"/>
        <color theme="1"/>
        <rFont val="Calibri"/>
        <family val="2"/>
        <scheme val="minor"/>
      </rPr>
      <t>... Equipamentos de radiocomunicação são utilizados durante o acesso e a execução de atividades na área de manobras e área protegida, para comunicação bilateral permanente com o provedor de serviços de navegação aérea na frequência designada (caso exista AFIS no aeródromo) ou na FCA (Frequência de Coordenação de Aeronaves), em caso de aeródromo não controlado. Os equipamentos de comunicação devem ter alcance adequado e clareza do áudio recebido.
Caso não existam esses equipamentos, marcar a barreira como "Muito Fraca". Caso existam, avalie a qualidade e quantidade dos equipamentos, escolhendo a força que mais se adequa à sua avaliação.</t>
    </r>
  </si>
  <si>
    <r>
      <rPr>
        <b/>
        <i/>
        <sz val="10"/>
        <color theme="1"/>
        <rFont val="Calibri"/>
        <family val="2"/>
        <scheme val="minor"/>
      </rPr>
      <t>Entenda</t>
    </r>
    <r>
      <rPr>
        <i/>
        <sz val="10"/>
        <color theme="1"/>
        <rFont val="Calibri"/>
        <family val="2"/>
        <scheme val="minor"/>
      </rPr>
      <t>... É esperado que a Pista de Pouso e Decolagem (PPD) não tenha patologias que ocasionem a perda direcional da aeronave ou prejudique sua frenagem, então a barreira é mais forte quando as condições da pista estão melhores e mais fraca quando há este tipo de patologias.</t>
    </r>
  </si>
  <si>
    <t>Pavimento da PPD - ausência de contaminantes</t>
  </si>
  <si>
    <r>
      <rPr>
        <b/>
        <i/>
        <sz val="10"/>
        <color theme="1"/>
        <rFont val="Calibri"/>
        <family val="2"/>
        <scheme val="minor"/>
      </rPr>
      <t>Entenda</t>
    </r>
    <r>
      <rPr>
        <i/>
        <sz val="10"/>
        <color theme="1"/>
        <rFont val="Calibri"/>
        <family val="2"/>
        <scheme val="minor"/>
      </rPr>
      <t xml:space="preserve">... É esperado que a superfície da Pista de Pouso e Decolagem (PPD) pavimentada tenha a melhor condição de aderência possível.  Então a barreira é mais forte quando as condições do pavimento estão melhores e mais fraca quando há contaminantes que possam prejudicar a aderência dos pneus das aeronaves no contato com a pista.
</t>
    </r>
  </si>
  <si>
    <r>
      <rPr>
        <b/>
        <i/>
        <sz val="10"/>
        <color theme="1"/>
        <rFont val="Calibri"/>
        <family val="2"/>
        <scheme val="minor"/>
      </rPr>
      <t>Entenda</t>
    </r>
    <r>
      <rPr>
        <i/>
        <sz val="10"/>
        <color theme="1"/>
        <rFont val="Calibri"/>
        <family val="2"/>
        <scheme val="minor"/>
      </rPr>
      <t>... É esperado que a Pista de Pouso e Decolagem (PPD) tenha boa capacidade de escoamento da água, então a barreira é mais forte quando as condições favorecem o rápido escoamento da água e mais fraca quando há empoçamento ou formação de lâmina d'água sobre a pista. Essa barreira deve ser avaliada mesmo em aeródromos com grooving, dada a importância da drenagem superficial adequada para a segurança das operações de pouso e decolagem.</t>
    </r>
  </si>
  <si>
    <r>
      <rPr>
        <b/>
        <i/>
        <sz val="10"/>
        <rFont val="Calibri"/>
        <family val="2"/>
        <scheme val="minor"/>
      </rPr>
      <t>Entenda</t>
    </r>
    <r>
      <rPr>
        <i/>
        <sz val="10"/>
        <rFont val="Calibri"/>
        <family val="2"/>
        <scheme val="minor"/>
      </rPr>
      <t>....A superfície do acostamento deve estar alinhada com a superfície da pista de pouso e decolagem e sua declividade transversal deve ser compatível com a necessidade de drenagem e não comprometer o controle direcional da aeronave, além de possibilitar que aeronaves retornem à pista de pouso e decolagem em caso de excursão lateral.
Caso não exista acostamento, marcar a barreira como "Muito Fraca".</t>
    </r>
  </si>
  <si>
    <r>
      <rPr>
        <b/>
        <i/>
        <sz val="10"/>
        <color theme="1"/>
        <rFont val="Calibri"/>
        <family val="2"/>
        <scheme val="minor"/>
      </rPr>
      <t>Entenda</t>
    </r>
    <r>
      <rPr>
        <i/>
        <sz val="10"/>
        <color theme="1"/>
        <rFont val="Calibri"/>
        <family val="2"/>
        <scheme val="minor"/>
      </rPr>
      <t>... Essa barreira engloba o indicador de direção de vento (biruta), o indicador visual de rampa de aproximação (AVASIS, VASIS, PAPI), o sistemas de luzes de aproximação (ALS) e o sistema de pouso por instrumento (ILS). Espera-se que operador de aeródromo mantenha os auxílios visuais em condições operacionais, objetivando a visualização, identificação e entendimento do auxílio visual por parte do piloto e pessoal em solo.</t>
    </r>
  </si>
  <si>
    <r>
      <rPr>
        <b/>
        <i/>
        <sz val="10"/>
        <color theme="1"/>
        <rFont val="Calibri"/>
        <family val="2"/>
        <scheme val="minor"/>
      </rPr>
      <t>Entenda</t>
    </r>
    <r>
      <rPr>
        <i/>
        <sz val="10"/>
        <color theme="1"/>
        <rFont val="Calibri"/>
        <family val="2"/>
        <scheme val="minor"/>
      </rPr>
      <t>... O envio de informações sobre a meteorologia local é considerado uma barreira na prevenção de eventos de excursão de pista, por isso, mais forte é a barreira onde há Estação Meteorológica operacional, e mais fraca é a barreira onde esse tipo de informação não existe.</t>
    </r>
  </si>
  <si>
    <r>
      <rPr>
        <b/>
        <i/>
        <sz val="10"/>
        <color theme="1"/>
        <rFont val="Calibri"/>
        <family val="2"/>
        <scheme val="minor"/>
      </rPr>
      <t>Entenda</t>
    </r>
    <r>
      <rPr>
        <i/>
        <sz val="10"/>
        <color theme="1"/>
        <rFont val="Calibri"/>
        <family val="2"/>
        <scheme val="minor"/>
      </rPr>
      <t xml:space="preserve">... É considerado pavimento flexível aquele feito em </t>
    </r>
    <r>
      <rPr>
        <b/>
        <i/>
        <u/>
        <sz val="10"/>
        <color theme="1"/>
        <rFont val="Calibri"/>
        <family val="2"/>
        <scheme val="minor"/>
      </rPr>
      <t>asfalto</t>
    </r>
    <r>
      <rPr>
        <i/>
        <sz val="10"/>
        <color theme="1"/>
        <rFont val="Calibri"/>
        <family val="2"/>
        <scheme val="minor"/>
      </rPr>
      <t>. No entanto, pode apresentar trechos onde seja rígido, de concreto. Espera-se que a PPD esteja livre de defeitos (panelas, buracos, couro de jacaré, trincas, fissuras ou desagregação), por isso a barreira é considerada mais forte quando não existem defeitos e mais fraca quando existem defeitos. Devem ser avaliados os tipos de defeitos indicados em cada item a seguir.</t>
    </r>
  </si>
  <si>
    <t>Pavimento flexível da Pista de Pouso e Decolagem</t>
  </si>
  <si>
    <t>Pavimento rígido da Pista de Pouso e Decolagem</t>
  </si>
  <si>
    <t xml:space="preserve">Pavimento flexível de pista(s) de táxi </t>
  </si>
  <si>
    <t xml:space="preserve">Pavimento rígido de pista(s) de táxi </t>
  </si>
  <si>
    <r>
      <rPr>
        <b/>
        <i/>
        <sz val="10"/>
        <color theme="1"/>
        <rFont val="Calibri"/>
        <family val="2"/>
        <scheme val="minor"/>
      </rPr>
      <t>Entenda</t>
    </r>
    <r>
      <rPr>
        <i/>
        <sz val="10"/>
        <color theme="1"/>
        <rFont val="Calibri"/>
        <family val="2"/>
        <scheme val="minor"/>
      </rPr>
      <t xml:space="preserve">... É considerado pavimento rígido aquele feito em </t>
    </r>
    <r>
      <rPr>
        <b/>
        <i/>
        <u/>
        <sz val="10"/>
        <color theme="1"/>
        <rFont val="Calibri"/>
        <family val="2"/>
        <scheme val="minor"/>
      </rPr>
      <t>concreto</t>
    </r>
    <r>
      <rPr>
        <i/>
        <sz val="10"/>
        <color theme="1"/>
        <rFont val="Calibri"/>
        <family val="2"/>
        <scheme val="minor"/>
      </rPr>
      <t xml:space="preserve">. No entanto, pode apresentar trechos onde seja felxível, de asfalto. Espera-se que as pistas de táxi estejam livre de defeitos, por isso a barreira é considerada mais forte quando não existem defeitos e mais fraca quando existem defeitos. Devem ser avaliados os tipos de defeitos indicados em cada item a seguir. </t>
    </r>
  </si>
  <si>
    <r>
      <rPr>
        <b/>
        <i/>
        <sz val="10"/>
        <color theme="1"/>
        <rFont val="Calibri"/>
        <family val="2"/>
        <scheme val="minor"/>
      </rPr>
      <t>Entenda</t>
    </r>
    <r>
      <rPr>
        <i/>
        <sz val="10"/>
        <color theme="1"/>
        <rFont val="Calibri"/>
        <family val="2"/>
        <scheme val="minor"/>
      </rPr>
      <t xml:space="preserve">... É considerado pavimento flexível aquele feito em </t>
    </r>
    <r>
      <rPr>
        <b/>
        <i/>
        <u/>
        <sz val="10"/>
        <color theme="1"/>
        <rFont val="Calibri"/>
        <family val="2"/>
        <scheme val="minor"/>
      </rPr>
      <t>asfalto</t>
    </r>
    <r>
      <rPr>
        <i/>
        <sz val="10"/>
        <color theme="1"/>
        <rFont val="Calibri"/>
        <family val="2"/>
        <scheme val="minor"/>
      </rPr>
      <t>. No entanto, pode apresentar trechos onde seja rígido, de concreto. Espera-se que as pistas de táxi estejam livre de defeitos, por isso a barreira é considerada mais forte quando não existem defeitos e mais fraca quando existem defeitos. Devem ser avaliados os tipos de defeitos indicados em cada item a seguir.</t>
    </r>
  </si>
  <si>
    <r>
      <rPr>
        <b/>
        <i/>
        <sz val="10"/>
        <color theme="1"/>
        <rFont val="Calibri"/>
        <family val="2"/>
        <scheme val="minor"/>
      </rPr>
      <t>Entenda</t>
    </r>
    <r>
      <rPr>
        <i/>
        <sz val="10"/>
        <color theme="1"/>
        <rFont val="Calibri"/>
        <family val="2"/>
        <scheme val="minor"/>
      </rPr>
      <t xml:space="preserve">... É considerado pavimento rígido aquele feito em </t>
    </r>
    <r>
      <rPr>
        <b/>
        <i/>
        <u/>
        <sz val="10"/>
        <color theme="1"/>
        <rFont val="Calibri"/>
        <family val="2"/>
        <scheme val="minor"/>
      </rPr>
      <t>concreto</t>
    </r>
    <r>
      <rPr>
        <i/>
        <sz val="10"/>
        <color theme="1"/>
        <rFont val="Calibri"/>
        <family val="2"/>
        <scheme val="minor"/>
      </rPr>
      <t>. No entanto, pode apresentar trechos onde seja flexível, de asfalto. Espera-se que a PPD esteja livre de defeitos, por isso a barreira é considerada mais forte quando não existem defeitos e mais fraca quando existem defeitos. Devem ser avaliados os tipos de defeitos indicados em cada item a seguir.</t>
    </r>
  </si>
  <si>
    <t>Pavimento flexível de pátio(s) de estacionamento de aeronaves</t>
  </si>
  <si>
    <t>Pavimento rígido de pátio(s) de estacionamento de aeronaves</t>
  </si>
  <si>
    <r>
      <rPr>
        <b/>
        <i/>
        <sz val="10"/>
        <color theme="1"/>
        <rFont val="Calibri"/>
        <family val="2"/>
        <scheme val="minor"/>
      </rPr>
      <t>Entenda</t>
    </r>
    <r>
      <rPr>
        <i/>
        <sz val="10"/>
        <color theme="1"/>
        <rFont val="Calibri"/>
        <family val="2"/>
        <scheme val="minor"/>
      </rPr>
      <t xml:space="preserve">...  É considerado pavimento rígido aquele feito em </t>
    </r>
    <r>
      <rPr>
        <b/>
        <i/>
        <u/>
        <sz val="10"/>
        <color theme="1"/>
        <rFont val="Calibri"/>
        <family val="2"/>
        <scheme val="minor"/>
      </rPr>
      <t>concreto</t>
    </r>
    <r>
      <rPr>
        <i/>
        <sz val="10"/>
        <color theme="1"/>
        <rFont val="Calibri"/>
        <family val="2"/>
        <scheme val="minor"/>
      </rPr>
      <t xml:space="preserve">. No entanto, pode apresentar trechos onde seja flexível, de asfalto. Espera-se que os pátios estejam livre de defeitos, por isso a barreira é considerada mais forte quando não existem defeitos e mais fraca quando existem defeitos. Devem ser avaliados os tipos de defeitos indicados em cada item a seguir. </t>
    </r>
  </si>
  <si>
    <r>
      <rPr>
        <b/>
        <i/>
        <sz val="10"/>
        <color theme="1"/>
        <rFont val="Calibri"/>
        <family val="2"/>
        <scheme val="minor"/>
      </rPr>
      <t>Entenda</t>
    </r>
    <r>
      <rPr>
        <i/>
        <sz val="10"/>
        <color theme="1"/>
        <rFont val="Calibri"/>
        <family val="2"/>
        <scheme val="minor"/>
      </rPr>
      <t xml:space="preserve">... É considerado pavimento flexível aquele feito em </t>
    </r>
    <r>
      <rPr>
        <b/>
        <i/>
        <u/>
        <sz val="10"/>
        <color theme="1"/>
        <rFont val="Calibri"/>
        <family val="2"/>
        <scheme val="minor"/>
      </rPr>
      <t>asfalto</t>
    </r>
    <r>
      <rPr>
        <i/>
        <sz val="10"/>
        <color theme="1"/>
        <rFont val="Calibri"/>
        <family val="2"/>
        <scheme val="minor"/>
      </rPr>
      <t xml:space="preserve">. No entanto, pode apresentar trechos onde seja rígido, de concreto. Espera-se que os pátios estejam livre de defeitos, por isso a barreira é considerada mais forte quando não existem defeitos e mais fraca quando existem defeitos. Devem ser avaliados os tipos de defeitos indicados em cada item a seguir. </t>
    </r>
  </si>
  <si>
    <t>Pavimento flexível de via(s) de serviço</t>
  </si>
  <si>
    <t xml:space="preserve">Pavimento rígido de via(s) de serviço </t>
  </si>
  <si>
    <r>
      <rPr>
        <b/>
        <i/>
        <sz val="10"/>
        <color theme="1"/>
        <rFont val="Calibri"/>
        <family val="2"/>
        <scheme val="minor"/>
      </rPr>
      <t>Entenda</t>
    </r>
    <r>
      <rPr>
        <i/>
        <sz val="10"/>
        <color theme="1"/>
        <rFont val="Calibri"/>
        <family val="2"/>
        <scheme val="minor"/>
      </rPr>
      <t>... A barreira é considerada muito forte quando a manutenção das áreas verdes é eficaz e garante que a vegetação não vai ser atrativo para fauna (animais).</t>
    </r>
  </si>
  <si>
    <r>
      <rPr>
        <b/>
        <i/>
        <sz val="10"/>
        <color theme="1"/>
        <rFont val="Calibri"/>
        <family val="2"/>
        <scheme val="minor"/>
      </rPr>
      <t>Entenda</t>
    </r>
    <r>
      <rPr>
        <i/>
        <sz val="10"/>
        <color theme="1"/>
        <rFont val="Calibri"/>
        <family val="2"/>
        <scheme val="minor"/>
      </rPr>
      <t>... A drenagem pode ser garantida pelas caracterísicas de infiltração do solo, declividades do terreno, canais naturais e valas, em determinadas situações, com eficácia. Em outros casos, é necessário um sistema de drenagem, composto por tubulações, valas revestidas, caixas de passagem, e outras estruturas construídas com o propósito de garantir que a drenagem de água seja adequada.</t>
    </r>
  </si>
  <si>
    <t>26.c.1 Caso sua avaliação tenha sido como fraca ou muito fraca, defina medidas a serem adotadas (medidas mitigadoras e/ou medidas corretivas).</t>
  </si>
  <si>
    <t>26.c.2  Qual é a previsão de prazo necessário até a regularização dessa não conformidade e melhoria dessa barreira?</t>
  </si>
  <si>
    <r>
      <rPr>
        <b/>
        <i/>
        <sz val="10"/>
        <color theme="1"/>
        <rFont val="Calibri"/>
        <family val="2"/>
        <scheme val="minor"/>
      </rPr>
      <t>Entenda</t>
    </r>
    <r>
      <rPr>
        <i/>
        <sz val="10"/>
        <color theme="1"/>
        <rFont val="Calibri"/>
        <family val="2"/>
        <scheme val="minor"/>
      </rPr>
      <t xml:space="preserve">... A barreira é considerada muito fraca quando há área alagada de forma permanente dentro da área operacional; fraca quando há área alagada de forma sazonal dentro da área operacional ou permanente no entorno do aeródromo, moderada quando há área alagada de forma sazonal no entorno do aeródromo;  e forte no caso de ausência de áreas alagadas permanentes ou sazonais dentro do aeródromo e sua área de influência.
</t>
    </r>
  </si>
  <si>
    <r>
      <rPr>
        <b/>
        <i/>
        <sz val="10"/>
        <color theme="1"/>
        <rFont val="Calibri"/>
        <family val="2"/>
        <scheme val="minor"/>
      </rPr>
      <t>Entenda</t>
    </r>
    <r>
      <rPr>
        <i/>
        <sz val="10"/>
        <color theme="1"/>
        <rFont val="Calibri"/>
        <family val="2"/>
        <scheme val="minor"/>
      </rPr>
      <t>... Ausência de edificações abandonadas no aeródromo e em seu entorno configura a barreira "muito forte". Edificações abandonadas com potencial atrativo mesmo fora da área patrimonial configuram a barreira como "moderada". Edificações abandonadas com animais no próprio aeródromo são exemplos de barreira "muito fraca".</t>
    </r>
  </si>
  <si>
    <t xml:space="preserve">Controle de Focos atrativos: Ausência de edificações abandonadas ou não controladas </t>
  </si>
  <si>
    <t>26.d.1 Caso sua avaliação tenha sido como fraca ou muito fraca, defina medidas a serem adotadas (medidas mitigadoras e/ou medidas corretivas).</t>
  </si>
  <si>
    <t>26.d.2  Qual é a previsão de prazo necessário até a regularização dessa não conformidade e melhoria dessa barreira?</t>
  </si>
  <si>
    <r>
      <rPr>
        <b/>
        <i/>
        <sz val="10"/>
        <color theme="1"/>
        <rFont val="Calibri"/>
        <family val="2"/>
        <scheme val="minor"/>
      </rPr>
      <t>Entenda</t>
    </r>
    <r>
      <rPr>
        <i/>
        <sz val="10"/>
        <color theme="1"/>
        <rFont val="Calibri"/>
        <family val="2"/>
        <scheme val="minor"/>
      </rPr>
      <t>... Espera-se que haja no aeródromo um canal para o recebimento de reportes/relatos feitos pelos usuários (exemplos: caixas de RELPREV, e-mail, telefone, QR-Code, etc). Que também haja uma rotina para analisar as informações reportadas e executar as ações necessárias para o tratamento do relato pelo Operador de Aeródromo e para a comunicação às autoridades de aviação, conforme o caso.
Entende-se a barreira como muito fraca quando não há procedimento; fraca quando há somente o canal; moderada quando há evidências de utilização do canal; forte quando há avaliação de relatos e tomadas medidas a partir do relato; muito forte: há evidências de que o relato foi efetivo - gerou ações de real mitigação de risco.</t>
    </r>
  </si>
  <si>
    <r>
      <rPr>
        <b/>
        <i/>
        <sz val="10"/>
        <color theme="1"/>
        <rFont val="Calibri"/>
        <family val="2"/>
        <scheme val="minor"/>
      </rPr>
      <t>Entenda</t>
    </r>
    <r>
      <rPr>
        <i/>
        <sz val="10"/>
        <color theme="1"/>
        <rFont val="Calibri"/>
        <family val="2"/>
        <scheme val="minor"/>
      </rPr>
      <t>... Os dados cadastrais e operacionais do aeródromo são divulgados pelo DECEA na AISWEB</t>
    </r>
    <r>
      <rPr>
        <i/>
        <sz val="10"/>
        <color rgb="FFFF0000"/>
        <rFont val="Calibri"/>
        <family val="2"/>
        <scheme val="minor"/>
      </rPr>
      <t xml:space="preserve"> </t>
    </r>
    <r>
      <rPr>
        <i/>
        <sz val="10"/>
        <rFont val="Calibri"/>
        <family val="2"/>
        <scheme val="minor"/>
      </rPr>
      <t xml:space="preserve">(https://aisweb.decea.mil.br) </t>
    </r>
    <r>
      <rPr>
        <i/>
        <sz val="10"/>
        <color theme="1"/>
        <rFont val="Calibri"/>
        <family val="2"/>
        <scheme val="minor"/>
      </rPr>
      <t>no resultado da "Consulta prévia ao voo" usando a pesquisa pelo código indicador de localidade (OACI) do aeródromo.
Caso esse procedimento não exista, marcar a barreira como "Muito Fraca". Caso exista, avalie seu uso e sua eficácia como barreira para prevenir eventos de segurança operacional, escolhendo a força que mais se adequa à sua avaliação.</t>
    </r>
  </si>
  <si>
    <t xml:space="preserve"> https://www.gov.br/pt-br/servicos/obter-anuencia-para-execucao-de-obra-ou-servico-de-manutencao-em-aerodromo-publico</t>
  </si>
  <si>
    <t>A 3ª edição do Manual sobre Obras está disponível em:</t>
  </si>
  <si>
    <t xml:space="preserve"> https://www.gov.br/anac/pt-br/centrais-de-conteudo/publicacoes/publicacoes-arquivos/manual-de-obras-e-servicos-de-manutencao.pdf</t>
  </si>
  <si>
    <r>
      <rPr>
        <b/>
        <i/>
        <sz val="10"/>
        <color theme="1"/>
        <rFont val="Calibri"/>
        <family val="2"/>
        <scheme val="minor"/>
      </rPr>
      <t>Entenda</t>
    </r>
    <r>
      <rPr>
        <i/>
        <sz val="10"/>
        <color theme="1"/>
        <rFont val="Calibri"/>
        <family val="2"/>
        <scheme val="minor"/>
      </rPr>
      <t>...Caso o  procedimento não exista, marcar a barreira como "Muito Fraca". Caso exista, avalie seu uso e sua eficácia como barreira para prevenir eventos de segurança operacional, escolhendo a força que mais se adequa à sua avaliação.
 As informações sobre obtenção de anuência para execução de obra ou serviço junto à ANAC estão disponíveis em:</t>
    </r>
  </si>
  <si>
    <r>
      <rPr>
        <b/>
        <i/>
        <sz val="10"/>
        <color theme="1"/>
        <rFont val="Calibri"/>
        <family val="2"/>
        <scheme val="minor"/>
      </rPr>
      <t>Entenda</t>
    </r>
    <r>
      <rPr>
        <i/>
        <sz val="10"/>
        <color theme="1"/>
        <rFont val="Calibri"/>
        <family val="2"/>
        <scheme val="minor"/>
      </rPr>
      <t>...O credenciamento visa o controle de acesso de pessoas à área operacional. O acesso à área de manobras (pista de pouso e decolagem e táxis) e área protegida não devem ser realizados por pessoas sem conhecimento dos procedimentos para movimentação com segurança nessas áreas (ou devem estar acompanhadas por pessoas com esse conhecimento).
Caso não exista o procedimento de credenciamento, marcar a barreira como "Muito Fraca". Caso exista, avalie sua capacidade de atuação para prevenir eventos de incursão de pista, escolhendo a força que mais se adequa à sua avaliação.</t>
    </r>
  </si>
  <si>
    <r>
      <rPr>
        <b/>
        <i/>
        <sz val="10"/>
        <color theme="1"/>
        <rFont val="Calibri"/>
        <family val="2"/>
        <scheme val="minor"/>
      </rPr>
      <t>Entenda</t>
    </r>
    <r>
      <rPr>
        <i/>
        <sz val="10"/>
        <color theme="1"/>
        <rFont val="Calibri"/>
        <family val="2"/>
        <scheme val="minor"/>
      </rPr>
      <t>... A barreira será considerada muito fraca caso não exista o procedimento de vigilância da área operacional implementado. Caso exista, avalie sua capacidade de atuação para prevenir eventos de incursão de pista, escolhendo a força que mais se adequa à sua avaliação.</t>
    </r>
  </si>
  <si>
    <r>
      <rPr>
        <b/>
        <i/>
        <sz val="10"/>
        <color theme="1"/>
        <rFont val="Calibri"/>
        <family val="2"/>
        <scheme val="minor"/>
      </rPr>
      <t>Entenda</t>
    </r>
    <r>
      <rPr>
        <i/>
        <sz val="10"/>
        <color theme="1"/>
        <rFont val="Calibri"/>
        <family val="2"/>
        <scheme val="minor"/>
      </rPr>
      <t>... A barreira é considerada como muito fraca quando não foram definidos os procedimentos ou não existe rádio; fraca quando o rádio é utilizado sem procedimentos definidos; moderada quando existem procedimentos definidos para entrada e saída na área protegida, mas não são aplicados de forma consistente; forte quando são utilizados procedimentos de forma efetiva; muito forte quando são utilizados procedimentos de forma efetiva, com utilização de apropriada fraseologia.</t>
    </r>
  </si>
  <si>
    <r>
      <rPr>
        <b/>
        <i/>
        <sz val="10"/>
        <color theme="1"/>
        <rFont val="Calibri"/>
        <family val="2"/>
        <scheme val="minor"/>
      </rPr>
      <t>Entenda</t>
    </r>
    <r>
      <rPr>
        <i/>
        <sz val="10"/>
        <color theme="1"/>
        <rFont val="Calibri"/>
        <family val="2"/>
        <scheme val="minor"/>
      </rPr>
      <t>...  A barreira é considerada como muito fraca quando não há evidências do controle de FOD. A barreira vai se tornando mais forte a medida que são utilizadas informações para identificação das causas de sua geração e seu efetivo controle.</t>
    </r>
  </si>
  <si>
    <r>
      <rPr>
        <b/>
        <i/>
        <sz val="10"/>
        <color theme="1"/>
        <rFont val="Calibri"/>
        <family val="2"/>
        <scheme val="minor"/>
      </rPr>
      <t>Entenda</t>
    </r>
    <r>
      <rPr>
        <i/>
        <sz val="10"/>
        <color theme="1"/>
        <rFont val="Calibri"/>
        <family val="2"/>
        <scheme val="minor"/>
      </rPr>
      <t>...  A barreira é considerada como muito fraca quando não houver procedimento implantado para os diversos sistemas. A barreira vai se tornando mais forte a medida que são formalizados e executados procedimentos de manutenção nos diversos sistemas.</t>
    </r>
  </si>
  <si>
    <t>Procedimento implementado para avaliação de pavimentos: Avaliação funcional do pavimento da PPD</t>
  </si>
  <si>
    <r>
      <rPr>
        <b/>
        <i/>
        <sz val="10"/>
        <color theme="1"/>
        <rFont val="Calibri"/>
        <family val="2"/>
        <scheme val="minor"/>
      </rPr>
      <t>Entenda</t>
    </r>
    <r>
      <rPr>
        <i/>
        <sz val="10"/>
        <color theme="1"/>
        <rFont val="Calibri"/>
        <family val="2"/>
        <scheme val="minor"/>
      </rPr>
      <t xml:space="preserve">...A barreira é considerada muito fraca no aeródromo em que não existe o Comitê de Segurança de Pista implementado.
Referência: </t>
    </r>
  </si>
  <si>
    <r>
      <rPr>
        <b/>
        <i/>
        <sz val="10"/>
        <color theme="1"/>
        <rFont val="Calibri"/>
        <family val="2"/>
        <scheme val="minor"/>
      </rPr>
      <t>Entenda</t>
    </r>
    <r>
      <rPr>
        <i/>
        <sz val="10"/>
        <color theme="1"/>
        <rFont val="Calibri"/>
        <family val="2"/>
        <scheme val="minor"/>
      </rPr>
      <t>...A barreira é considerada muito fraca no aeródromo em que não existe o procedimento implementado.
Referência:</t>
    </r>
  </si>
  <si>
    <r>
      <rPr>
        <b/>
        <i/>
        <sz val="10"/>
        <color theme="1"/>
        <rFont val="Calibri"/>
        <family val="2"/>
        <scheme val="minor"/>
      </rPr>
      <t>Entenda</t>
    </r>
    <r>
      <rPr>
        <i/>
        <sz val="10"/>
        <color theme="1"/>
        <rFont val="Calibri"/>
        <family val="2"/>
        <scheme val="minor"/>
      </rPr>
      <t xml:space="preserve">...A barreira é considerada muito fraca quando não há procedimento implementado. A barreira vai se tornando mais forte à medida que são formalizados e executados procedimentos de monitoramento da funcionalidade. </t>
    </r>
  </si>
  <si>
    <r>
      <rPr>
        <b/>
        <i/>
        <sz val="10"/>
        <color theme="1"/>
        <rFont val="Calibri"/>
        <family val="2"/>
        <scheme val="minor"/>
      </rPr>
      <t>Entenda</t>
    </r>
    <r>
      <rPr>
        <i/>
        <sz val="10"/>
        <color theme="1"/>
        <rFont val="Calibri"/>
        <family val="2"/>
        <scheme val="minor"/>
      </rPr>
      <t xml:space="preserve">...A barreira é considerada muito fraca quando NÃO há procedimento implementado (independente da obrigatoriedade das avaliações). A barreira vai se tornando mais forte à medida que são executados procedimentos de avaliação da estrutura do pavimento. </t>
    </r>
  </si>
  <si>
    <t>Procedimento implementado para avaliação de pavimentos: Avaliação estrutural do pavimento da PPD</t>
  </si>
  <si>
    <r>
      <rPr>
        <b/>
        <i/>
        <sz val="10"/>
        <color theme="1"/>
        <rFont val="Calibri"/>
        <family val="2"/>
        <scheme val="minor"/>
      </rPr>
      <t>Entenda</t>
    </r>
    <r>
      <rPr>
        <i/>
        <sz val="10"/>
        <color theme="1"/>
        <rFont val="Calibri"/>
        <family val="2"/>
        <scheme val="minor"/>
      </rPr>
      <t>... São exemplos os procedimentos para identificação de espécies predominantes e acompanhamento quantitativo de populações.
Indica-se a leitura do Manual de Boas Práticas em Gerenciamento do Risco de Fauna, disponível no site da ANAC:</t>
    </r>
  </si>
  <si>
    <r>
      <rPr>
        <b/>
        <i/>
        <sz val="10"/>
        <color theme="1"/>
        <rFont val="Calibri"/>
        <family val="2"/>
        <scheme val="minor"/>
      </rPr>
      <t>Entenda</t>
    </r>
    <r>
      <rPr>
        <i/>
        <sz val="10"/>
        <color theme="1"/>
        <rFont val="Calibri"/>
        <family val="2"/>
        <scheme val="minor"/>
      </rPr>
      <t>... São exemplos os procedimentos para identificação de espécies predominantes, surgimento de focos atrativos (como abatedouros e lixões) e acompanhamento quantitativo de populações nas proximidades do aeródromo, sobremaneira no alinhamento da PPD.
Indica-se a leitura do Manual de Boas Práticas em Gerenciamento do Risco de Fauna, disponível no site da ANAC:</t>
    </r>
  </si>
  <si>
    <r>
      <rPr>
        <b/>
        <i/>
        <sz val="10"/>
        <color theme="1"/>
        <rFont val="Calibri"/>
        <family val="2"/>
        <scheme val="minor"/>
      </rPr>
      <t>Entenda</t>
    </r>
    <r>
      <rPr>
        <i/>
        <sz val="10"/>
        <color theme="1"/>
        <rFont val="Calibri"/>
        <family val="2"/>
        <scheme val="minor"/>
      </rPr>
      <t xml:space="preserve">...Esta barreira é avaliada forte quando o operador realiza ações periódicas de forma a conscientizar a população a não manter animais que tenham acesso à área operacional (perigos para colisão com fauna em solo) e não manter condições que atraiam pássaros às proximidades do aeródromo (perigos para colisão com aves). </t>
    </r>
  </si>
  <si>
    <r>
      <rPr>
        <b/>
        <i/>
        <sz val="10"/>
        <rFont val="Calibri"/>
        <family val="2"/>
        <scheme val="minor"/>
      </rPr>
      <t>Entenda</t>
    </r>
    <r>
      <rPr>
        <i/>
        <sz val="10"/>
        <rFont val="Calibri"/>
        <family val="2"/>
        <scheme val="minor"/>
      </rPr>
      <t>...Esta barreira é avaliada forte quando o operador realiza ações periódicas de forma a conscientizar a população do entorno à importância de não adentrar na área operacional (perigos para incursão em pista)</t>
    </r>
  </si>
  <si>
    <r>
      <rPr>
        <b/>
        <i/>
        <sz val="10"/>
        <color theme="1"/>
        <rFont val="Calibri"/>
        <family val="2"/>
        <scheme val="minor"/>
      </rPr>
      <t>Entenda</t>
    </r>
    <r>
      <rPr>
        <i/>
        <sz val="10"/>
        <color theme="1"/>
        <rFont val="Calibri"/>
        <family val="2"/>
        <scheme val="minor"/>
      </rPr>
      <t xml:space="preserve">... A força da barreira aumenta na medida em que o operador implementa ações de capacitação buscando desenvolver estas competências (por exemplo implementando treinamentos do PISOA, briefings ou treinamentos em serviço).
Para os treinamentos obrigatórios de AVSEC ( AVSEC para vigilantes ou Básico AVSEC), os Centros de Instrução AVSEC podem ser consultados em: </t>
    </r>
  </si>
  <si>
    <t>http://sistemas.anac.gov.br/avsec/Centros.aspx</t>
  </si>
  <si>
    <r>
      <rPr>
        <b/>
        <i/>
        <sz val="10"/>
        <color theme="1"/>
        <rFont val="Calibri"/>
        <family val="2"/>
        <scheme val="minor"/>
      </rPr>
      <t>Entenda</t>
    </r>
    <r>
      <rPr>
        <i/>
        <sz val="10"/>
        <color theme="1"/>
        <rFont val="Calibri"/>
        <family val="2"/>
        <scheme val="minor"/>
      </rPr>
      <t xml:space="preserve">... A barreira é considerada muito fraca quando não há recursos humanos tratando riscos de fauna e a escala aumenta à medida que se verifica que o pessoal envolvido com fauna tem domínio quanto a suas atribuições. </t>
    </r>
  </si>
  <si>
    <r>
      <rPr>
        <b/>
        <i/>
        <sz val="10"/>
        <color theme="1"/>
        <rFont val="Calibri"/>
        <family val="2"/>
        <scheme val="minor"/>
      </rPr>
      <t>Entenda</t>
    </r>
    <r>
      <rPr>
        <i/>
        <sz val="10"/>
        <color theme="1"/>
        <rFont val="Calibri"/>
        <family val="2"/>
        <scheme val="minor"/>
      </rPr>
      <t xml:space="preserve">... A barreira é considerada muito fraca quando o gestor desconhece os principais conceitos relacionados à operação e aos riscos do aeródromo (exemplos: área protegida, faixa preparada, faixa de pista). À medida que o gestor tem conhecimento e toma ações no sentido de implementar as principais barreiras e procedimentos relacionados a mitigação dos eventos de segurança operacional, a avaliação da barreira aumenta na escala. </t>
    </r>
  </si>
  <si>
    <r>
      <rPr>
        <b/>
        <i/>
        <sz val="10"/>
        <color theme="1"/>
        <rFont val="Calibri"/>
        <family val="2"/>
        <scheme val="minor"/>
      </rPr>
      <t>Entenda</t>
    </r>
    <r>
      <rPr>
        <i/>
        <sz val="10"/>
        <color theme="1"/>
        <rFont val="Calibri"/>
        <family val="2"/>
        <scheme val="minor"/>
      </rPr>
      <t xml:space="preserve">... A faixa de pista inclui a pista de pouso e decolagem, as laterais da pista e as zonas de parada (se disponíveis) após cada uma das cabeceiras, e é destinada a reduzir o risco de danos às aeronaves, caso estas saiam dos limites da pista e para protegê-las </t>
    </r>
    <r>
      <rPr>
        <i/>
        <u/>
        <sz val="10"/>
        <color theme="1"/>
        <rFont val="Calibri"/>
        <family val="2"/>
        <scheme val="minor"/>
      </rPr>
      <t>quando em sobrevoo</t>
    </r>
    <r>
      <rPr>
        <i/>
        <sz val="10"/>
        <color theme="1"/>
        <rFont val="Calibri"/>
        <family val="2"/>
        <scheme val="minor"/>
      </rPr>
      <t xml:space="preserve"> durante pousos e decolagens.</t>
    </r>
  </si>
  <si>
    <r>
      <rPr>
        <b/>
        <i/>
        <sz val="10"/>
        <color theme="1"/>
        <rFont val="Calibri"/>
        <family val="2"/>
        <scheme val="minor"/>
      </rPr>
      <t>Entenda</t>
    </r>
    <r>
      <rPr>
        <i/>
        <sz val="10"/>
        <color theme="1"/>
        <rFont val="Calibri"/>
        <family val="2"/>
        <scheme val="minor"/>
      </rPr>
      <t>... Alguns auxílios visuais à navegação costumam estar localizados na faixa de pista, como o indicador visual de direção do vento (biruta), PAPI, etc. Nesse caso, indique o objeto e a distância medida entre ele e o eixo da pista de pouso e decolagem (Por exemplo: Biruta localizada a 28 metros do eixo da pista e distante 300 metros da cabeceira-23. PAPI localizado a 20 metros do eixo da pista e distante 150 metros da cabeceira-17. Abrigo de equipamentos eletrônicos localizado a 30 metros do eixo da pista e a 13 metros da cabeceira-16 da pista, etc.)</t>
    </r>
  </si>
  <si>
    <r>
      <rPr>
        <b/>
        <i/>
        <sz val="10"/>
        <color theme="1"/>
        <rFont val="Calibri"/>
        <family val="2"/>
        <scheme val="minor"/>
      </rPr>
      <t>Entenda</t>
    </r>
    <r>
      <rPr>
        <i/>
        <sz val="10"/>
        <color theme="1"/>
        <rFont val="Calibri"/>
        <family val="2"/>
        <scheme val="minor"/>
      </rPr>
      <t>... Suporte frangível é aquele que possui uma base frágil, propositalmente programada para quebrar se houver uma colisão com aeronave, de forma a minimizar os danos decorrentes dessa colisão.
Caso não haja objetos na faixa de pista, escolher a opção 'não se aplica'</t>
    </r>
  </si>
  <si>
    <r>
      <rPr>
        <b/>
        <i/>
        <sz val="10"/>
        <color theme="1"/>
        <rFont val="Calibri"/>
        <family val="2"/>
        <scheme val="minor"/>
      </rPr>
      <t>Entenda</t>
    </r>
    <r>
      <rPr>
        <i/>
        <sz val="10"/>
        <color theme="1"/>
        <rFont val="Calibri"/>
        <family val="2"/>
        <scheme val="minor"/>
      </rPr>
      <t xml:space="preserve">... Faixa preparada significa a porção de uma faixa de pista de pouso e decolagem nivelada e construída com capacidade de suporte adequada de forma a minimizar os riscos no caso de uma aeronave, </t>
    </r>
    <r>
      <rPr>
        <i/>
        <u/>
        <sz val="10"/>
        <color theme="1"/>
        <rFont val="Calibri"/>
        <family val="2"/>
        <scheme val="minor"/>
      </rPr>
      <t>quando no solo</t>
    </r>
    <r>
      <rPr>
        <i/>
        <sz val="10"/>
        <color theme="1"/>
        <rFont val="Calibri"/>
        <family val="2"/>
        <scheme val="minor"/>
      </rPr>
      <t>, sair acidentalmente da pista.</t>
    </r>
  </si>
  <si>
    <r>
      <rPr>
        <b/>
        <i/>
        <sz val="10"/>
        <color theme="1"/>
        <rFont val="Calibri"/>
        <family val="2"/>
        <scheme val="minor"/>
      </rPr>
      <t>Entenda</t>
    </r>
    <r>
      <rPr>
        <i/>
        <sz val="10"/>
        <color theme="1"/>
        <rFont val="Calibri"/>
        <family val="2"/>
        <scheme val="minor"/>
      </rPr>
      <t xml:space="preserve">... Área de Segurança de Fim de Pista (Runway End Safety Area - RESA) significa a área simétrica ao longo do prolongamento do eixo da pista de pouso e decolagem e adjacente ao fim da faixa de pista, utilizada primordialmente para reduzir o risco de danos a aeronaves que realizem o toque antes de alcançar a cabeceira (undershoot) ou que ultrapassem acidentalmente o fim da pista de pouso e decolagem (overrun). Deve ser homologada pela ANAC.
</t>
    </r>
    <r>
      <rPr>
        <b/>
        <i/>
        <sz val="10"/>
        <color theme="1"/>
        <rFont val="Calibri"/>
        <family val="2"/>
        <scheme val="minor"/>
      </rPr>
      <t>Se existir uma área com as características de RESA, porém não homologada pela ANAC, avaliar a barreira como Moderada e selecionar a existência de “área livre de fim de pista”.</t>
    </r>
  </si>
  <si>
    <r>
      <t xml:space="preserve">48.b.1  Quais elementos estão presentes na </t>
    </r>
    <r>
      <rPr>
        <i/>
        <u/>
        <sz val="10"/>
        <rFont val="Calibri"/>
        <family val="2"/>
        <scheme val="minor"/>
      </rPr>
      <t>cabeceira de MENOR valor</t>
    </r>
    <r>
      <rPr>
        <i/>
        <sz val="10"/>
        <rFont val="Calibri"/>
        <family val="2"/>
        <scheme val="minor"/>
      </rPr>
      <t>?</t>
    </r>
  </si>
  <si>
    <r>
      <t xml:space="preserve">48.b.2  Quais elementos estão presentes na </t>
    </r>
    <r>
      <rPr>
        <i/>
        <u/>
        <sz val="10"/>
        <rFont val="Calibri"/>
        <family val="2"/>
        <scheme val="minor"/>
      </rPr>
      <t>cabeceira de MAIOR valor</t>
    </r>
    <r>
      <rPr>
        <i/>
        <sz val="10"/>
        <rFont val="Calibri"/>
        <family val="2"/>
        <scheme val="minor"/>
      </rPr>
      <t>?</t>
    </r>
  </si>
  <si>
    <r>
      <rPr>
        <b/>
        <i/>
        <sz val="10"/>
        <color theme="1"/>
        <rFont val="Calibri"/>
        <family val="2"/>
        <scheme val="minor"/>
      </rPr>
      <t>Entenda</t>
    </r>
    <r>
      <rPr>
        <i/>
        <sz val="10"/>
        <color theme="1"/>
        <rFont val="Calibri"/>
        <family val="2"/>
        <scheme val="minor"/>
      </rPr>
      <t>... A barreira é considerada como muito fraca quando não foram definidos os procedimentos e há patologias no pavimento; moderada quando existem procedimentos definidos, mas não tem como assegurar que não haverá aceleração na deterioração do pavimento; forte quando são utilizados procedimentos de forma efetiva, sem acarretar aceleração na deterioração do pavimento. 
São exemplos de procedimentos relacionados a sobrecarga: restrição de frequência de aeronaves, restrição de peso, dentre outros. 
Em caso de avaliação considerando que o pavimento apresenta condições com margem de segurança para operações das aeronaves usuais em condições de decolagem com peso máximo, considerar a barreira como  forte.</t>
    </r>
  </si>
  <si>
    <t>FICHA DE DECLARAÇÃO SOBRE CONDIÇÃO DE AERÓDROMO - Fiscalização Baseada em Risco</t>
  </si>
  <si>
    <t>https://www.gov.br/anac/pt-br/assuntos/regulados/aerodromos/seguranca-operacional</t>
  </si>
  <si>
    <r>
      <t xml:space="preserve">Evidências: </t>
    </r>
    <r>
      <rPr>
        <sz val="11"/>
        <color theme="1"/>
        <rFont val="Calibri"/>
        <family val="2"/>
        <scheme val="minor"/>
      </rPr>
      <t>Apresente fotografias dos rádios existentes e operacionais, se houver.</t>
    </r>
    <r>
      <rPr>
        <b/>
        <sz val="11"/>
        <color theme="1"/>
        <rFont val="Calibri"/>
        <family val="2"/>
        <scheme val="minor"/>
      </rPr>
      <t xml:space="preserve">
Para inserir as fotografias: Clique com o botão direito em cada um dos campos com imagem de aeronave e escolha a opção "Alterar Imagem".</t>
    </r>
  </si>
  <si>
    <r>
      <t xml:space="preserve">Evidências: </t>
    </r>
    <r>
      <rPr>
        <sz val="11"/>
        <color theme="1"/>
        <rFont val="Calibri"/>
        <family val="2"/>
        <scheme val="minor"/>
      </rPr>
      <t>Apresente fotografias dos auxílios existentes no aeródromo. São auxílios a navegação: indicador de direção de vento (biruta), indicador visual de rampa de aproximação (AVASIS, VASIS, PAPI) e os sistemas de luzes de aproximação e instrumentos (ALS/ILS) para operações por instrumento.</t>
    </r>
    <r>
      <rPr>
        <b/>
        <sz val="11"/>
        <color theme="1"/>
        <rFont val="Calibri"/>
        <family val="2"/>
        <scheme val="minor"/>
      </rPr>
      <t xml:space="preserve">
Para inserir as fotografias: Clique com o botão direito em cada um dos campos com imagem de aeronave e escolha a opção "Alterar Imagem".</t>
    </r>
  </si>
  <si>
    <t>Para inserir as fotografias: Clique com o botão direito em cada um dos campos com imagem de aeronave e escolha a opção "Alterar Imagem".</t>
  </si>
  <si>
    <r>
      <t xml:space="preserve">Evidências: </t>
    </r>
    <r>
      <rPr>
        <sz val="11"/>
        <color theme="1"/>
        <rFont val="Calibri"/>
        <family val="2"/>
        <scheme val="minor"/>
      </rPr>
      <t xml:space="preserve"> Insira fotos que ilustrem as condições atuais do sistema de drenagem no aeródromo. Se houver dispositivos de drenagem, ilustrar seus componentes (valas, canaletas, caixa coletoras, etc).
</t>
    </r>
    <r>
      <rPr>
        <b/>
        <sz val="11"/>
        <color theme="1"/>
        <rFont val="Calibri"/>
        <family val="2"/>
        <scheme val="minor"/>
      </rPr>
      <t xml:space="preserve">
Para inserir as fotografias: Clique com o botão direito em cada um dos campos com imagem de aeronave e escolha a opção "Alterar Imagem".</t>
    </r>
  </si>
  <si>
    <r>
      <t xml:space="preserve">Evidências: </t>
    </r>
    <r>
      <rPr>
        <sz val="11"/>
        <color theme="1"/>
        <rFont val="Calibri"/>
        <family val="2"/>
        <scheme val="minor"/>
      </rPr>
      <t>Insira fotos que ilustrem as condições atuais faixa de pista e faixa preparada.</t>
    </r>
    <r>
      <rPr>
        <sz val="11"/>
        <rFont val="Calibri"/>
        <family val="2"/>
        <scheme val="minor"/>
      </rPr>
      <t xml:space="preserve"> As fotos devem ser tomadas ao longo das laterais da pista, áreas posteriores às cabeceiras e laterais das pistas de táxi</t>
    </r>
    <r>
      <rPr>
        <sz val="11"/>
        <color theme="1"/>
        <rFont val="Calibri"/>
        <family val="2"/>
        <scheme val="minor"/>
      </rPr>
      <t>.</t>
    </r>
    <r>
      <rPr>
        <b/>
        <sz val="11"/>
        <color theme="1"/>
        <rFont val="Calibri"/>
        <family val="2"/>
        <scheme val="minor"/>
      </rPr>
      <t xml:space="preserve">
Para inserir as fotografias: Clique com o botão direito em cada um dos campos com imagem de aeronave e escolha a opção "Alterar Imagem".</t>
    </r>
  </si>
  <si>
    <r>
      <t xml:space="preserve">Evidências: </t>
    </r>
    <r>
      <rPr>
        <sz val="11"/>
        <color theme="1"/>
        <rFont val="Calibri"/>
        <family val="2"/>
        <scheme val="minor"/>
      </rPr>
      <t xml:space="preserve"> Insira fotos que ilustrem as condições atuais das áreas verdes na área operacional, indicando nas fotos possíveis pontos em que as áreas verdes possam ser atrativos de fauna (áreas alagadas ou  árvores frutíferas no sítio aeroportuário).
</t>
    </r>
    <r>
      <rPr>
        <b/>
        <sz val="11"/>
        <color theme="1"/>
        <rFont val="Calibri"/>
        <family val="2"/>
        <scheme val="minor"/>
      </rPr>
      <t>Para inserir as fotografias: Clique com o botão direito em cada um dos campos com imagem de aeronave e escolha a opção "Alterar Imagem".</t>
    </r>
  </si>
  <si>
    <r>
      <t xml:space="preserve">Evidências: </t>
    </r>
    <r>
      <rPr>
        <sz val="11"/>
        <color theme="1"/>
        <rFont val="Calibri"/>
        <family val="2"/>
        <scheme val="minor"/>
      </rPr>
      <t>Incluir fotografias da sinalização horizontal de forma a demostrar sua situação geral de manutenção, pelo menos da sinalização de designação e cabeceiras, eixo, toque, ponto de visada, área de giro e borda se houver, e sinalização da posição de espera em pistas de táxi.</t>
    </r>
    <r>
      <rPr>
        <b/>
        <sz val="11"/>
        <color theme="1"/>
        <rFont val="Calibri"/>
        <family val="2"/>
        <scheme val="minor"/>
      </rPr>
      <t xml:space="preserve">
Para inserir as fotografias: Clique com o botão direito em cada um dos campos com imagem de aeronave e escolha a opção "Alterar Imagem".</t>
    </r>
  </si>
  <si>
    <r>
      <t xml:space="preserve">Evidências: </t>
    </r>
    <r>
      <rPr>
        <sz val="11"/>
        <color theme="1"/>
        <rFont val="Calibri"/>
        <family val="2"/>
        <scheme val="minor"/>
      </rPr>
      <t xml:space="preserve">Incluir fotografias da sinalização luminosa de forma a demonstrar sua situação geral de manutenção, incluindo, no mínimo, as luzes laterais de pista e de ambas as cabeceiras (vermelhas e verdes). Recomenda-se sua captura ao anoitecer, horario em que fica melhor evidenciado seu funcionamento. </t>
    </r>
    <r>
      <rPr>
        <b/>
        <sz val="11"/>
        <color theme="1"/>
        <rFont val="Calibri"/>
        <family val="2"/>
        <scheme val="minor"/>
      </rPr>
      <t xml:space="preserve">
Para inserir as fotografias: Clique com o botão direito em cada um dos campos com imagem de aeronave e escolha a opção "Alterar Imagem".</t>
    </r>
  </si>
  <si>
    <r>
      <t>Evidências:</t>
    </r>
    <r>
      <rPr>
        <sz val="11"/>
        <color theme="1"/>
        <rFont val="Calibri"/>
        <family val="2"/>
        <scheme val="minor"/>
      </rPr>
      <t xml:space="preserve"> Incluir fotografias da sinalização vertical de forma a demostrar sua situação geral de manutenção. Caso sejam iluminadas, fotografá-las em funcionamento.
</t>
    </r>
    <r>
      <rPr>
        <b/>
        <sz val="11"/>
        <color theme="1"/>
        <rFont val="Calibri"/>
        <family val="2"/>
        <scheme val="minor"/>
      </rPr>
      <t>Para inserir as fotografias: Clique com o botão direito em cada um dos campos com imagem de aeronave e escolha a opção "Alterar Imagem".</t>
    </r>
  </si>
  <si>
    <t>Nome oficial do aeródromo:</t>
  </si>
  <si>
    <t>00° 00' 00" S; 00° 00' 00" W</t>
  </si>
  <si>
    <t>Esquema de um diagrama bowtie - Barreiras relacionadas à Incursão em Pista - RI</t>
  </si>
  <si>
    <t>Esquema de um diagrama bowtie - Barreiras relacionadas à Excursão de Pista - RE</t>
  </si>
  <si>
    <t>Esquema de um diagrama bowtie - Barreiras relacionadas à FOD</t>
  </si>
  <si>
    <t>Esquema de um diagrama bowtie - Barreiras relacionadas à BIRD</t>
  </si>
  <si>
    <t>Esquema de um diagrama bowtie - Barreiras relacionadas à WILD</t>
  </si>
  <si>
    <r>
      <t xml:space="preserve">Fotografia 1 que caracterize a cerca/muro ao longo da lateral </t>
    </r>
    <r>
      <rPr>
        <b/>
        <sz val="11"/>
        <color theme="1"/>
        <rFont val="Calibri"/>
        <family val="2"/>
        <scheme val="minor"/>
      </rPr>
      <t>direita</t>
    </r>
    <r>
      <rPr>
        <sz val="11"/>
        <color theme="1"/>
        <rFont val="Calibri"/>
        <family val="2"/>
        <scheme val="minor"/>
      </rPr>
      <t xml:space="preserve"> da pista (para identificação da lateral, considere-se posicionado na menor cabeceira no sentido da maior cabeceira).</t>
    </r>
  </si>
  <si>
    <r>
      <t xml:space="preserve">Fotografia 2 que caracterize a cerca/muro ao longo da lateral </t>
    </r>
    <r>
      <rPr>
        <b/>
        <sz val="11"/>
        <color theme="1"/>
        <rFont val="Calibri"/>
        <family val="2"/>
        <scheme val="minor"/>
      </rPr>
      <t>direita</t>
    </r>
    <r>
      <rPr>
        <sz val="11"/>
        <color theme="1"/>
        <rFont val="Calibri"/>
        <family val="2"/>
        <scheme val="minor"/>
      </rPr>
      <t xml:space="preserve"> da pista (para identificação da lateral, considere-se posicionado na menor cabeceira no sentido da maior cabeceira).</t>
    </r>
  </si>
  <si>
    <r>
      <t xml:space="preserve">Fotografia 3 que caracterize a cerca/muro ao longo da lateral </t>
    </r>
    <r>
      <rPr>
        <b/>
        <sz val="11"/>
        <color theme="1"/>
        <rFont val="Calibri"/>
        <family val="2"/>
        <scheme val="minor"/>
      </rPr>
      <t>direita</t>
    </r>
    <r>
      <rPr>
        <sz val="11"/>
        <color theme="1"/>
        <rFont val="Calibri"/>
        <family val="2"/>
        <scheme val="minor"/>
      </rPr>
      <t xml:space="preserve"> da pista (para identificação da lateral, considere-se posicionado na menor cabeceira no sentido da maior cabeceira).</t>
    </r>
  </si>
  <si>
    <r>
      <t xml:space="preserve">Fotografia 4 que caracterize a cerca/muro ao longo da lateral </t>
    </r>
    <r>
      <rPr>
        <b/>
        <sz val="11"/>
        <color theme="1"/>
        <rFont val="Calibri"/>
        <family val="2"/>
        <scheme val="minor"/>
      </rPr>
      <t>direita</t>
    </r>
    <r>
      <rPr>
        <sz val="11"/>
        <color theme="1"/>
        <rFont val="Calibri"/>
        <family val="2"/>
        <scheme val="minor"/>
      </rPr>
      <t xml:space="preserve"> da pista (para identificação da lateral, considere-se posicionado na menor cabeceira no sentido da maior cabeceira).</t>
    </r>
  </si>
  <si>
    <r>
      <t xml:space="preserve">Fotografia 5 que caracterize a cerca/muro ao longo da lateral </t>
    </r>
    <r>
      <rPr>
        <b/>
        <sz val="11"/>
        <color theme="1"/>
        <rFont val="Calibri"/>
        <family val="2"/>
        <scheme val="minor"/>
      </rPr>
      <t>direita</t>
    </r>
    <r>
      <rPr>
        <sz val="11"/>
        <color theme="1"/>
        <rFont val="Calibri"/>
        <family val="2"/>
        <scheme val="minor"/>
      </rPr>
      <t xml:space="preserve"> da pista (para identificação da lateral, considere-se posicionado na menor cabeceira no sentido da maior cabeceira).</t>
    </r>
  </si>
  <si>
    <r>
      <t xml:space="preserve">Fotografia 6 que caracterize a cerca/muro ao longo da lateral </t>
    </r>
    <r>
      <rPr>
        <b/>
        <sz val="11"/>
        <color theme="1"/>
        <rFont val="Calibri"/>
        <family val="2"/>
        <scheme val="minor"/>
      </rPr>
      <t>direita</t>
    </r>
    <r>
      <rPr>
        <sz val="11"/>
        <color theme="1"/>
        <rFont val="Calibri"/>
        <family val="2"/>
        <scheme val="minor"/>
      </rPr>
      <t xml:space="preserve"> da pista (para identificação da lateral, considere-se posicionado na menor cabeceira no sentido da maior cabeceira).</t>
    </r>
  </si>
  <si>
    <r>
      <t xml:space="preserve">Fotografia 5 que caracterize a cerca/muro ao longo da lateral </t>
    </r>
    <r>
      <rPr>
        <b/>
        <sz val="11"/>
        <color theme="1"/>
        <rFont val="Calibri"/>
        <family val="2"/>
        <scheme val="minor"/>
      </rPr>
      <t>esquerda</t>
    </r>
    <r>
      <rPr>
        <sz val="11"/>
        <color theme="1"/>
        <rFont val="Calibri"/>
        <family val="2"/>
        <scheme val="minor"/>
      </rPr>
      <t xml:space="preserve"> da pista (para identificação da lateral, considere-se posicionado na menor cabeceira no sentido da maior cabeceira).</t>
    </r>
  </si>
  <si>
    <r>
      <t xml:space="preserve">Fotografia 6 que caracterize a cerca/muro ao longo da lateral </t>
    </r>
    <r>
      <rPr>
        <b/>
        <sz val="11"/>
        <color theme="1"/>
        <rFont val="Calibri"/>
        <family val="2"/>
        <scheme val="minor"/>
      </rPr>
      <t>esquerda</t>
    </r>
    <r>
      <rPr>
        <sz val="11"/>
        <color theme="1"/>
        <rFont val="Calibri"/>
        <family val="2"/>
        <scheme val="minor"/>
      </rPr>
      <t xml:space="preserve"> da pista (para identificação da lateral, considere-se posicionado na menor cabeceira no sentido da maior cabeceira).</t>
    </r>
  </si>
  <si>
    <r>
      <t xml:space="preserve">Fotografia 1 que caracterize a cerca/muro na aproximação da cabeceira de </t>
    </r>
    <r>
      <rPr>
        <b/>
        <sz val="11"/>
        <color theme="1"/>
        <rFont val="Calibri"/>
        <family val="2"/>
        <scheme val="minor"/>
      </rPr>
      <t>maior</t>
    </r>
    <r>
      <rPr>
        <sz val="11"/>
        <color theme="1"/>
        <rFont val="Calibri"/>
        <family val="2"/>
        <scheme val="minor"/>
      </rPr>
      <t xml:space="preserve"> valor (entre 19 e 36).</t>
    </r>
  </si>
  <si>
    <r>
      <t xml:space="preserve">Fotografia 2 que caracterize a cerca/muro na aproximação da cabeceira de </t>
    </r>
    <r>
      <rPr>
        <b/>
        <sz val="11"/>
        <color theme="1"/>
        <rFont val="Calibri"/>
        <family val="2"/>
        <scheme val="minor"/>
      </rPr>
      <t>maior</t>
    </r>
    <r>
      <rPr>
        <sz val="11"/>
        <color theme="1"/>
        <rFont val="Calibri"/>
        <family val="2"/>
        <scheme val="minor"/>
      </rPr>
      <t xml:space="preserve"> valor (entre 19 e 36).</t>
    </r>
  </si>
  <si>
    <r>
      <t xml:space="preserve">Fotografia 3 que caracterize a cerca/muro ao longo da lateral </t>
    </r>
    <r>
      <rPr>
        <b/>
        <sz val="11"/>
        <color theme="1"/>
        <rFont val="Calibri"/>
        <family val="2"/>
        <scheme val="minor"/>
      </rPr>
      <t>esquerda</t>
    </r>
    <r>
      <rPr>
        <sz val="11"/>
        <color theme="1"/>
        <rFont val="Calibri"/>
        <family val="2"/>
        <scheme val="minor"/>
      </rPr>
      <t xml:space="preserve"> da pista (para identificação da lateral, considere-se posicionado na menor cabeceira no sentido da maior cabeceira).</t>
    </r>
  </si>
  <si>
    <t xml:space="preserve"> Fotografia de outra das placas de aviso de alerta.</t>
  </si>
  <si>
    <t>Figura CER.20</t>
  </si>
  <si>
    <t>Fotografia de uma das placas de aviso de alerta.</t>
  </si>
  <si>
    <t>Fotografia da cerca próxima do terminal de passageiros.</t>
  </si>
  <si>
    <t>Figura CER.1</t>
  </si>
  <si>
    <t>Fotografia do portão principal de acesso de veículos.</t>
  </si>
  <si>
    <t>Figura CER.2</t>
  </si>
  <si>
    <r>
      <t xml:space="preserve">Fotografia 1 que caracterize a cerca/muro na aproximação da cabeceira de </t>
    </r>
    <r>
      <rPr>
        <b/>
        <sz val="11"/>
        <color theme="1"/>
        <rFont val="Calibri"/>
        <family val="2"/>
        <scheme val="minor"/>
      </rPr>
      <t>menor</t>
    </r>
    <r>
      <rPr>
        <sz val="11"/>
        <color theme="1"/>
        <rFont val="Calibri"/>
        <family val="2"/>
        <scheme val="minor"/>
      </rPr>
      <t xml:space="preserve"> valor (entre 01 e 18).</t>
    </r>
  </si>
  <si>
    <r>
      <t xml:space="preserve">Fotografia 2 que caracterize a cerca/muro na aproximação da cabeceira de </t>
    </r>
    <r>
      <rPr>
        <b/>
        <sz val="11"/>
        <color theme="1"/>
        <rFont val="Calibri"/>
        <family val="2"/>
        <scheme val="minor"/>
      </rPr>
      <t>menor</t>
    </r>
    <r>
      <rPr>
        <sz val="11"/>
        <color theme="1"/>
        <rFont val="Calibri"/>
        <family val="2"/>
        <scheme val="minor"/>
      </rPr>
      <t xml:space="preserve"> valor (entre 01 e 18).</t>
    </r>
  </si>
  <si>
    <r>
      <t xml:space="preserve">Fotografia 1 que caracterize a cerca/muro ao longo da lateral </t>
    </r>
    <r>
      <rPr>
        <b/>
        <sz val="11"/>
        <color theme="1"/>
        <rFont val="Calibri"/>
        <family val="2"/>
        <scheme val="minor"/>
      </rPr>
      <t>esquerda</t>
    </r>
    <r>
      <rPr>
        <sz val="11"/>
        <color theme="1"/>
        <rFont val="Calibri"/>
        <family val="2"/>
        <scheme val="minor"/>
      </rPr>
      <t xml:space="preserve"> da pista (para identificação da lateral, considere-se posicionado na menor cabeceira no sentido da maior cabeceira).</t>
    </r>
  </si>
  <si>
    <r>
      <t xml:space="preserve">Fotografia 2 que caracterize a cerca/muro ao longo da lateral </t>
    </r>
    <r>
      <rPr>
        <b/>
        <sz val="11"/>
        <color theme="1"/>
        <rFont val="Calibri"/>
        <family val="2"/>
        <scheme val="minor"/>
      </rPr>
      <t>esquerda</t>
    </r>
    <r>
      <rPr>
        <sz val="11"/>
        <color theme="1"/>
        <rFont val="Calibri"/>
        <family val="2"/>
        <scheme val="minor"/>
      </rPr>
      <t xml:space="preserve"> da pista (para identificação da lateral, considere-se posicionado na menor cabeceira no sentido da maior cabeceira).</t>
    </r>
  </si>
  <si>
    <r>
      <t xml:space="preserve">Fotografia 4 que caracterize a cerca/muro ao longo da lateral </t>
    </r>
    <r>
      <rPr>
        <b/>
        <sz val="11"/>
        <color theme="1"/>
        <rFont val="Calibri"/>
        <family val="2"/>
        <scheme val="minor"/>
      </rPr>
      <t>esquerda</t>
    </r>
    <r>
      <rPr>
        <sz val="11"/>
        <color theme="1"/>
        <rFont val="Calibri"/>
        <family val="2"/>
        <scheme val="minor"/>
      </rPr>
      <t xml:space="preserve"> da pista (para identificação da lateral, considere-se posicionado na menor cabeceira no sentido da maior cabeceira).</t>
    </r>
  </si>
  <si>
    <t>Figura CER.19</t>
  </si>
  <si>
    <t>Figura CER.3</t>
  </si>
  <si>
    <t>Figura CER.4</t>
  </si>
  <si>
    <t>Figura CER.5</t>
  </si>
  <si>
    <t>Figura CER.6</t>
  </si>
  <si>
    <t>Figura CER.7</t>
  </si>
  <si>
    <t>Figura CER.8</t>
  </si>
  <si>
    <t>Figura CER.9</t>
  </si>
  <si>
    <t>Figura CER.10</t>
  </si>
  <si>
    <t>Figura CER.11</t>
  </si>
  <si>
    <t>Figura CER.12</t>
  </si>
  <si>
    <t>Figura CER.13</t>
  </si>
  <si>
    <t>Figura CER.14</t>
  </si>
  <si>
    <t>Figura CER.15</t>
  </si>
  <si>
    <t>Figura CER.16</t>
  </si>
  <si>
    <t>Figura CER.17</t>
  </si>
  <si>
    <t>Figura CER.18</t>
  </si>
  <si>
    <t>01/19</t>
  </si>
  <si>
    <t>02/20</t>
  </si>
  <si>
    <t>03/21</t>
  </si>
  <si>
    <t>04/22</t>
  </si>
  <si>
    <t>05/23</t>
  </si>
  <si>
    <t>06/24</t>
  </si>
  <si>
    <t>07/25</t>
  </si>
  <si>
    <t>08/26</t>
  </si>
  <si>
    <t>09/27</t>
  </si>
  <si>
    <t>10/28</t>
  </si>
  <si>
    <t>11/29</t>
  </si>
  <si>
    <t>12/30</t>
  </si>
  <si>
    <t>13/31</t>
  </si>
  <si>
    <t>14/32</t>
  </si>
  <si>
    <t>15/33</t>
  </si>
  <si>
    <t>16/34</t>
  </si>
  <si>
    <t>17/35</t>
  </si>
  <si>
    <t>18/36</t>
  </si>
  <si>
    <t>Designação da cabeceira de menor valor (números)</t>
  </si>
  <si>
    <t>Figura SH.1</t>
  </si>
  <si>
    <t>Figura SH.2</t>
  </si>
  <si>
    <t>Cabeceira de menor valor (faixas)</t>
  </si>
  <si>
    <t>Descreva adequadamente a fotografia.</t>
  </si>
  <si>
    <t>Figura SH.9</t>
  </si>
  <si>
    <t>Figura SH.10</t>
  </si>
  <si>
    <t>Trecho da sinalização de ponto de visada, se houver.</t>
  </si>
  <si>
    <t>Posição de espera na pista de táxi. Se houver mais de uma táxi, utilizar os campos adicionais a seguir.</t>
  </si>
  <si>
    <t>Figura SH.7</t>
  </si>
  <si>
    <t>Figura SH.8</t>
  </si>
  <si>
    <t>Figura SH.3</t>
  </si>
  <si>
    <t>Figura SH.4</t>
  </si>
  <si>
    <t>Cabeceira de maior valor (faixas)</t>
  </si>
  <si>
    <t>Designação da cabeceira de maior valor (números)</t>
  </si>
  <si>
    <t>Trecho da sinalização de eixo de pista.</t>
  </si>
  <si>
    <t>Trecho da sinalização de borda de pista, se houver.</t>
  </si>
  <si>
    <t>Figura SH.5</t>
  </si>
  <si>
    <t>Figura SH.6</t>
  </si>
  <si>
    <t xml:space="preserve">Figura LUZ.1: </t>
  </si>
  <si>
    <t xml:space="preserve">Figura LUZ.2: </t>
  </si>
  <si>
    <t xml:space="preserve">Figura LUZ.3: </t>
  </si>
  <si>
    <t xml:space="preserve">Figura LUZ.4: </t>
  </si>
  <si>
    <t>Figura SV.1</t>
  </si>
  <si>
    <t>Figura SV.2</t>
  </si>
  <si>
    <t>Figura SV.3</t>
  </si>
  <si>
    <t>Figura SV.4</t>
  </si>
  <si>
    <t>Fotografia dos rádios existentes e operacionais</t>
  </si>
  <si>
    <t>Figura COM.1:</t>
  </si>
  <si>
    <t>Figura COM.2:</t>
  </si>
  <si>
    <t>Figura COM.3:</t>
  </si>
  <si>
    <t>Figura COM.4:</t>
  </si>
  <si>
    <t>Fotografia da biruta mostrando o cone, o suporte e a base no solo.</t>
  </si>
  <si>
    <t xml:space="preserve">Figura AUX.1: </t>
  </si>
  <si>
    <t xml:space="preserve">Figura AUX.8: </t>
  </si>
  <si>
    <t xml:space="preserve">Figura AUX.2: </t>
  </si>
  <si>
    <t>Fotografia da biruta iluminada, se operação noturna no aeródromo.</t>
  </si>
  <si>
    <t xml:space="preserve">Figura AUX.3: </t>
  </si>
  <si>
    <t xml:space="preserve">Figura AUX.4: </t>
  </si>
  <si>
    <t xml:space="preserve">Figura AUX.5: </t>
  </si>
  <si>
    <t xml:space="preserve">Figura AUX.6: </t>
  </si>
  <si>
    <t xml:space="preserve">Figura AUX.7: </t>
  </si>
  <si>
    <r>
      <t xml:space="preserve">Fotografia da cabeceira de </t>
    </r>
    <r>
      <rPr>
        <b/>
        <sz val="11"/>
        <color theme="1"/>
        <rFont val="Calibri"/>
        <family val="2"/>
        <scheme val="minor"/>
      </rPr>
      <t>menor</t>
    </r>
    <r>
      <rPr>
        <sz val="11"/>
        <color theme="1"/>
        <rFont val="Calibri"/>
        <family val="2"/>
        <scheme val="minor"/>
      </rPr>
      <t xml:space="preserve"> valor (entre 01 e 18) – Visão geral (na direção da pista, a partir da borda)</t>
    </r>
  </si>
  <si>
    <t>Figura PPD.1</t>
  </si>
  <si>
    <r>
      <t xml:space="preserve">Fotografia da cabeceira de </t>
    </r>
    <r>
      <rPr>
        <b/>
        <sz val="11"/>
        <color theme="1"/>
        <rFont val="Calibri"/>
        <family val="2"/>
        <scheme val="minor"/>
      </rPr>
      <t>maior</t>
    </r>
    <r>
      <rPr>
        <sz val="11"/>
        <color theme="1"/>
        <rFont val="Calibri"/>
        <family val="2"/>
        <scheme val="minor"/>
      </rPr>
      <t xml:space="preserve"> valor (entre 19 e 36) – Visão geral (na direção da pista, a partir da borda)</t>
    </r>
  </si>
  <si>
    <r>
      <t xml:space="preserve">Visão geral da área de toque próximo a cabeceira de </t>
    </r>
    <r>
      <rPr>
        <b/>
        <sz val="11"/>
        <color theme="1"/>
        <rFont val="Calibri"/>
        <family val="2"/>
        <scheme val="minor"/>
      </rPr>
      <t>maior</t>
    </r>
    <r>
      <rPr>
        <sz val="11"/>
        <color theme="1"/>
        <rFont val="Calibri"/>
        <family val="2"/>
        <scheme val="minor"/>
      </rPr>
      <t xml:space="preserve"> valor (visualmente a área de toque é reconhecida pelas marcações de borracha dos pneus deixadas no pavimento nas operações de pouso).</t>
    </r>
  </si>
  <si>
    <r>
      <t xml:space="preserve">Visão geral da área de toque próximo a cabeceira de </t>
    </r>
    <r>
      <rPr>
        <b/>
        <sz val="11"/>
        <color theme="1"/>
        <rFont val="Calibri"/>
        <family val="2"/>
        <scheme val="minor"/>
      </rPr>
      <t>menor</t>
    </r>
    <r>
      <rPr>
        <sz val="11"/>
        <color theme="1"/>
        <rFont val="Calibri"/>
        <family val="2"/>
        <scheme val="minor"/>
      </rPr>
      <t xml:space="preserve"> valor (visualmente a área de toque é reconhecida pelas marcações de borracha dos pneus deixadas no pavimento nas operações de pouso).</t>
    </r>
  </si>
  <si>
    <t xml:space="preserve">Fotografia 1 ao longo da região central da pista de pouso (entre as áreas de toque). </t>
  </si>
  <si>
    <t xml:space="preserve">Fotografia 2 ao longo da região central da pista de pouso (entre as áreas de toque). </t>
  </si>
  <si>
    <t xml:space="preserve">Fotografia 3 ao longo da região central da pista de pouso (entre as áreas de toque). </t>
  </si>
  <si>
    <t xml:space="preserve">Fotografia 4 ao longo da região central da pista de pouso (entre as áreas de toque). </t>
  </si>
  <si>
    <t xml:space="preserve">Fotografia 5 ao longo da região central da pista de pouso (entre as áreas de toque). </t>
  </si>
  <si>
    <t xml:space="preserve">Fotografia 6 ao longo da região central da pista de pouso (entre as áreas de toque). </t>
  </si>
  <si>
    <t xml:space="preserve">Fotografia 7 ao longo da região central da pista de pouso (entre as áreas de toque). </t>
  </si>
  <si>
    <t xml:space="preserve">Fotografia 8 ao longo da região central da pista de pouso (entre as áreas de toque). </t>
  </si>
  <si>
    <t>Descreva adequadamente a fotografia, indicando sua localização.</t>
  </si>
  <si>
    <t xml:space="preserve"> Descreva adequadamente a fotografia, indicando sua localização.</t>
  </si>
  <si>
    <t>Figura  PPD.16</t>
  </si>
  <si>
    <t>Figura  PPD.15</t>
  </si>
  <si>
    <t>Figura PPD.2</t>
  </si>
  <si>
    <t>Figura PPD.3</t>
  </si>
  <si>
    <t>Figura PPD.4</t>
  </si>
  <si>
    <t>Figura PPD.5</t>
  </si>
  <si>
    <t>Figura PPD.6</t>
  </si>
  <si>
    <t>Figura PPD.7</t>
  </si>
  <si>
    <t>Figura PPD.8</t>
  </si>
  <si>
    <t>Figura PPD.9</t>
  </si>
  <si>
    <t>Figura PPD.10</t>
  </si>
  <si>
    <t>Figura PPD.11</t>
  </si>
  <si>
    <t>Figura PPD.12</t>
  </si>
  <si>
    <t>Figura PPD.13</t>
  </si>
  <si>
    <t>Figura PPD.14</t>
  </si>
  <si>
    <t>Fotografia da interseção de pista de táxi com pista de pouso e decolagem (Se houver mais de uma táxi, utilizar os campos adicionais ao final).</t>
  </si>
  <si>
    <t xml:space="preserve">Figura TWY.1: </t>
  </si>
  <si>
    <t xml:space="preserve">Figura TWY.15: </t>
  </si>
  <si>
    <t xml:space="preserve">Figura TWY.16: </t>
  </si>
  <si>
    <t>Fotografia anterior a posição de espera, no sentido da pista de pouso e decolagem. (Se houver mais de uma táxi, utilizar os campos adicionais ao final).</t>
  </si>
  <si>
    <t xml:space="preserve">Figura TWY.2: </t>
  </si>
  <si>
    <t xml:space="preserve">Figura TWY.3: </t>
  </si>
  <si>
    <t xml:space="preserve">Figura TWY.4: </t>
  </si>
  <si>
    <t xml:space="preserve">Figura TWY.5: </t>
  </si>
  <si>
    <t xml:space="preserve">Figura TWY.6: </t>
  </si>
  <si>
    <t xml:space="preserve">Figura TWY.7: </t>
  </si>
  <si>
    <t xml:space="preserve">Figura TWY.8: </t>
  </si>
  <si>
    <t xml:space="preserve">Figura TWY.9: </t>
  </si>
  <si>
    <t xml:space="preserve">Figura TWY.10: </t>
  </si>
  <si>
    <t xml:space="preserve">Figura TWY.11: </t>
  </si>
  <si>
    <t xml:space="preserve">Figura TWY.12: </t>
  </si>
  <si>
    <t xml:space="preserve">Figura TWY.13: </t>
  </si>
  <si>
    <t xml:space="preserve">Figura TWY.14: </t>
  </si>
  <si>
    <t xml:space="preserve"> Detalhe do pavimento do pátio</t>
  </si>
  <si>
    <t>Figura APRON.1</t>
  </si>
  <si>
    <t>Figura APRON.15</t>
  </si>
  <si>
    <t>Figura APRON.16</t>
  </si>
  <si>
    <t xml:space="preserve"> Descreva adequadamente a fotografia.</t>
  </si>
  <si>
    <t>Detalhe do pavimento do pátio</t>
  </si>
  <si>
    <t>Figura APRON.2</t>
  </si>
  <si>
    <t>Figura APRON.3</t>
  </si>
  <si>
    <t>Figura APRON.4</t>
  </si>
  <si>
    <t>Figura APRON.5</t>
  </si>
  <si>
    <t>Figura APRON.6</t>
  </si>
  <si>
    <t>Figura APRON.7</t>
  </si>
  <si>
    <t>Figura APRON.8</t>
  </si>
  <si>
    <t>Figura APRON.9</t>
  </si>
  <si>
    <t>Figura APRON.10</t>
  </si>
  <si>
    <t>Figura APRON.11</t>
  </si>
  <si>
    <t>Figura APRON.12</t>
  </si>
  <si>
    <t>Figura APRON.13</t>
  </si>
  <si>
    <t>Figura APRON.14</t>
  </si>
  <si>
    <t>Figura VS.1</t>
  </si>
  <si>
    <t>Figura VS.4</t>
  </si>
  <si>
    <t>Figura VS.3</t>
  </si>
  <si>
    <t>Figura VS.2</t>
  </si>
  <si>
    <t>Figura AV.1</t>
  </si>
  <si>
    <t>Figura AV.8</t>
  </si>
  <si>
    <t>Figura AV.2</t>
  </si>
  <si>
    <t>Figura AV.3</t>
  </si>
  <si>
    <t>Figura AV.4</t>
  </si>
  <si>
    <t>Figura AV.5</t>
  </si>
  <si>
    <t>Figura AV.6</t>
  </si>
  <si>
    <t>Figura AV.7</t>
  </si>
  <si>
    <t>Figura DREN.1</t>
  </si>
  <si>
    <t>Figura DREN.8</t>
  </si>
  <si>
    <t>Figura DREN.7</t>
  </si>
  <si>
    <t>Figura DREN.6</t>
  </si>
  <si>
    <t>Figura DREN.5</t>
  </si>
  <si>
    <t>Figura DREN.4</t>
  </si>
  <si>
    <t>Figura DREN.3</t>
  </si>
  <si>
    <t>Figura DREN.2</t>
  </si>
  <si>
    <t>Figura STRIP.1</t>
  </si>
  <si>
    <t>Figura STRIP.12</t>
  </si>
  <si>
    <t>Figura STRIP.11</t>
  </si>
  <si>
    <t>Figura STRIP.2</t>
  </si>
  <si>
    <t>Figura STRIP.3</t>
  </si>
  <si>
    <t>Figura STRIP.4</t>
  </si>
  <si>
    <t>Figura STRIP.5</t>
  </si>
  <si>
    <t>Figura STRIP.6</t>
  </si>
  <si>
    <t>Figura STRIP.7</t>
  </si>
  <si>
    <t>Figura STRIP.8</t>
  </si>
  <si>
    <t>Figura STRIP.9</t>
  </si>
  <si>
    <t>Figura STRIP.10</t>
  </si>
  <si>
    <r>
      <t xml:space="preserve">Fotografia com visão geral da faixa de pista posterior a cabeceira de </t>
    </r>
    <r>
      <rPr>
        <b/>
        <sz val="11"/>
        <color theme="1"/>
        <rFont val="Calibri"/>
        <family val="2"/>
        <scheme val="minor"/>
      </rPr>
      <t>menor</t>
    </r>
    <r>
      <rPr>
        <sz val="11"/>
        <color theme="1"/>
        <rFont val="Calibri"/>
        <family val="2"/>
        <scheme val="minor"/>
      </rPr>
      <t xml:space="preserve"> valor (entre 01 e 18).</t>
    </r>
  </si>
  <si>
    <r>
      <t xml:space="preserve">Fotografia com visão geral da faixa de pista posterior a cabeceira de </t>
    </r>
    <r>
      <rPr>
        <b/>
        <sz val="11"/>
        <color theme="1"/>
        <rFont val="Calibri"/>
        <family val="2"/>
        <scheme val="minor"/>
      </rPr>
      <t>maior</t>
    </r>
    <r>
      <rPr>
        <sz val="11"/>
        <color theme="1"/>
        <rFont val="Calibri"/>
        <family val="2"/>
        <scheme val="minor"/>
      </rPr>
      <t xml:space="preserve"> valor (entre 19 e 36).</t>
    </r>
  </si>
  <si>
    <r>
      <t xml:space="preserve">Fotografia 1 com visão geral da faixa de pista, lateral </t>
    </r>
    <r>
      <rPr>
        <b/>
        <sz val="11"/>
        <color theme="1"/>
        <rFont val="Calibri"/>
        <family val="2"/>
        <scheme val="minor"/>
      </rPr>
      <t>esquerda</t>
    </r>
    <r>
      <rPr>
        <sz val="11"/>
        <color theme="1"/>
        <rFont val="Calibri"/>
        <family val="2"/>
        <scheme val="minor"/>
      </rPr>
      <t xml:space="preserve"> (para identificação da lateral, considerar-se posicionado na menor cabeceira no sentido da maior cabeceira).</t>
    </r>
  </si>
  <si>
    <r>
      <t xml:space="preserve">Fotografia 2 com visão geral da faixa de pista, lateral </t>
    </r>
    <r>
      <rPr>
        <b/>
        <sz val="11"/>
        <color theme="1"/>
        <rFont val="Calibri"/>
        <family val="2"/>
        <scheme val="minor"/>
      </rPr>
      <t>esquerda</t>
    </r>
    <r>
      <rPr>
        <sz val="11"/>
        <color theme="1"/>
        <rFont val="Calibri"/>
        <family val="2"/>
        <scheme val="minor"/>
      </rPr>
      <t xml:space="preserve"> (para identificação da lateral, considerar-se posicionado na menor cabeceira no sentido da maior cabeceira).</t>
    </r>
  </si>
  <si>
    <r>
      <t xml:space="preserve">Fotografia 3 com visão geral da faixa de pista, lateral </t>
    </r>
    <r>
      <rPr>
        <b/>
        <sz val="11"/>
        <color theme="1"/>
        <rFont val="Calibri"/>
        <family val="2"/>
        <scheme val="minor"/>
      </rPr>
      <t>esquerda</t>
    </r>
    <r>
      <rPr>
        <sz val="11"/>
        <color theme="1"/>
        <rFont val="Calibri"/>
        <family val="2"/>
        <scheme val="minor"/>
      </rPr>
      <t xml:space="preserve"> (para identificação da lateral, considerar-se posicionado na menor cabeceira no sentido da maior cabeceira).</t>
    </r>
  </si>
  <si>
    <r>
      <t xml:space="preserve"> Fotografia 1 com visão geral da faixa de pista, lateral </t>
    </r>
    <r>
      <rPr>
        <b/>
        <sz val="11"/>
        <color theme="1"/>
        <rFont val="Calibri"/>
        <family val="2"/>
        <scheme val="minor"/>
      </rPr>
      <t>direita</t>
    </r>
    <r>
      <rPr>
        <sz val="11"/>
        <color theme="1"/>
        <rFont val="Calibri"/>
        <family val="2"/>
        <scheme val="minor"/>
      </rPr>
      <t xml:space="preserve"> (para identificação da lateral, considerar-se posicionado na menor cabeceira no sentido da maior cabeceira).</t>
    </r>
  </si>
  <si>
    <r>
      <t xml:space="preserve">Fotografia 2 com visão geral da faixa de pista, lateral </t>
    </r>
    <r>
      <rPr>
        <b/>
        <sz val="11"/>
        <color theme="1"/>
        <rFont val="Calibri"/>
        <family val="2"/>
        <scheme val="minor"/>
      </rPr>
      <t>direita</t>
    </r>
    <r>
      <rPr>
        <sz val="11"/>
        <color theme="1"/>
        <rFont val="Calibri"/>
        <family val="2"/>
        <scheme val="minor"/>
      </rPr>
      <t xml:space="preserve"> (para identificação da lateral, considerar-se posicionado na menor cabeceira no sentido da maior cabeceira).</t>
    </r>
  </si>
  <si>
    <r>
      <t xml:space="preserve">Fotografia 3 com visão geral da faixa de pista, lateral </t>
    </r>
    <r>
      <rPr>
        <b/>
        <sz val="11"/>
        <color theme="1"/>
        <rFont val="Calibri"/>
        <family val="2"/>
        <scheme val="minor"/>
      </rPr>
      <t>direita</t>
    </r>
    <r>
      <rPr>
        <sz val="11"/>
        <color theme="1"/>
        <rFont val="Calibri"/>
        <family val="2"/>
        <scheme val="minor"/>
      </rPr>
      <t xml:space="preserve"> (para identificação da lateral, considerar-se posicionado na menor cabeceira no sentido da maior cabeceira).</t>
    </r>
  </si>
  <si>
    <r>
      <rPr>
        <b/>
        <sz val="11"/>
        <color theme="1"/>
        <rFont val="Calibri"/>
        <family val="2"/>
        <scheme val="minor"/>
      </rPr>
      <t>Evidências:</t>
    </r>
    <r>
      <rPr>
        <sz val="11"/>
        <color theme="1"/>
        <rFont val="Calibri"/>
        <family val="2"/>
        <scheme val="minor"/>
      </rPr>
      <t xml:space="preserve"> Enviar fotografias que evidenciem a situação de cercas, muros, portões de acesso trancados, ou outro tipo de proteção física que evite a entrada de pessoas e animais, em todo perímetro. Imagens que retratem todos os tipos de proteção existentes e as fragilidades existentes. As fotos devem ser tomadas ao longo da cerca/muro, e de proximidade suficiente que se possa avaliar a boa condição do sistema de proteção.
</t>
    </r>
    <r>
      <rPr>
        <i/>
        <sz val="11"/>
        <rFont val="Calibri"/>
        <family val="2"/>
        <scheme val="minor"/>
      </rPr>
      <t>=====  À direita nesta página, foram previstos campos para inclusão de mais fotos caso o aeródromo possua trechos do sistema de proteção que necessitem de caracterização específica e que não se enquadrem nas legendas das figuras abaixo.</t>
    </r>
    <r>
      <rPr>
        <sz val="11"/>
        <color theme="1"/>
        <rFont val="Calibri"/>
        <family val="2"/>
        <scheme val="minor"/>
      </rPr>
      <t xml:space="preserve">
</t>
    </r>
    <r>
      <rPr>
        <b/>
        <sz val="11"/>
        <color theme="1"/>
        <rFont val="Calibri"/>
        <family val="2"/>
        <scheme val="minor"/>
      </rPr>
      <t>Para inserir as fotografias: Clique com o botão direito em cada um dos campos com imagem de aeronave e escolha a opção "Alterar Imagem".</t>
    </r>
  </si>
  <si>
    <t>Referências do padrão de placas se encontram no RBAC-154, 154.307. 
Há REQUISITOS DE MANUTENÇÃO, para os aeródromos com placas na área operacional, para as classes I (se operar RBAC 121), II, III e IV, conforme o RBAC-153, 153.217 (f).</t>
  </si>
  <si>
    <t>A instalação de luzes NÃO se dá por determinação da ANAC. Trata-se de um REQUISITO somente para que possa haver OPERAÇÕES NOTURNAS. 
Referências do padrão de luzes se encontram no RBAC-154, 154.305. 
Há requisitos para aeródromos de Classe I, conforme o RBAC-153, 153.103(b), 153.217(e), 153.219, aplicáveis aos aeródromos cadastrados para operações noturnas.</t>
  </si>
  <si>
    <t xml:space="preserve">Há requisito no RBAC-153, 153.205(e), 153.215, aplicável a todas as classes.
A execução de grooving NÃO se dá por determinação da ANAC. </t>
  </si>
  <si>
    <t>Há requisitos para todas as classes no  
RBAC-153,  153.215.</t>
  </si>
  <si>
    <t>Há requisitos para todas as classes no  
RBAC-153,  153.213(a)(3) e (b).</t>
  </si>
  <si>
    <t xml:space="preserve">Há requisitos para todas as classes no RBAC-153, 153.101, 153.211(e).
Referências das características da RESA podem ser encontradas no RBAC 154, item 154.209. </t>
  </si>
  <si>
    <t>Há requisitos no RBAC-153, 153.103(b) e 153.133(e). 
Procedimentos para divulgação imediata constam em regulamento do DECEA.</t>
  </si>
  <si>
    <t>RECOMENDAÇÃO para Classe I que NÃO opera RBAC 135 ao público ou RBAC 121.
Há requisitos para as classes I (se operar RBAC 135 ao público ou RBAC 121), II, III e IV, conforme o RBAC-153, 153.113 (c).</t>
  </si>
  <si>
    <t>RECOMENDAÇÃO para Classe I que NÃO opera RBAC 135 ao público ou RBAC 121.
Há requisitos para as classes I (se operar RBAC 135 ao público ou RBAC 121), II, III e IV, conforme o RBAC-153, 153.113(d) e (e).</t>
  </si>
  <si>
    <t>RECOMENDAÇÃO para Classe I que NÃO opera RBAC 135 ao público ou RBAC 121.
Há requisitos para as classes I (se operar RBAC 135 ao público ou RBAC 121), II, III e IV, conforme o RBAC-153, 153.103(a).</t>
  </si>
  <si>
    <t>RECOMENDAÇÃO para Classe I que NÃO opera RBAC 135 ao público ou RBAC 121.
Há requisitos para as classes I (se operar RBAC 135 ao público ou RBAC 121), II, III e IV, conforme o RBAC-153, 153.203(b)(1)(ii) a (iv)) e 153.205(f) a (i).</t>
  </si>
  <si>
    <t>RECOMENDAÇÃO para Classe I que NÃO opera RBAC 135 ao público ou RBAC 121.
Há requisitos para as classes I (se operar RBAC 135 ao público ou RBAC 121), II, III e IV, conforme o RBAC-153, 153.55 e 153.67.</t>
  </si>
  <si>
    <t>RECOMENDAÇÃO para Classe I que NÃO opera RBAC 135 ao público ou RBAC 121. Há requisitos para demais classes conforme o RBAC-153, 153.37.</t>
  </si>
  <si>
    <t>RECOMENDAÇÃO para aeródromos não enquadrados no RBAC 153, 153.503 ou 153.505</t>
  </si>
  <si>
    <t>NÃO APLICÁVEL A AERÓDROMO CUJO ENTORNO É INABITADO.
RECOMENDAÇÃO para aeródromos não enquadrados no RBAC 153, 153.503 ou 153.505.</t>
  </si>
  <si>
    <t xml:space="preserve">Há requisitos para os aeródromos que não possuem IPF (Identificação do Perigo da Fauna)  ou PGRF (Plano de Gerenciamento do Risco da Fauna), conforme RBAC-153, 153.501(a) e (b). </t>
  </si>
  <si>
    <t>RECOMENDAÇÃO para Classe I que NÃO opera  RBAC 121.
Há requisitos para as classes I (se operar  RBAC 121), II, III e IV, conforme o RBAC-153, 153.203(b)(1)(i)(A).</t>
  </si>
  <si>
    <t>34.1  Apresentar descrição dos procedimentos. Informar a periodicidade, frequência das ações de monitoramento. Anexar, em arquivo separado a este formulário, registros da execução do procedimento. Caso sua avaliação tenha sido fraca ou muito fraca, defina medidas a serem adotadas (medidas mitigadoras e/ou medidas corretivas).</t>
  </si>
  <si>
    <t>34.2 Qual é o prazo de atendimento até a adequação dessa barreira?</t>
  </si>
  <si>
    <t xml:space="preserve">35.1  Informar se foram implementados procedimentos de controle de FOD, anexando, em arquivo separado a este formulário, registros da execução do procedimento. </t>
  </si>
  <si>
    <t>ANUÊNCIA É REQUISITO PARA TODAS AS CLASSES, conforme o RBAC-153, 153.105.
Para aeródromos públicos Classe I é exigido o atendimento ao item 153.229.</t>
  </si>
  <si>
    <t>Há requisitos para todas as classes no RBAC-153, 153.301, 153.323 e 153.325</t>
  </si>
  <si>
    <t>TREINAMENTOS SAFETY: RECOMENDAÇÃO para Classe I que NÃO opera RBAC 135 ao público ou RBAC 121. Há requisitos para demais classes conforme o RBAC-153, 153.37.
TREINAMENTOS AVSEC: há requisitos para todas as classes no RBAC 107, RBAC 107.25(e).</t>
  </si>
  <si>
    <t>Há requisitos para todas as classes, conforme o RBAC-153, 153.107 (a); 153.221 (a); 153.501(b)(4); 153.501(d)(2) 
e RBAC 107, 107.67.
A IS 153.107-001 traz orientações sobre a forma de cumprimento do requisito 153.107.</t>
  </si>
  <si>
    <t>Há requisitos para todas as classes, conforme o RBAC-153, 153.133(a)(1), (2), (3), (7) e 153.133(e). 
Há requisitos para as classes I (se operar RBAC 135 ao público ou RBAC 121), II, III e IV, conforme demais parágrafos do RBAC-153, 153.133.
A IS 153.133-001 traz orientações sobre a forma de cumprimento do requisito 153.133.</t>
  </si>
  <si>
    <t>Há requisitos para os aeródromos que não possuem IPF (Identificação do Perigo da Fauna)  ou PGRF (Plano de Gerenciamento do Risco da Fauna), conforme RBAC-153, 153.501(a) e (b). 
A IS 153.501-001 traz orientações sobre a forma de cumprimento do requisito 153.501.</t>
  </si>
  <si>
    <r>
      <t xml:space="preserve">A Agência Nacional de Aviação Civil (ANAC), criada pela Lei nº 11.182, de 27 de setembro de 2005, e regulamentada pelo Decreto nº 5.731 de 20 de março de 2006, tem por competência regular e fiscalizar as atividades de aviação civil e de infraestrutura aeronáutica e aeroportuária.
Os Operadores de Aeródromo têm a responsabilidade legal, conforme a classe, de cumprir os requisitos de manutenção, operações aeroportuárias, resposta a emergência em aeródromos e segurança da aviação civil contra atos de interferência ilícita, contidos principalmente no RBAC 107 e RBAC 153.
Neste contexto, a ANAC executa ações de vigilância continuada para fiscalizar o cumprimento dos requisitos e a segurança operacional nos aeródromos públicos brasileiros.
O trabalho da fiscalização visa verificar e cobrar dos operadores de aeródromos o atendimento dos requisitos aplicáveis, induzindo a melhoria dos padrões operacionais e, por consequência, um maior nível de segurança.
Assim, com a finalidade de monitorar as condições do presente aeródromo e, também, de auxiliar no planejamento das Inspeções Aeroportuárias, solicita-se que as perguntas apresentadas  sejam respondidas de maneira a retratar com fidelidade a atual condição do aeródromo. </t>
    </r>
    <r>
      <rPr>
        <u/>
        <sz val="11"/>
        <rFont val="Calibri"/>
        <family val="2"/>
      </rPr>
      <t>As abas deste arquivo Excel denominadas "Dados Cadastrais" e "FDCA" são de preenchimento obrigatório, bem como o encaminhamento de evidências fotográficas e documentos complementares, sempre que solicitado.</t>
    </r>
    <r>
      <rPr>
        <sz val="11"/>
        <color theme="1"/>
        <rFont val="Calibri"/>
        <family val="2"/>
      </rPr>
      <t xml:space="preserve">
</t>
    </r>
    <r>
      <rPr>
        <u/>
        <sz val="11"/>
        <color theme="1"/>
        <rFont val="Calibri"/>
        <family val="2"/>
        <scheme val="minor"/>
      </rPr>
      <t xml:space="preserve">O preenchimento do questionário deverá ser realizado pelo </t>
    </r>
    <r>
      <rPr>
        <b/>
        <u/>
        <sz val="11"/>
        <color theme="1"/>
        <rFont val="Calibri"/>
        <family val="2"/>
        <scheme val="minor"/>
      </rPr>
      <t>responsável pela gestão operacional</t>
    </r>
    <r>
      <rPr>
        <u/>
        <sz val="11"/>
        <color theme="1"/>
        <rFont val="Calibri"/>
        <family val="2"/>
        <scheme val="minor"/>
      </rPr>
      <t xml:space="preserve"> do aeródromo.
</t>
    </r>
    <r>
      <rPr>
        <sz val="11"/>
        <color theme="1"/>
        <rFont val="Calibri"/>
        <family val="2"/>
        <scheme val="minor"/>
      </rPr>
      <t xml:space="preserve">
Para as questões porventura reportadas, este documento pode apresentar campos onde o Operador deve informar quais as medidas mitigadoras e/ou medidas corretivas para cada situação, bem como o respectivo prazo para adequação da condição relatada.
Adicionalmente, a ANAC disponibiliza um conjunto de orientações aos operadores de aeródromo em:
</t>
    </r>
  </si>
  <si>
    <t xml:space="preserve"> 
Há requisitos para todas as classes de aeródromos públicos no RBAC 153, 153.205(a) e (b). 
</t>
  </si>
  <si>
    <r>
      <t xml:space="preserve">Algumas  barreiras a seguir não possuem requisitos normativos obrigatórios, mas são recomendadas, e a sua presença ou contribui para a prevenção do evento associado ou atua na atenuação de suas consequências. Assim, é importante responder todas as questões para possibilitar uma avaliação mais precisa do nível de segurança relacionado a cada uma das áreas de risco ou evento de segurança operacional indesejado. </t>
    </r>
    <r>
      <rPr>
        <sz val="11"/>
        <rFont val="Calibri"/>
        <family val="2"/>
        <scheme val="minor"/>
      </rPr>
      <t>Algumas barreiras podem ser comuns a diversas áreas de risco e cada pergunta deste questionário apresentará uma figura destacando o evento relacionado, conforme abaixo:</t>
    </r>
    <r>
      <rPr>
        <sz val="11"/>
        <color rgb="FFFF0000"/>
        <rFont val="Calibri"/>
        <family val="2"/>
        <scheme val="minor"/>
      </rPr>
      <t xml:space="preserve">
</t>
    </r>
    <r>
      <rPr>
        <sz val="11"/>
        <color theme="1"/>
        <rFont val="Calibri"/>
        <family val="2"/>
        <scheme val="minor"/>
      </rPr>
      <t xml:space="preserve">
Para cada barreira a seguir, preencha os campos </t>
    </r>
    <r>
      <rPr>
        <b/>
        <sz val="11"/>
        <color theme="1"/>
        <rFont val="Calibri"/>
        <family val="2"/>
        <scheme val="minor"/>
      </rPr>
      <t>BRANCOS</t>
    </r>
    <r>
      <rPr>
        <sz val="11"/>
        <color theme="1"/>
        <rFont val="Calibri"/>
        <family val="2"/>
        <scheme val="minor"/>
      </rPr>
      <t xml:space="preserve"> sempre que cabível. O preenchimento referente a avaliação de cada barreira é </t>
    </r>
    <r>
      <rPr>
        <b/>
        <sz val="11"/>
        <color theme="1"/>
        <rFont val="Calibri"/>
        <family val="2"/>
        <scheme val="minor"/>
      </rPr>
      <t>OBRIGATÓRIO</t>
    </r>
    <r>
      <rPr>
        <sz val="11"/>
        <color theme="1"/>
        <rFont val="Calibri"/>
        <family val="2"/>
        <scheme val="minor"/>
      </rPr>
      <t>, bem como a anexação das imagens sempre que o item assim o solicitar. Adicione as fotos ou documentos indicados como evidências para avaliação da equipe de fiscalização. Se necessitar de mais espaço para incluir fotos, monte um anexo com fotografias adicionais, lembrando de indicar a qual item a foto se refere, sua localização, o que ela evidencia, por exemplo.</t>
    </r>
  </si>
  <si>
    <r>
      <rPr>
        <b/>
        <i/>
        <sz val="10"/>
        <color theme="1"/>
        <rFont val="Calibri"/>
        <family val="2"/>
        <scheme val="minor"/>
      </rPr>
      <t>Entenda</t>
    </r>
    <r>
      <rPr>
        <i/>
        <sz val="10"/>
        <color theme="1"/>
        <rFont val="Calibri"/>
        <family val="2"/>
        <scheme val="minor"/>
      </rPr>
      <t xml:space="preserve">...Via de serviço significa uma rota de superfície estabelecida na área de movimento de aeronaves para uso exclusivo de veículos. É considerado pavimento flexível aquele feito em </t>
    </r>
    <r>
      <rPr>
        <b/>
        <i/>
        <u/>
        <sz val="10"/>
        <color theme="1"/>
        <rFont val="Calibri"/>
        <family val="2"/>
        <scheme val="minor"/>
      </rPr>
      <t>asfalto</t>
    </r>
    <r>
      <rPr>
        <i/>
        <sz val="10"/>
        <color theme="1"/>
        <rFont val="Calibri"/>
        <family val="2"/>
        <scheme val="minor"/>
      </rPr>
      <t xml:space="preserve">. No entanto, pode apresentar trechos onde seja rígido, de concreto. Espera-se que as vias de serviço estejam livre de defeitos, por isso a barreira é considerada mais forte quando não existem defeitos e mais fraca quando existem defeitos. Devem ser avaliados os tipos de defeitos indicados em cada item a seguir. </t>
    </r>
  </si>
  <si>
    <r>
      <rPr>
        <b/>
        <i/>
        <sz val="10"/>
        <color theme="1"/>
        <rFont val="Calibri"/>
        <family val="2"/>
        <scheme val="minor"/>
      </rPr>
      <t>Entenda</t>
    </r>
    <r>
      <rPr>
        <i/>
        <sz val="10"/>
        <color theme="1"/>
        <rFont val="Calibri"/>
        <family val="2"/>
        <scheme val="minor"/>
      </rPr>
      <t xml:space="preserve">....Via de serviço significa uma rota de superfície estabelecida na área de movimento de aeronaves para uso exclusivo de veículos. É considerado pavimento rígido aquele feito em </t>
    </r>
    <r>
      <rPr>
        <b/>
        <i/>
        <u/>
        <sz val="10"/>
        <color theme="1"/>
        <rFont val="Calibri"/>
        <family val="2"/>
        <scheme val="minor"/>
      </rPr>
      <t>concreto</t>
    </r>
    <r>
      <rPr>
        <i/>
        <sz val="10"/>
        <color theme="1"/>
        <rFont val="Calibri"/>
        <family val="2"/>
        <scheme val="minor"/>
      </rPr>
      <t>. No entanto, pode apresentar trechos onde seja flexível, de asfalto. Espera-se que as vias de serviço estejam livre de defeitos, por isso a barreira é considerada mais forte quando não existem defeitos e mais fraca quando existem defeitos. Devem ser avaliados os tipos de defeitos indicados a seguir.</t>
    </r>
  </si>
  <si>
    <t>Há requisitos no RBAC 153, 153.203 e 153.205 aplicáveis a todas as classes de aeródromos com pista de pouso e decolagem pavimentada.</t>
  </si>
  <si>
    <t>Há requisitos no RBAC 153, 153.203 e 153.207 aplicáveis a todas as classes de aeródromos com pista de táxi (TWY) pavimentada.</t>
  </si>
  <si>
    <t xml:space="preserve">Há requisitos no RBAC 153, 153.203 e 153.207 aplicáveis a todas as classes de aeródromos com pátio (APRON) pavimentado. </t>
  </si>
  <si>
    <t xml:space="preserve">Há requisitos no RBAC 153.203 e 153.207 aplicáveis a todas as classes de aeródromos com pátio (APRON) pavimentado. </t>
  </si>
  <si>
    <t xml:space="preserve">Há requisitos no RBAC 153,  153.203 e153.209 aplicáveis a todas as classes de aeródromos com via de serviço pavimentada (fora do pátio).  </t>
  </si>
  <si>
    <t xml:space="preserve">Há requisitos no RBAC 153, 153.203 e153.209 aplicáveis a todas as classes de aeródromos com via de serviço pavimentada (fora do pátio).  </t>
  </si>
  <si>
    <t>Referências do padrão de sinalização horizontal se encontram no RBAC-154, 154.303. 
Há requisitos para todas as classes, conforme o RBAC-153, 153.217.</t>
  </si>
  <si>
    <t xml:space="preserve">
Há requisitos para todas as classe de aeródromos no RBAC 153,  153.203  e 153.205</t>
  </si>
  <si>
    <t>RECOMENDAÇÃO para Classe I que NÃO opera RBAC 135 ao público ou RBAC 121.
Há requisitos para as classes I (se operar RBAC 135 ao público ou RBAC 121), II, III e IV, conforme o RBAC-153, 153.107(c).</t>
  </si>
  <si>
    <t>Há requisitos no RBAC-153, Subparte C.</t>
  </si>
  <si>
    <t xml:space="preserve">Há requisitos para todas as classes no RBAC-153, 153.101, 153.211, 153.213(a)(2)
Referências das dimensões da faixa de pista podem ser encontradas no RBAC 154, item 154.207. </t>
  </si>
  <si>
    <t xml:space="preserve">Há requisitos para todas as classes, conforme o RBAC-153, 153.111 (a) e (b), e no RBAC 107, 107.81 (a)(1) e (a)(2). 
Há requisitos para as classes I (se operar RBAC 135 ao público ou RBAC 121), II, III e IV, conforme o RBAC-153, 153.111 e 153.113. 
</t>
  </si>
  <si>
    <r>
      <rPr>
        <b/>
        <i/>
        <sz val="10"/>
        <rFont val="Calibri"/>
        <family val="2"/>
        <scheme val="minor"/>
      </rPr>
      <t>Entenda</t>
    </r>
    <r>
      <rPr>
        <i/>
        <sz val="10"/>
        <rFont val="Calibri"/>
        <family val="2"/>
        <scheme val="minor"/>
      </rPr>
      <t xml:space="preserve">...A barreira é considerada como muito fraca quando não ocorre monitoramento. A barreira vai se tornando mais forte a medida que são feitas rondas rotineiras pela área operacional e perímetro do aeródromo, documentadas com checklists dos itens a serem avaliados periodicamente, e as informações obtidas no monitoramento são utilizadas para a tomada de ações necessárias (por exemplo, de manutenção). 
Deve ser previsto o Gerenciamento dos aspectos críticos de segurança operacional para aeródromos sem SGSO ou PGSO, conforme RBAC 153.73.  Os Apêndices A, C e E da IS 153.73-001 trazem as listas de verificação e periodicidade mínima que devem ser abrangidos.
</t>
    </r>
    <r>
      <rPr>
        <b/>
        <i/>
        <sz val="10"/>
        <rFont val="Calibri"/>
        <family val="2"/>
        <scheme val="minor"/>
      </rPr>
      <t>*Ressalta-se que nesta barreira será considerada a coleta de FOD, sendo que o tratamento de FOD se dará no item procedimento de controle de FOD.</t>
    </r>
    <r>
      <rPr>
        <i/>
        <sz val="10"/>
        <rFont val="Calibri"/>
        <family val="2"/>
        <scheme val="minor"/>
      </rPr>
      <t xml:space="preserve"> </t>
    </r>
  </si>
  <si>
    <r>
      <rPr>
        <b/>
        <i/>
        <sz val="10"/>
        <rFont val="Calibri"/>
        <family val="2"/>
        <scheme val="minor"/>
      </rPr>
      <t>Entenda</t>
    </r>
    <r>
      <rPr>
        <i/>
        <sz val="10"/>
        <rFont val="Calibri"/>
        <family val="2"/>
        <scheme val="minor"/>
      </rPr>
      <t>... O operador de aeródromo deve saber identificar as condições de segurança operacionais impeditivas para operações na pista, e uma vez identificada condição crítica que não possa ser imediatamente saneada, deve adotar procedimentos para suspensão ou restrição das operações, por meio da solicitação de divulgação da informação nas publicações aeronáuticas. 
Alguns casos exemplificativos para suspensão de operações estão identificados na IS 153.73-001, que trata do Gerenciamento de aspectos críticos de segurança operacional aplicável a todos aeródromos sem SGSO ou PGSO, nos Apêndices B, D e 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</si>
</sst>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R$&quot;\ * #,##0.00_-;\-&quot;R$&quot;\ * #,##0.00_-;_-&quot;R$&quot;\ * &quot;-&quot;??_-;_-@_-"/>
  </numFmts>
  <fonts count="91" x14ac:knownFonts="1">
    <font>
      <sz val="11"/>
      <color theme="1"/>
      <name val="Calibri"/>
      <family val="2"/>
      <scheme val="minor"/>
    </font>
    <font>
      <b/>
      <sz val="11"/>
      <color theme="1"/>
      <name val="Calibri"/>
      <family val="2"/>
      <scheme val="minor"/>
    </font>
    <font>
      <sz val="11"/>
      <color theme="1"/>
      <name val="Webdings"/>
      <family val="1"/>
      <charset val="2"/>
    </font>
    <font>
      <b/>
      <u/>
      <sz val="11"/>
      <color theme="1"/>
      <name val="Calibri"/>
      <family val="2"/>
      <scheme val="minor"/>
    </font>
    <font>
      <b/>
      <sz val="18"/>
      <color theme="1"/>
      <name val="Calibri"/>
      <family val="2"/>
      <scheme val="minor"/>
    </font>
    <font>
      <sz val="10"/>
      <color theme="1"/>
      <name val="Calibri"/>
      <family val="2"/>
      <scheme val="minor"/>
    </font>
    <font>
      <vertAlign val="superscript"/>
      <sz val="11"/>
      <color theme="1"/>
      <name val="Calibri"/>
      <family val="2"/>
      <scheme val="minor"/>
    </font>
    <font>
      <b/>
      <sz val="12"/>
      <color theme="1"/>
      <name val="Calibri"/>
      <family val="2"/>
      <scheme val="minor"/>
    </font>
    <font>
      <sz val="12"/>
      <color theme="1"/>
      <name val="Calibri"/>
      <family val="2"/>
      <scheme val="minor"/>
    </font>
    <font>
      <sz val="9"/>
      <color theme="1"/>
      <name val="Calibri"/>
      <family val="2"/>
      <scheme val="minor"/>
    </font>
    <font>
      <sz val="11"/>
      <name val="Calibri"/>
      <family val="2"/>
      <scheme val="minor"/>
    </font>
    <font>
      <sz val="10"/>
      <name val="Calibri"/>
      <family val="2"/>
      <scheme val="minor"/>
    </font>
    <font>
      <sz val="8"/>
      <color theme="1"/>
      <name val="Calibri"/>
      <family val="2"/>
      <scheme val="minor"/>
    </font>
    <font>
      <sz val="6"/>
      <name val="Calibri"/>
      <family val="2"/>
      <scheme val="minor"/>
    </font>
    <font>
      <sz val="6"/>
      <color theme="1"/>
      <name val="Calibri"/>
      <family val="2"/>
      <scheme val="minor"/>
    </font>
    <font>
      <b/>
      <i/>
      <sz val="11"/>
      <color theme="1"/>
      <name val="Calibri"/>
      <family val="2"/>
      <scheme val="minor"/>
    </font>
    <font>
      <i/>
      <sz val="10"/>
      <color theme="1"/>
      <name val="Calibri"/>
      <family val="2"/>
      <scheme val="minor"/>
    </font>
    <font>
      <i/>
      <sz val="9"/>
      <color theme="1"/>
      <name val="Calibri"/>
      <family val="2"/>
      <scheme val="minor"/>
    </font>
    <font>
      <sz val="16"/>
      <color theme="1"/>
      <name val="Calibri"/>
      <family val="2"/>
      <scheme val="minor"/>
    </font>
    <font>
      <sz val="14"/>
      <color theme="1"/>
      <name val="Calibri"/>
      <family val="2"/>
      <scheme val="minor"/>
    </font>
    <font>
      <sz val="8"/>
      <name val="Calibri"/>
      <family val="2"/>
      <scheme val="minor"/>
    </font>
    <font>
      <b/>
      <sz val="10"/>
      <color theme="1"/>
      <name val="Calibri"/>
      <family val="2"/>
      <scheme val="minor"/>
    </font>
    <font>
      <b/>
      <sz val="14"/>
      <color theme="1"/>
      <name val="Calibri"/>
      <family val="2"/>
      <scheme val="minor"/>
    </font>
    <font>
      <b/>
      <sz val="8"/>
      <color theme="1"/>
      <name val="Calibri"/>
      <family val="2"/>
      <scheme val="minor"/>
    </font>
    <font>
      <sz val="9"/>
      <color indexed="81"/>
      <name val="Segoe UI"/>
      <family val="2"/>
    </font>
    <font>
      <b/>
      <sz val="9"/>
      <color indexed="81"/>
      <name val="Segoe UI"/>
      <family val="2"/>
    </font>
    <font>
      <i/>
      <sz val="10"/>
      <name val="Calibri"/>
      <family val="2"/>
      <scheme val="minor"/>
    </font>
    <font>
      <b/>
      <sz val="14"/>
      <color theme="0" tint="-0.499984740745262"/>
      <name val="Calibri"/>
      <family val="2"/>
      <scheme val="minor"/>
    </font>
    <font>
      <sz val="11"/>
      <color theme="0"/>
      <name val="Calibri"/>
      <family val="2"/>
      <scheme val="minor"/>
    </font>
    <font>
      <vertAlign val="superscript"/>
      <sz val="11"/>
      <name val="Calibri"/>
      <family val="2"/>
      <scheme val="minor"/>
    </font>
    <font>
      <b/>
      <u/>
      <sz val="20"/>
      <color theme="1"/>
      <name val="Calibri"/>
      <family val="2"/>
      <scheme val="minor"/>
    </font>
    <font>
      <b/>
      <i/>
      <u/>
      <sz val="20"/>
      <color theme="1"/>
      <name val="Calibri"/>
      <family val="2"/>
      <scheme val="minor"/>
    </font>
    <font>
      <b/>
      <sz val="16"/>
      <color theme="1"/>
      <name val="Calibri"/>
      <family val="2"/>
      <scheme val="minor"/>
    </font>
    <font>
      <sz val="10"/>
      <color rgb="FF000000"/>
      <name val="Calibri"/>
      <family val="2"/>
      <scheme val="minor"/>
    </font>
    <font>
      <i/>
      <sz val="10"/>
      <color rgb="FF000000"/>
      <name val="Calibri"/>
      <family val="2"/>
      <scheme val="minor"/>
    </font>
    <font>
      <i/>
      <sz val="9"/>
      <color theme="0" tint="-0.34998626667073579"/>
      <name val="Calibri"/>
      <family val="2"/>
      <scheme val="minor"/>
    </font>
    <font>
      <b/>
      <i/>
      <sz val="11"/>
      <color rgb="FFFF0000"/>
      <name val="Calibri"/>
      <family val="2"/>
      <scheme val="minor"/>
    </font>
    <font>
      <b/>
      <sz val="11"/>
      <color rgb="FF000000"/>
      <name val="Calibri"/>
      <family val="2"/>
    </font>
    <font>
      <sz val="11"/>
      <color rgb="FF444444"/>
      <name val="Calibri"/>
      <family val="2"/>
      <charset val="1"/>
    </font>
    <font>
      <sz val="11"/>
      <color rgb="FFFF0000"/>
      <name val="Calibri"/>
      <family val="2"/>
      <scheme val="minor"/>
    </font>
    <font>
      <b/>
      <sz val="16"/>
      <color rgb="FF2E74B5"/>
      <name val="Calibri"/>
      <family val="2"/>
    </font>
    <font>
      <u/>
      <sz val="11"/>
      <color theme="1"/>
      <name val="Calibri"/>
      <family val="2"/>
      <scheme val="minor"/>
    </font>
    <font>
      <b/>
      <sz val="12"/>
      <color rgb="FF1F4D78"/>
      <name val="Calibri"/>
      <family val="2"/>
      <scheme val="minor"/>
    </font>
    <font>
      <i/>
      <sz val="11"/>
      <color rgb="FF2E74B5"/>
      <name val="Calibri Light"/>
      <family val="2"/>
    </font>
    <font>
      <i/>
      <sz val="11"/>
      <color rgb="FF2E74B5"/>
      <name val="Calibri"/>
      <family val="2"/>
    </font>
    <font>
      <i/>
      <sz val="10"/>
      <color rgb="FF1F4D78"/>
      <name val="Calibri"/>
      <family val="2"/>
      <scheme val="minor"/>
    </font>
    <font>
      <sz val="12"/>
      <color rgb="FF2E74B5"/>
      <name val="Calibri"/>
      <family val="2"/>
      <scheme val="minor"/>
    </font>
    <font>
      <b/>
      <sz val="12"/>
      <color rgb="FF2E74B5"/>
      <name val="Calibri"/>
      <family val="2"/>
      <scheme val="minor"/>
    </font>
    <font>
      <sz val="11"/>
      <color rgb="FF2E74B5"/>
      <name val="Calibri"/>
      <family val="2"/>
      <scheme val="minor"/>
    </font>
    <font>
      <b/>
      <sz val="20"/>
      <color rgb="FF2E74B5"/>
      <name val="Calibri"/>
      <family val="2"/>
      <scheme val="minor"/>
    </font>
    <font>
      <b/>
      <sz val="11"/>
      <color rgb="FF2E74B5"/>
      <name val="Calibri"/>
      <family val="2"/>
      <scheme val="minor"/>
    </font>
    <font>
      <b/>
      <i/>
      <sz val="10"/>
      <color theme="1"/>
      <name val="Calibri"/>
      <family val="2"/>
      <scheme val="minor"/>
    </font>
    <font>
      <sz val="6"/>
      <color rgb="FFFF0000"/>
      <name val="Calibri"/>
      <family val="2"/>
      <scheme val="minor"/>
    </font>
    <font>
      <sz val="12"/>
      <color theme="0"/>
      <name val="Calibri"/>
      <family val="2"/>
      <scheme val="minor"/>
    </font>
    <font>
      <b/>
      <sz val="12"/>
      <color theme="0"/>
      <name val="Calibri"/>
      <family val="2"/>
      <scheme val="minor"/>
    </font>
    <font>
      <b/>
      <sz val="14"/>
      <name val="Calibri"/>
      <family val="2"/>
      <scheme val="minor"/>
    </font>
    <font>
      <i/>
      <sz val="10"/>
      <color rgb="FFFF0000"/>
      <name val="Calibri"/>
      <family val="2"/>
      <scheme val="minor"/>
    </font>
    <font>
      <b/>
      <u/>
      <sz val="12"/>
      <color theme="1"/>
      <name val="Calibri"/>
      <family val="2"/>
      <scheme val="minor"/>
    </font>
    <font>
      <sz val="11"/>
      <color rgb="FF2E74B5"/>
      <name val="Calibri"/>
      <family val="2"/>
    </font>
    <font>
      <u/>
      <sz val="11"/>
      <color theme="10"/>
      <name val="Calibri"/>
      <family val="2"/>
      <scheme val="minor"/>
    </font>
    <font>
      <b/>
      <sz val="16"/>
      <color theme="1"/>
      <name val="Calibri"/>
      <family val="2"/>
    </font>
    <font>
      <b/>
      <sz val="14"/>
      <color theme="1"/>
      <name val="Calibri"/>
      <family val="2"/>
    </font>
    <font>
      <sz val="11"/>
      <color theme="1"/>
      <name val="Calibri"/>
      <family val="2"/>
    </font>
    <font>
      <b/>
      <sz val="13"/>
      <color rgb="FF2E74B5"/>
      <name val="Calibri"/>
      <family val="2"/>
      <scheme val="minor"/>
    </font>
    <font>
      <b/>
      <i/>
      <sz val="13"/>
      <color rgb="FF2E74B5"/>
      <name val="Calibri"/>
      <family val="2"/>
      <scheme val="minor"/>
    </font>
    <font>
      <u/>
      <sz val="12"/>
      <color rgb="FF2E74B5"/>
      <name val="Calibri"/>
      <family val="2"/>
      <scheme val="minor"/>
    </font>
    <font>
      <sz val="12"/>
      <color rgb="FF2E74B5"/>
      <name val="Symbol"/>
      <family val="1"/>
      <charset val="2"/>
    </font>
    <font>
      <sz val="7"/>
      <color rgb="FF2E74B5"/>
      <name val="Times New Roman"/>
      <family val="1"/>
    </font>
    <font>
      <b/>
      <sz val="12"/>
      <color rgb="FF000000"/>
      <name val="Calibri"/>
      <family val="2"/>
      <scheme val="minor"/>
    </font>
    <font>
      <sz val="11"/>
      <color rgb="FF000000"/>
      <name val="Calibri"/>
      <family val="2"/>
      <scheme val="minor"/>
    </font>
    <font>
      <b/>
      <u/>
      <sz val="12"/>
      <color rgb="FF0070C0"/>
      <name val="Calibri"/>
      <family val="2"/>
      <scheme val="minor"/>
    </font>
    <font>
      <b/>
      <sz val="11"/>
      <color rgb="FF000000"/>
      <name val="Calibri"/>
      <family val="2"/>
      <scheme val="minor"/>
    </font>
    <font>
      <b/>
      <i/>
      <sz val="11"/>
      <name val="Calibri"/>
      <family val="2"/>
      <scheme val="minor"/>
    </font>
    <font>
      <b/>
      <i/>
      <u/>
      <sz val="10"/>
      <color theme="1"/>
      <name val="Calibri"/>
      <family val="2"/>
      <scheme val="minor"/>
    </font>
    <font>
      <b/>
      <i/>
      <sz val="11"/>
      <color theme="0"/>
      <name val="Calibri"/>
      <family val="2"/>
      <scheme val="minor"/>
    </font>
    <font>
      <b/>
      <sz val="10"/>
      <color rgb="FFFF0000"/>
      <name val="Calibri"/>
      <family val="2"/>
      <scheme val="minor"/>
    </font>
    <font>
      <i/>
      <u/>
      <sz val="10"/>
      <color theme="1"/>
      <name val="Calibri"/>
      <family val="2"/>
      <scheme val="minor"/>
    </font>
    <font>
      <u/>
      <sz val="10"/>
      <color theme="10"/>
      <name val="Calibri"/>
      <family val="2"/>
      <scheme val="minor"/>
    </font>
    <font>
      <b/>
      <u/>
      <sz val="12"/>
      <name val="Calibri"/>
      <family val="2"/>
      <scheme val="minor"/>
    </font>
    <font>
      <sz val="18"/>
      <color rgb="FF1F4D78"/>
      <name val="Calibri"/>
      <family val="2"/>
      <scheme val="minor"/>
    </font>
    <font>
      <b/>
      <sz val="18"/>
      <color rgb="FF1F4D78"/>
      <name val="Calibri"/>
      <family val="2"/>
      <scheme val="minor"/>
    </font>
    <font>
      <b/>
      <i/>
      <sz val="9"/>
      <color theme="1"/>
      <name val="Calibri"/>
      <family val="2"/>
      <scheme val="minor"/>
    </font>
    <font>
      <sz val="11"/>
      <color theme="1"/>
      <name val="Calibri"/>
      <family val="2"/>
      <scheme val="minor"/>
    </font>
    <font>
      <b/>
      <i/>
      <sz val="10"/>
      <name val="Calibri"/>
      <family val="2"/>
      <scheme val="minor"/>
    </font>
    <font>
      <i/>
      <u/>
      <sz val="10"/>
      <name val="Calibri"/>
      <family val="2"/>
      <scheme val="minor"/>
    </font>
    <font>
      <sz val="11"/>
      <color theme="0" tint="-0.499984740745262"/>
      <name val="Calibri"/>
      <family val="2"/>
      <scheme val="minor"/>
    </font>
    <font>
      <i/>
      <sz val="11"/>
      <name val="Calibri"/>
      <family val="2"/>
      <scheme val="minor"/>
    </font>
    <font>
      <u/>
      <sz val="11"/>
      <name val="Calibri"/>
      <family val="2"/>
    </font>
    <font>
      <i/>
      <sz val="9"/>
      <name val="Calibri"/>
      <family val="2"/>
      <scheme val="minor"/>
    </font>
    <font>
      <sz val="9"/>
      <name val="Calibri"/>
      <family val="2"/>
      <scheme val="minor"/>
    </font>
    <font>
      <b/>
      <i/>
      <sz val="9"/>
      <name val="Calibri"/>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CCECFF"/>
        <bgColor indexed="64"/>
      </patternFill>
    </fill>
    <fill>
      <patternFill patternType="solid">
        <fgColor rgb="FFFFFFCC"/>
        <bgColor indexed="64"/>
      </patternFill>
    </fill>
    <fill>
      <patternFill patternType="solid">
        <fgColor theme="0" tint="-0.14999847407452621"/>
        <bgColor indexed="64"/>
      </patternFill>
    </fill>
    <fill>
      <patternFill patternType="solid">
        <fgColor rgb="FFC6E0B4"/>
        <bgColor rgb="FF000000"/>
      </patternFill>
    </fill>
    <fill>
      <patternFill patternType="solid">
        <fgColor rgb="FF00B0F0"/>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0000"/>
        <bgColor indexed="64"/>
      </patternFill>
    </fill>
  </fills>
  <borders count="64">
    <border>
      <left/>
      <right/>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diagonalUp="1" diagonalDown="1">
      <left style="thin">
        <color indexed="64"/>
      </left>
      <right style="thin">
        <color indexed="64"/>
      </right>
      <top style="thin">
        <color indexed="64"/>
      </top>
      <bottom style="thin">
        <color indexed="64"/>
      </bottom>
      <diagonal style="thin">
        <color theme="0" tint="-0.24994659260841701"/>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diagonalDown="1">
      <left style="thin">
        <color indexed="64"/>
      </left>
      <right style="medium">
        <color indexed="64"/>
      </right>
      <top style="thin">
        <color indexed="64"/>
      </top>
      <bottom style="thin">
        <color indexed="64"/>
      </bottom>
      <diagonal style="thin">
        <color theme="0" tint="-0.24994659260841701"/>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3">
    <xf numFmtId="0" fontId="0" fillId="0" borderId="0"/>
    <xf numFmtId="0" fontId="59" fillId="0" borderId="0" applyNumberFormat="0" applyFill="0" applyBorder="0" applyAlignment="0" applyProtection="0"/>
    <xf numFmtId="44" fontId="82" fillId="0" borderId="0" applyFont="0" applyFill="0" applyBorder="0" applyAlignment="0" applyProtection="0"/>
  </cellStyleXfs>
  <cellXfs count="498">
    <xf numFmtId="0" fontId="0" fillId="0" borderId="0" xfId="0"/>
    <xf numFmtId="0" fontId="0" fillId="0" borderId="0" xfId="0" applyProtection="1">
      <protection hidden="1"/>
    </xf>
    <xf numFmtId="0" fontId="5" fillId="0" borderId="16" xfId="0" applyFont="1" applyBorder="1" applyAlignment="1" applyProtection="1">
      <alignment vertical="center" wrapText="1"/>
      <protection locked="0"/>
    </xf>
    <xf numFmtId="0" fontId="5" fillId="0" borderId="14" xfId="0" applyFont="1" applyBorder="1" applyAlignment="1" applyProtection="1">
      <alignment vertical="center" wrapText="1"/>
      <protection locked="0"/>
    </xf>
    <xf numFmtId="0" fontId="5" fillId="0" borderId="19" xfId="0" applyFont="1" applyBorder="1" applyAlignment="1" applyProtection="1">
      <alignment vertical="center" wrapText="1"/>
      <protection locked="0"/>
    </xf>
    <xf numFmtId="0" fontId="0" fillId="0" borderId="0" xfId="0" applyAlignment="1">
      <alignment vertical="top"/>
    </xf>
    <xf numFmtId="0" fontId="0" fillId="0" borderId="31" xfId="0" applyBorder="1"/>
    <xf numFmtId="0" fontId="0" fillId="0" borderId="30" xfId="0" applyBorder="1"/>
    <xf numFmtId="0" fontId="0" fillId="0" borderId="32" xfId="0" applyBorder="1"/>
    <xf numFmtId="0" fontId="9" fillId="0" borderId="14" xfId="0" applyFont="1" applyBorder="1" applyAlignment="1">
      <alignment horizontal="center" vertical="center"/>
    </xf>
    <xf numFmtId="0" fontId="0" fillId="0" borderId="35" xfId="0" applyBorder="1"/>
    <xf numFmtId="0" fontId="0" fillId="0" borderId="36" xfId="0" applyBorder="1"/>
    <xf numFmtId="0" fontId="0" fillId="0" borderId="24" xfId="0" applyBorder="1"/>
    <xf numFmtId="0" fontId="0" fillId="0" borderId="33" xfId="0" applyBorder="1"/>
    <xf numFmtId="0" fontId="0" fillId="0" borderId="34" xfId="0" applyBorder="1"/>
    <xf numFmtId="0" fontId="1" fillId="0" borderId="0" xfId="0" applyFont="1" applyAlignment="1">
      <alignment horizontal="right"/>
    </xf>
    <xf numFmtId="0" fontId="7" fillId="0" borderId="31" xfId="0" applyFont="1" applyBorder="1" applyAlignment="1">
      <alignment horizontal="center"/>
    </xf>
    <xf numFmtId="0" fontId="12" fillId="0" borderId="0" xfId="0" applyFont="1" applyAlignment="1">
      <alignment horizontal="right"/>
    </xf>
    <xf numFmtId="0" fontId="14" fillId="0" borderId="14"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5" xfId="0" applyFont="1" applyBorder="1" applyAlignment="1">
      <alignment horizontal="center" vertical="center" wrapText="1"/>
    </xf>
    <xf numFmtId="0" fontId="14" fillId="0" borderId="18" xfId="0" applyFont="1" applyBorder="1" applyAlignment="1">
      <alignment horizontal="center" vertical="center" wrapText="1"/>
    </xf>
    <xf numFmtId="0" fontId="13" fillId="0" borderId="29" xfId="0" applyFont="1" applyBorder="1" applyAlignment="1">
      <alignment horizontal="center" vertical="center" wrapText="1"/>
    </xf>
    <xf numFmtId="0" fontId="0" fillId="0" borderId="0" xfId="0" applyAlignment="1">
      <alignment horizontal="right"/>
    </xf>
    <xf numFmtId="0" fontId="23" fillId="0" borderId="0" xfId="0" applyFont="1" applyAlignment="1">
      <alignment horizontal="right"/>
    </xf>
    <xf numFmtId="0" fontId="14" fillId="0" borderId="10" xfId="0" applyFont="1" applyBorder="1" applyAlignment="1">
      <alignment vertical="center" wrapText="1"/>
    </xf>
    <xf numFmtId="0" fontId="0" fillId="0" borderId="0" xfId="0" applyAlignment="1">
      <alignment vertical="center"/>
    </xf>
    <xf numFmtId="0" fontId="35" fillId="0" borderId="0" xfId="0" applyFont="1" applyAlignment="1">
      <alignment vertical="center"/>
    </xf>
    <xf numFmtId="0" fontId="0" fillId="6" borderId="0" xfId="0" applyFill="1" applyProtection="1">
      <protection hidden="1"/>
    </xf>
    <xf numFmtId="0" fontId="2" fillId="6" borderId="0" xfId="0" applyFont="1" applyFill="1" applyAlignment="1" applyProtection="1">
      <alignment horizontal="center" vertical="center"/>
      <protection hidden="1"/>
    </xf>
    <xf numFmtId="0" fontId="4" fillId="0" borderId="0" xfId="0" applyFont="1" applyProtection="1">
      <protection hidden="1"/>
    </xf>
    <xf numFmtId="0" fontId="4" fillId="0" borderId="0" xfId="0" applyFont="1" applyAlignment="1" applyProtection="1">
      <alignment horizontal="center"/>
      <protection hidden="1"/>
    </xf>
    <xf numFmtId="0" fontId="2" fillId="0" borderId="0" xfId="0" applyFont="1" applyAlignment="1" applyProtection="1">
      <alignment horizontal="center" vertical="center"/>
      <protection hidden="1"/>
    </xf>
    <xf numFmtId="0" fontId="2" fillId="0" borderId="4" xfId="0" applyFont="1" applyBorder="1" applyAlignment="1" applyProtection="1">
      <alignment horizontal="center" vertical="center"/>
      <protection hidden="1"/>
    </xf>
    <xf numFmtId="0" fontId="0" fillId="0" borderId="5" xfId="0" applyBorder="1" applyProtection="1">
      <protection hidden="1"/>
    </xf>
    <xf numFmtId="0" fontId="2" fillId="0" borderId="5" xfId="0" applyFont="1" applyBorder="1" applyAlignment="1" applyProtection="1">
      <alignment horizontal="center" vertical="center"/>
      <protection hidden="1"/>
    </xf>
    <xf numFmtId="0" fontId="0" fillId="0" borderId="6" xfId="0" applyBorder="1" applyProtection="1">
      <protection hidden="1"/>
    </xf>
    <xf numFmtId="0" fontId="28" fillId="0" borderId="1" xfId="0" applyFont="1" applyBorder="1" applyAlignment="1" applyProtection="1">
      <alignment horizontal="center"/>
      <protection hidden="1"/>
    </xf>
    <xf numFmtId="0" fontId="5" fillId="0" borderId="2" xfId="0" applyFont="1" applyBorder="1" applyAlignment="1" applyProtection="1">
      <alignment horizontal="center"/>
      <protection hidden="1"/>
    </xf>
    <xf numFmtId="0" fontId="28" fillId="0" borderId="3" xfId="0" applyFont="1" applyBorder="1" applyAlignment="1" applyProtection="1">
      <alignment horizontal="center"/>
      <protection hidden="1"/>
    </xf>
    <xf numFmtId="0" fontId="2" fillId="0" borderId="1" xfId="0" applyFont="1" applyBorder="1" applyAlignment="1" applyProtection="1">
      <alignment horizontal="center" vertical="center"/>
      <protection hidden="1"/>
    </xf>
    <xf numFmtId="0" fontId="5" fillId="0" borderId="0" xfId="0" applyFont="1" applyAlignment="1" applyProtection="1">
      <alignment horizontal="center"/>
      <protection hidden="1"/>
    </xf>
    <xf numFmtId="0" fontId="0" fillId="0" borderId="3" xfId="0" applyBorder="1" applyAlignment="1" applyProtection="1">
      <alignment horizontal="center"/>
      <protection hidden="1"/>
    </xf>
    <xf numFmtId="0" fontId="0" fillId="0" borderId="4" xfId="0" applyBorder="1" applyProtection="1">
      <protection hidden="1"/>
    </xf>
    <xf numFmtId="0" fontId="0" fillId="0" borderId="1" xfId="0" applyBorder="1" applyProtection="1">
      <protection hidden="1"/>
    </xf>
    <xf numFmtId="0" fontId="5" fillId="0" borderId="2" xfId="0" applyFont="1" applyBorder="1" applyAlignment="1" applyProtection="1">
      <alignment horizontal="center" vertical="center"/>
      <protection hidden="1"/>
    </xf>
    <xf numFmtId="0" fontId="28" fillId="0" borderId="0" xfId="0" applyFont="1" applyAlignment="1" applyProtection="1">
      <alignment horizontal="center"/>
      <protection hidden="1"/>
    </xf>
    <xf numFmtId="0" fontId="0" fillId="0" borderId="3" xfId="0" applyBorder="1" applyProtection="1">
      <protection hidden="1"/>
    </xf>
    <xf numFmtId="0" fontId="10" fillId="0" borderId="0" xfId="0" applyFont="1" applyProtection="1">
      <protection hidden="1"/>
    </xf>
    <xf numFmtId="0" fontId="2" fillId="0" borderId="7" xfId="0" applyFont="1" applyBorder="1" applyAlignment="1" applyProtection="1">
      <alignment horizontal="center" vertical="center"/>
      <protection hidden="1"/>
    </xf>
    <xf numFmtId="0" fontId="0" fillId="0" borderId="2" xfId="0" applyBorder="1" applyProtection="1">
      <protection hidden="1"/>
    </xf>
    <xf numFmtId="0" fontId="2" fillId="0" borderId="2" xfId="0" applyFont="1" applyBorder="1" applyAlignment="1" applyProtection="1">
      <alignment horizontal="center" vertical="center"/>
      <protection hidden="1"/>
    </xf>
    <xf numFmtId="0" fontId="0" fillId="0" borderId="8" xfId="0" applyBorder="1" applyAlignment="1" applyProtection="1">
      <alignment horizontal="center"/>
      <protection hidden="1"/>
    </xf>
    <xf numFmtId="0" fontId="5" fillId="0" borderId="5" xfId="0" applyFont="1" applyBorder="1" applyAlignment="1" applyProtection="1">
      <alignment horizontal="center"/>
      <protection hidden="1"/>
    </xf>
    <xf numFmtId="0" fontId="0" fillId="0" borderId="6" xfId="0" applyBorder="1" applyAlignment="1" applyProtection="1">
      <alignment horizontal="center"/>
      <protection hidden="1"/>
    </xf>
    <xf numFmtId="0" fontId="0" fillId="0" borderId="7" xfId="0" applyBorder="1" applyProtection="1">
      <protection hidden="1"/>
    </xf>
    <xf numFmtId="0" fontId="0" fillId="0" borderId="2" xfId="0" applyBorder="1" applyAlignment="1" applyProtection="1">
      <alignment horizontal="center" vertical="center"/>
      <protection hidden="1"/>
    </xf>
    <xf numFmtId="0" fontId="0" fillId="0" borderId="8" xfId="0" applyBorder="1" applyProtection="1">
      <protection hidden="1"/>
    </xf>
    <xf numFmtId="0" fontId="0" fillId="0" borderId="5" xfId="0" applyBorder="1" applyAlignment="1" applyProtection="1">
      <alignment horizontal="center" vertical="center"/>
      <protection hidden="1"/>
    </xf>
    <xf numFmtId="0" fontId="0" fillId="0" borderId="2" xfId="0" applyBorder="1" applyAlignment="1" applyProtection="1">
      <alignment horizontal="center"/>
      <protection hidden="1"/>
    </xf>
    <xf numFmtId="0" fontId="0" fillId="3" borderId="0" xfId="0" applyFill="1" applyProtection="1">
      <protection hidden="1"/>
    </xf>
    <xf numFmtId="0" fontId="4" fillId="3" borderId="0" xfId="0" applyFont="1" applyFill="1" applyProtection="1">
      <protection hidden="1"/>
    </xf>
    <xf numFmtId="0" fontId="4" fillId="3" borderId="0" xfId="0" applyFont="1" applyFill="1" applyAlignment="1" applyProtection="1">
      <alignment horizontal="center"/>
      <protection hidden="1"/>
    </xf>
    <xf numFmtId="0" fontId="2" fillId="3" borderId="0" xfId="0" applyFont="1" applyFill="1" applyAlignment="1" applyProtection="1">
      <alignment horizontal="center" vertical="center"/>
      <protection hidden="1"/>
    </xf>
    <xf numFmtId="0" fontId="2" fillId="3" borderId="4" xfId="0" applyFont="1" applyFill="1" applyBorder="1" applyAlignment="1" applyProtection="1">
      <alignment horizontal="center" vertical="center"/>
      <protection hidden="1"/>
    </xf>
    <xf numFmtId="0" fontId="0" fillId="3" borderId="5" xfId="0" applyFill="1" applyBorder="1" applyProtection="1">
      <protection hidden="1"/>
    </xf>
    <xf numFmtId="0" fontId="2" fillId="3" borderId="5" xfId="0" applyFont="1" applyFill="1" applyBorder="1" applyAlignment="1" applyProtection="1">
      <alignment horizontal="center" vertical="center"/>
      <protection hidden="1"/>
    </xf>
    <xf numFmtId="0" fontId="0" fillId="3" borderId="6" xfId="0" applyFill="1" applyBorder="1" applyProtection="1">
      <protection hidden="1"/>
    </xf>
    <xf numFmtId="0" fontId="28" fillId="3" borderId="1" xfId="0" applyFont="1" applyFill="1" applyBorder="1" applyAlignment="1" applyProtection="1">
      <alignment horizontal="center"/>
      <protection hidden="1"/>
    </xf>
    <xf numFmtId="0" fontId="5" fillId="3" borderId="2" xfId="0" applyFont="1" applyFill="1" applyBorder="1" applyAlignment="1" applyProtection="1">
      <alignment horizontal="center"/>
      <protection hidden="1"/>
    </xf>
    <xf numFmtId="0" fontId="0" fillId="3" borderId="3" xfId="0" applyFill="1" applyBorder="1" applyProtection="1">
      <protection hidden="1"/>
    </xf>
    <xf numFmtId="0" fontId="2" fillId="3" borderId="1" xfId="0" applyFont="1" applyFill="1" applyBorder="1" applyAlignment="1" applyProtection="1">
      <alignment horizontal="center" vertical="center"/>
      <protection hidden="1"/>
    </xf>
    <xf numFmtId="0" fontId="5" fillId="3" borderId="0" xfId="0" applyFont="1" applyFill="1" applyAlignment="1" applyProtection="1">
      <alignment horizontal="center"/>
      <protection hidden="1"/>
    </xf>
    <xf numFmtId="0" fontId="2" fillId="3" borderId="1" xfId="0" applyFont="1" applyFill="1" applyBorder="1" applyAlignment="1" applyProtection="1">
      <alignment vertical="center"/>
      <protection hidden="1"/>
    </xf>
    <xf numFmtId="0" fontId="0" fillId="3" borderId="0" xfId="0" applyFill="1" applyAlignment="1" applyProtection="1">
      <alignment vertical="center"/>
      <protection hidden="1"/>
    </xf>
    <xf numFmtId="0" fontId="0" fillId="3" borderId="4" xfId="0" applyFill="1" applyBorder="1" applyProtection="1">
      <protection hidden="1"/>
    </xf>
    <xf numFmtId="0" fontId="0" fillId="3" borderId="1" xfId="0" applyFill="1" applyBorder="1" applyProtection="1">
      <protection hidden="1"/>
    </xf>
    <xf numFmtId="0" fontId="5" fillId="3" borderId="2" xfId="0" applyFont="1" applyFill="1" applyBorder="1" applyAlignment="1" applyProtection="1">
      <alignment horizontal="center" vertical="center"/>
      <protection hidden="1"/>
    </xf>
    <xf numFmtId="0" fontId="28" fillId="3" borderId="0" xfId="0" applyFont="1" applyFill="1" applyAlignment="1" applyProtection="1">
      <alignment horizontal="center"/>
      <protection hidden="1"/>
    </xf>
    <xf numFmtId="0" fontId="3" fillId="3" borderId="0" xfId="0" applyFont="1" applyFill="1" applyAlignment="1" applyProtection="1">
      <alignment vertical="center"/>
      <protection hidden="1"/>
    </xf>
    <xf numFmtId="0" fontId="2" fillId="3" borderId="7" xfId="0" applyFont="1" applyFill="1" applyBorder="1" applyAlignment="1" applyProtection="1">
      <alignment horizontal="center" vertical="center"/>
      <protection hidden="1"/>
    </xf>
    <xf numFmtId="0" fontId="0" fillId="3" borderId="2" xfId="0" applyFill="1" applyBorder="1" applyProtection="1">
      <protection hidden="1"/>
    </xf>
    <xf numFmtId="0" fontId="2" fillId="3" borderId="2" xfId="0" applyFont="1" applyFill="1" applyBorder="1" applyAlignment="1" applyProtection="1">
      <alignment horizontal="center" vertical="center"/>
      <protection hidden="1"/>
    </xf>
    <xf numFmtId="0" fontId="0" fillId="3" borderId="8" xfId="0" applyFill="1" applyBorder="1" applyProtection="1">
      <protection hidden="1"/>
    </xf>
    <xf numFmtId="0" fontId="5" fillId="3" borderId="5" xfId="0" applyFont="1" applyFill="1" applyBorder="1" applyAlignment="1" applyProtection="1">
      <alignment horizontal="center"/>
      <protection hidden="1"/>
    </xf>
    <xf numFmtId="0" fontId="0" fillId="3" borderId="7" xfId="0" applyFill="1" applyBorder="1" applyProtection="1">
      <protection hidden="1"/>
    </xf>
    <xf numFmtId="0" fontId="5" fillId="3" borderId="5" xfId="0" applyFont="1" applyFill="1" applyBorder="1" applyAlignment="1" applyProtection="1">
      <alignment horizontal="center" vertical="center"/>
      <protection hidden="1"/>
    </xf>
    <xf numFmtId="0" fontId="0" fillId="3" borderId="0" xfId="0" applyFill="1" applyAlignment="1" applyProtection="1">
      <alignment vertical="center" wrapText="1"/>
      <protection hidden="1"/>
    </xf>
    <xf numFmtId="0" fontId="3" fillId="3" borderId="13" xfId="0" applyFont="1" applyFill="1" applyBorder="1" applyAlignment="1" applyProtection="1">
      <alignment horizontal="center" vertical="center"/>
      <protection hidden="1"/>
    </xf>
    <xf numFmtId="0" fontId="0" fillId="3" borderId="0" xfId="0" applyFill="1" applyAlignment="1" applyProtection="1">
      <alignment horizontal="left" wrapText="1"/>
      <protection hidden="1"/>
    </xf>
    <xf numFmtId="0" fontId="0" fillId="3" borderId="2" xfId="0" applyFill="1" applyBorder="1" applyAlignment="1" applyProtection="1">
      <alignment vertical="center" wrapText="1"/>
      <protection hidden="1"/>
    </xf>
    <xf numFmtId="0" fontId="3" fillId="3" borderId="0" xfId="0" applyFont="1" applyFill="1" applyAlignment="1" applyProtection="1">
      <alignment horizontal="center" vertical="center"/>
      <protection hidden="1"/>
    </xf>
    <xf numFmtId="0" fontId="0" fillId="3" borderId="2" xfId="0" applyFill="1" applyBorder="1" applyAlignment="1" applyProtection="1">
      <alignment vertical="center"/>
      <protection hidden="1"/>
    </xf>
    <xf numFmtId="0" fontId="5" fillId="3" borderId="5" xfId="0" applyFont="1" applyFill="1" applyBorder="1" applyProtection="1">
      <protection hidden="1"/>
    </xf>
    <xf numFmtId="0" fontId="3" fillId="3" borderId="6" xfId="0" applyFont="1" applyFill="1" applyBorder="1" applyAlignment="1" applyProtection="1">
      <alignment vertical="center"/>
      <protection hidden="1"/>
    </xf>
    <xf numFmtId="0" fontId="5" fillId="3" borderId="2" xfId="0" applyFont="1" applyFill="1" applyBorder="1" applyProtection="1">
      <protection hidden="1"/>
    </xf>
    <xf numFmtId="0" fontId="5" fillId="3" borderId="0" xfId="0" applyFont="1" applyFill="1" applyProtection="1">
      <protection hidden="1"/>
    </xf>
    <xf numFmtId="0" fontId="0" fillId="0" borderId="0" xfId="0" applyAlignment="1">
      <alignment wrapText="1"/>
    </xf>
    <xf numFmtId="0" fontId="37" fillId="7" borderId="42" xfId="0" applyFont="1" applyFill="1" applyBorder="1"/>
    <xf numFmtId="0" fontId="0" fillId="5" borderId="48" xfId="0" applyFill="1" applyBorder="1"/>
    <xf numFmtId="0" fontId="0" fillId="0" borderId="51" xfId="0" applyBorder="1"/>
    <xf numFmtId="0" fontId="0" fillId="0" borderId="52" xfId="0" applyBorder="1"/>
    <xf numFmtId="0" fontId="0" fillId="5" borderId="55" xfId="0" applyFill="1" applyBorder="1"/>
    <xf numFmtId="0" fontId="0" fillId="4" borderId="55" xfId="0" applyFill="1" applyBorder="1"/>
    <xf numFmtId="0" fontId="0" fillId="4" borderId="50" xfId="0" applyFill="1" applyBorder="1"/>
    <xf numFmtId="0" fontId="0" fillId="5" borderId="56" xfId="0" applyFill="1" applyBorder="1"/>
    <xf numFmtId="0" fontId="0" fillId="4" borderId="56" xfId="0" applyFill="1" applyBorder="1"/>
    <xf numFmtId="0" fontId="0" fillId="5" borderId="57" xfId="0" applyFill="1" applyBorder="1"/>
    <xf numFmtId="0" fontId="0" fillId="4" borderId="57" xfId="0" applyFill="1" applyBorder="1"/>
    <xf numFmtId="0" fontId="0" fillId="0" borderId="57" xfId="0" applyBorder="1"/>
    <xf numFmtId="0" fontId="38" fillId="0" borderId="57" xfId="0" quotePrefix="1" applyFont="1" applyBorder="1"/>
    <xf numFmtId="0" fontId="0" fillId="0" borderId="54" xfId="0" applyBorder="1"/>
    <xf numFmtId="0" fontId="0" fillId="5" borderId="47" xfId="0" applyFill="1" applyBorder="1"/>
    <xf numFmtId="0" fontId="38" fillId="0" borderId="47" xfId="0" quotePrefix="1" applyFont="1" applyBorder="1"/>
    <xf numFmtId="0" fontId="0" fillId="8" borderId="49" xfId="0" applyFill="1" applyBorder="1"/>
    <xf numFmtId="0" fontId="0" fillId="8" borderId="50" xfId="0" applyFill="1" applyBorder="1"/>
    <xf numFmtId="0" fontId="39" fillId="0" borderId="0" xfId="0" applyFont="1"/>
    <xf numFmtId="0" fontId="1" fillId="0" borderId="0" xfId="0" applyFont="1" applyAlignment="1">
      <alignment horizontal="center" vertical="center"/>
    </xf>
    <xf numFmtId="0" fontId="0" fillId="5" borderId="49" xfId="0" applyFill="1" applyBorder="1"/>
    <xf numFmtId="0" fontId="0" fillId="4" borderId="49" xfId="0" applyFill="1" applyBorder="1"/>
    <xf numFmtId="0" fontId="0" fillId="4" borderId="48" xfId="0" applyFill="1" applyBorder="1"/>
    <xf numFmtId="0" fontId="0" fillId="0" borderId="53" xfId="0" applyBorder="1"/>
    <xf numFmtId="0" fontId="12" fillId="0" borderId="47" xfId="0" applyFont="1" applyBorder="1"/>
    <xf numFmtId="0" fontId="12" fillId="0" borderId="49" xfId="0" applyFont="1" applyBorder="1"/>
    <xf numFmtId="0" fontId="12" fillId="0" borderId="49" xfId="0" applyFont="1" applyBorder="1" applyAlignment="1">
      <alignment wrapText="1"/>
    </xf>
    <xf numFmtId="0" fontId="40" fillId="0" borderId="0" xfId="0" applyFont="1" applyAlignment="1">
      <alignment vertical="center"/>
    </xf>
    <xf numFmtId="0" fontId="46" fillId="0" borderId="0" xfId="0" applyFont="1" applyAlignment="1">
      <alignment horizontal="justify" vertical="center"/>
    </xf>
    <xf numFmtId="0" fontId="47" fillId="0" borderId="0" xfId="0" applyFont="1" applyAlignment="1">
      <alignment horizontal="justify" vertical="center"/>
    </xf>
    <xf numFmtId="0" fontId="48" fillId="0" borderId="0" xfId="0" applyFont="1" applyAlignment="1">
      <alignment horizontal="justify" vertical="center"/>
    </xf>
    <xf numFmtId="0" fontId="49" fillId="0" borderId="0" xfId="0" applyFont="1" applyAlignment="1">
      <alignment horizontal="justify" vertical="center"/>
    </xf>
    <xf numFmtId="0" fontId="50" fillId="0" borderId="0" xfId="0" applyFont="1" applyAlignment="1">
      <alignment horizontal="justify" vertical="center"/>
    </xf>
    <xf numFmtId="0" fontId="5" fillId="0" borderId="3" xfId="0" applyFont="1" applyBorder="1" applyAlignment="1">
      <alignment vertical="center"/>
    </xf>
    <xf numFmtId="0" fontId="7" fillId="0" borderId="0" xfId="0" applyFont="1" applyAlignment="1">
      <alignment horizontal="center"/>
    </xf>
    <xf numFmtId="0" fontId="0" fillId="0" borderId="0" xfId="0" applyAlignment="1">
      <alignment horizontal="center" vertical="center"/>
    </xf>
    <xf numFmtId="0" fontId="53" fillId="0" borderId="31" xfId="0" applyFont="1" applyBorder="1"/>
    <xf numFmtId="0" fontId="54" fillId="0" borderId="31" xfId="0" applyFont="1" applyBorder="1" applyAlignment="1">
      <alignment horizontal="center"/>
    </xf>
    <xf numFmtId="0" fontId="0" fillId="4" borderId="0" xfId="0" applyFill="1"/>
    <xf numFmtId="0" fontId="0" fillId="4" borderId="5" xfId="0" applyFill="1" applyBorder="1"/>
    <xf numFmtId="0" fontId="0" fillId="4" borderId="6" xfId="0" applyFill="1" applyBorder="1"/>
    <xf numFmtId="0" fontId="58" fillId="0" borderId="0" xfId="0" applyFont="1" applyAlignment="1">
      <alignment vertical="center" wrapText="1"/>
    </xf>
    <xf numFmtId="0" fontId="0" fillId="4" borderId="4" xfId="0" applyFill="1" applyBorder="1"/>
    <xf numFmtId="0" fontId="0" fillId="4" borderId="1" xfId="0" applyFill="1" applyBorder="1"/>
    <xf numFmtId="0" fontId="40" fillId="4" borderId="3" xfId="0" applyFont="1" applyFill="1" applyBorder="1" applyAlignment="1">
      <alignment vertical="center"/>
    </xf>
    <xf numFmtId="0" fontId="0" fillId="4" borderId="3" xfId="0" applyFill="1" applyBorder="1"/>
    <xf numFmtId="0" fontId="58" fillId="4" borderId="3" xfId="0" applyFont="1" applyFill="1" applyBorder="1" applyAlignment="1">
      <alignment vertical="center" wrapText="1"/>
    </xf>
    <xf numFmtId="0" fontId="0" fillId="4" borderId="7" xfId="0" applyFill="1" applyBorder="1"/>
    <xf numFmtId="0" fontId="0" fillId="4" borderId="8" xfId="0" applyFill="1" applyBorder="1"/>
    <xf numFmtId="0" fontId="42" fillId="4" borderId="0" xfId="0" applyFont="1" applyFill="1" applyAlignment="1">
      <alignment horizontal="left" vertical="center" indent="2"/>
    </xf>
    <xf numFmtId="0" fontId="42" fillId="4" borderId="1" xfId="0" applyFont="1" applyFill="1" applyBorder="1" applyAlignment="1">
      <alignment horizontal="left" vertical="center" indent="2"/>
    </xf>
    <xf numFmtId="0" fontId="45" fillId="4" borderId="1" xfId="0" applyFont="1" applyFill="1" applyBorder="1" applyAlignment="1">
      <alignment horizontal="left" vertical="center" indent="2"/>
    </xf>
    <xf numFmtId="0" fontId="43" fillId="4" borderId="0" xfId="0" applyFont="1" applyFill="1" applyAlignment="1">
      <alignment vertical="center"/>
    </xf>
    <xf numFmtId="0" fontId="0" fillId="4" borderId="2" xfId="0" applyFill="1" applyBorder="1"/>
    <xf numFmtId="0" fontId="63" fillId="0" borderId="0" xfId="0" applyFont="1" applyAlignment="1">
      <alignment horizontal="justify" vertical="center"/>
    </xf>
    <xf numFmtId="0" fontId="66" fillId="0" borderId="0" xfId="0" applyFont="1" applyAlignment="1">
      <alignment horizontal="justify" vertical="center"/>
    </xf>
    <xf numFmtId="0" fontId="8" fillId="0" borderId="0" xfId="0" applyFont="1" applyAlignment="1">
      <alignment horizontal="justify" vertical="center"/>
    </xf>
    <xf numFmtId="0" fontId="59" fillId="0" borderId="0" xfId="1" applyAlignment="1">
      <alignment horizontal="center" vertical="center"/>
    </xf>
    <xf numFmtId="0" fontId="0" fillId="0" borderId="35" xfId="0" applyBorder="1" applyAlignment="1">
      <alignment horizontal="center" vertical="center"/>
    </xf>
    <xf numFmtId="0" fontId="7" fillId="0" borderId="31" xfId="0" applyFont="1" applyBorder="1" applyAlignment="1">
      <alignment horizontal="left"/>
    </xf>
    <xf numFmtId="0" fontId="0" fillId="3" borderId="0" xfId="0" applyFill="1"/>
    <xf numFmtId="0" fontId="5" fillId="0" borderId="36" xfId="0" applyFont="1" applyBorder="1" applyAlignment="1" applyProtection="1">
      <alignment horizontal="center" vertical="center"/>
      <protection locked="0"/>
    </xf>
    <xf numFmtId="0" fontId="5" fillId="0" borderId="11" xfId="0" applyFont="1" applyBorder="1" applyAlignment="1" applyProtection="1">
      <alignment vertical="center" wrapText="1"/>
      <protection locked="0"/>
    </xf>
    <xf numFmtId="0" fontId="5" fillId="0" borderId="34" xfId="0" applyFont="1" applyBorder="1" applyAlignment="1" applyProtection="1">
      <alignment horizontal="center" vertical="center"/>
      <protection locked="0"/>
    </xf>
    <xf numFmtId="0" fontId="0" fillId="0" borderId="0" xfId="0" applyAlignment="1">
      <alignment horizontal="left" vertical="center"/>
    </xf>
    <xf numFmtId="0" fontId="0" fillId="4" borderId="1" xfId="0" applyFill="1" applyBorder="1" applyAlignment="1">
      <alignment horizontal="left" vertical="center"/>
    </xf>
    <xf numFmtId="0" fontId="0" fillId="4" borderId="0" xfId="0" applyFill="1" applyAlignment="1">
      <alignment horizontal="left" vertical="center"/>
    </xf>
    <xf numFmtId="0" fontId="0" fillId="4" borderId="3" xfId="0" applyFill="1" applyBorder="1" applyAlignment="1">
      <alignment horizontal="left" vertical="center"/>
    </xf>
    <xf numFmtId="0" fontId="0" fillId="0" borderId="0" xfId="0" applyAlignment="1">
      <alignment vertical="center" wrapText="1"/>
    </xf>
    <xf numFmtId="0" fontId="0" fillId="4" borderId="0" xfId="0" applyFill="1" applyAlignment="1">
      <alignment vertical="center" wrapText="1"/>
    </xf>
    <xf numFmtId="0" fontId="0" fillId="4" borderId="0" xfId="0" applyFill="1" applyAlignment="1">
      <alignment wrapText="1"/>
    </xf>
    <xf numFmtId="0" fontId="39" fillId="0" borderId="15" xfId="0" applyFont="1" applyBorder="1"/>
    <xf numFmtId="0" fontId="0" fillId="0" borderId="31" xfId="0" applyBorder="1" applyAlignment="1">
      <alignment horizontal="center"/>
    </xf>
    <xf numFmtId="0" fontId="0" fillId="0" borderId="24" xfId="0" applyBorder="1" applyAlignment="1">
      <alignment horizontal="center"/>
    </xf>
    <xf numFmtId="0" fontId="13" fillId="0" borderId="14" xfId="0" applyFont="1" applyBorder="1" applyAlignment="1">
      <alignment horizontal="center" vertical="center" wrapText="1"/>
    </xf>
    <xf numFmtId="0" fontId="0" fillId="0" borderId="36" xfId="0" applyBorder="1" applyAlignment="1">
      <alignment horizontal="center" vertical="center"/>
    </xf>
    <xf numFmtId="0" fontId="69" fillId="0" borderId="31" xfId="0" applyFont="1" applyBorder="1"/>
    <xf numFmtId="0" fontId="69" fillId="0" borderId="24" xfId="0" applyFont="1" applyBorder="1"/>
    <xf numFmtId="0" fontId="13" fillId="0" borderId="3" xfId="0" applyFont="1" applyBorder="1" applyAlignment="1">
      <alignment horizontal="center" vertical="center" wrapText="1"/>
    </xf>
    <xf numFmtId="0" fontId="1" fillId="0" borderId="31" xfId="0" applyFont="1" applyBorder="1" applyAlignment="1">
      <alignment horizontal="center"/>
    </xf>
    <xf numFmtId="0" fontId="0" fillId="0" borderId="7" xfId="0" applyBorder="1"/>
    <xf numFmtId="0" fontId="0" fillId="0" borderId="47" xfId="0" applyBorder="1"/>
    <xf numFmtId="0" fontId="0" fillId="0" borderId="49" xfId="0" applyBorder="1"/>
    <xf numFmtId="0" fontId="0" fillId="0" borderId="59" xfId="0" applyBorder="1"/>
    <xf numFmtId="0" fontId="7" fillId="0" borderId="60" xfId="0" applyFont="1" applyBorder="1" applyAlignment="1">
      <alignment horizontal="left"/>
    </xf>
    <xf numFmtId="0" fontId="37" fillId="7" borderId="59" xfId="0" applyFont="1" applyFill="1" applyBorder="1"/>
    <xf numFmtId="0" fontId="37" fillId="7" borderId="61" xfId="0" applyFont="1" applyFill="1" applyBorder="1"/>
    <xf numFmtId="0" fontId="37" fillId="7" borderId="62" xfId="0" applyFont="1" applyFill="1" applyBorder="1"/>
    <xf numFmtId="0" fontId="0" fillId="5" borderId="63" xfId="0" applyFill="1" applyBorder="1"/>
    <xf numFmtId="0" fontId="0" fillId="5" borderId="61" xfId="0" applyFill="1" applyBorder="1"/>
    <xf numFmtId="0" fontId="0" fillId="4" borderId="61" xfId="0" applyFill="1" applyBorder="1"/>
    <xf numFmtId="0" fontId="0" fillId="8" borderId="61" xfId="0" applyFill="1" applyBorder="1"/>
    <xf numFmtId="0" fontId="0" fillId="8" borderId="62" xfId="0" applyFill="1" applyBorder="1"/>
    <xf numFmtId="0" fontId="72" fillId="0" borderId="41" xfId="0" applyFont="1" applyBorder="1" applyAlignment="1" applyProtection="1">
      <alignment horizontal="center" vertical="center"/>
      <protection hidden="1"/>
    </xf>
    <xf numFmtId="0" fontId="0" fillId="0" borderId="41" xfId="0" applyBorder="1"/>
    <xf numFmtId="0" fontId="0" fillId="0" borderId="11" xfId="0" applyBorder="1"/>
    <xf numFmtId="0" fontId="0" fillId="0" borderId="58" xfId="0" applyBorder="1"/>
    <xf numFmtId="0" fontId="0" fillId="0" borderId="8" xfId="0" applyBorder="1"/>
    <xf numFmtId="0" fontId="38" fillId="0" borderId="11" xfId="0" quotePrefix="1" applyFont="1" applyBorder="1"/>
    <xf numFmtId="0" fontId="72" fillId="0" borderId="22" xfId="0" applyFont="1" applyBorder="1" applyAlignment="1" applyProtection="1">
      <alignment horizontal="center" vertical="center"/>
      <protection hidden="1"/>
    </xf>
    <xf numFmtId="0" fontId="0" fillId="0" borderId="13" xfId="0" applyBorder="1"/>
    <xf numFmtId="0" fontId="0" fillId="0" borderId="22" xfId="0" applyBorder="1"/>
    <xf numFmtId="0" fontId="0" fillId="0" borderId="14" xfId="0" applyBorder="1"/>
    <xf numFmtId="0" fontId="0" fillId="0" borderId="18" xfId="0" applyBorder="1"/>
    <xf numFmtId="0" fontId="0" fillId="0" borderId="12" xfId="0" applyBorder="1"/>
    <xf numFmtId="0" fontId="38" fillId="0" borderId="14" xfId="0" quotePrefix="1" applyFont="1" applyBorder="1"/>
    <xf numFmtId="0" fontId="0" fillId="10" borderId="14" xfId="0" applyFill="1" applyBorder="1"/>
    <xf numFmtId="0" fontId="0" fillId="11" borderId="14" xfId="0" applyFill="1" applyBorder="1"/>
    <xf numFmtId="0" fontId="0" fillId="10" borderId="22" xfId="0" applyFill="1" applyBorder="1"/>
    <xf numFmtId="0" fontId="72" fillId="0" borderId="23" xfId="0" applyFont="1" applyBorder="1" applyAlignment="1" applyProtection="1">
      <alignment horizontal="center" vertical="center"/>
      <protection hidden="1"/>
    </xf>
    <xf numFmtId="0" fontId="0" fillId="0" borderId="40" xfId="0" applyBorder="1"/>
    <xf numFmtId="0" fontId="0" fillId="0" borderId="23" xfId="0" applyBorder="1"/>
    <xf numFmtId="0" fontId="0" fillId="0" borderId="19" xfId="0" applyBorder="1"/>
    <xf numFmtId="0" fontId="0" fillId="0" borderId="20" xfId="0" applyBorder="1"/>
    <xf numFmtId="0" fontId="0" fillId="0" borderId="38" xfId="0" applyBorder="1"/>
    <xf numFmtId="0" fontId="38" fillId="0" borderId="19" xfId="0" quotePrefix="1" applyFont="1" applyBorder="1"/>
    <xf numFmtId="0" fontId="0" fillId="3" borderId="35" xfId="0" applyFill="1" applyBorder="1"/>
    <xf numFmtId="0" fontId="8" fillId="0" borderId="2" xfId="0" applyFont="1" applyBorder="1" applyAlignment="1" applyProtection="1">
      <alignment horizontal="center" vertical="center"/>
      <protection locked="0"/>
    </xf>
    <xf numFmtId="0" fontId="8" fillId="0" borderId="42" xfId="0" applyFont="1" applyBorder="1" applyAlignment="1" applyProtection="1">
      <alignment horizontal="center" vertical="center"/>
      <protection locked="0"/>
    </xf>
    <xf numFmtId="0" fontId="0" fillId="4" borderId="0" xfId="0" applyFill="1" applyAlignment="1">
      <alignment vertical="top" wrapText="1"/>
    </xf>
    <xf numFmtId="0" fontId="13" fillId="0" borderId="0" xfId="0" applyFont="1" applyAlignment="1">
      <alignment horizontal="center" vertical="center" wrapText="1"/>
    </xf>
    <xf numFmtId="0" fontId="14" fillId="0" borderId="0" xfId="0" applyFont="1" applyAlignment="1">
      <alignment horizontal="center" vertical="center" wrapText="1"/>
    </xf>
    <xf numFmtId="0" fontId="68" fillId="0" borderId="0" xfId="0" applyFont="1" applyAlignment="1">
      <alignment horizontal="center"/>
    </xf>
    <xf numFmtId="0" fontId="16" fillId="0" borderId="0" xfId="0" applyFont="1" applyAlignment="1">
      <alignment horizontal="center" vertical="center"/>
    </xf>
    <xf numFmtId="0" fontId="5" fillId="0" borderId="0" xfId="0" applyFont="1" applyAlignment="1">
      <alignment vertical="center" wrapText="1"/>
    </xf>
    <xf numFmtId="0" fontId="18" fillId="0" borderId="0" xfId="0" applyFont="1" applyAlignment="1">
      <alignment vertical="top"/>
    </xf>
    <xf numFmtId="0" fontId="69" fillId="0" borderId="0" xfId="0" applyFont="1"/>
    <xf numFmtId="0" fontId="7" fillId="0" borderId="0" xfId="0" applyFont="1" applyAlignment="1">
      <alignment horizontal="center" vertical="center"/>
    </xf>
    <xf numFmtId="0" fontId="70" fillId="0" borderId="0" xfId="0" applyFont="1" applyAlignment="1">
      <alignment horizontal="right"/>
    </xf>
    <xf numFmtId="0" fontId="70" fillId="0" borderId="0" xfId="0" applyFont="1" applyAlignment="1">
      <alignment horizontal="left"/>
    </xf>
    <xf numFmtId="0" fontId="71" fillId="0" borderId="0" xfId="0" applyFont="1"/>
    <xf numFmtId="0" fontId="69" fillId="0" borderId="0" xfId="0" applyFont="1" applyAlignment="1">
      <alignment horizontal="left" indent="1"/>
    </xf>
    <xf numFmtId="0" fontId="69" fillId="0" borderId="0" xfId="0" applyFont="1" applyAlignment="1">
      <alignment vertical="center"/>
    </xf>
    <xf numFmtId="0" fontId="54" fillId="0" borderId="0" xfId="0" applyFont="1" applyAlignment="1">
      <alignment horizontal="center"/>
    </xf>
    <xf numFmtId="0" fontId="36" fillId="0" borderId="0" xfId="0" applyFont="1" applyAlignment="1" applyProtection="1">
      <alignment horizontal="center" vertical="center"/>
      <protection hidden="1"/>
    </xf>
    <xf numFmtId="0" fontId="17" fillId="0" borderId="0" xfId="0" applyFont="1" applyAlignment="1" applyProtection="1">
      <alignment horizontal="center" vertical="center"/>
      <protection hidden="1"/>
    </xf>
    <xf numFmtId="0" fontId="7" fillId="0" borderId="0" xfId="0" applyFont="1" applyAlignment="1">
      <alignment horizontal="left"/>
    </xf>
    <xf numFmtId="0" fontId="53" fillId="0" borderId="0" xfId="0" applyFont="1"/>
    <xf numFmtId="0" fontId="15" fillId="0" borderId="0" xfId="0" quotePrefix="1" applyFont="1" applyAlignment="1" applyProtection="1">
      <alignment horizontal="center" vertical="center"/>
      <protection hidden="1"/>
    </xf>
    <xf numFmtId="0" fontId="17" fillId="4" borderId="0" xfId="0" applyFont="1" applyFill="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22" fillId="4" borderId="0" xfId="0" applyFont="1" applyFill="1" applyAlignment="1" applyProtection="1">
      <alignment horizontal="left" vertical="center" wrapText="1"/>
      <protection hidden="1"/>
    </xf>
    <xf numFmtId="0" fontId="5" fillId="4" borderId="0" xfId="0" applyFont="1" applyFill="1" applyAlignment="1">
      <alignment vertical="center"/>
    </xf>
    <xf numFmtId="0" fontId="74" fillId="0" borderId="0" xfId="0" quotePrefix="1" applyFont="1" applyAlignment="1" applyProtection="1">
      <alignment horizontal="center" vertical="center"/>
      <protection hidden="1"/>
    </xf>
    <xf numFmtId="0" fontId="9" fillId="4" borderId="0" xfId="0" applyFont="1" applyFill="1" applyAlignment="1" applyProtection="1">
      <alignment vertical="center" textRotation="90"/>
      <protection hidden="1"/>
    </xf>
    <xf numFmtId="0" fontId="16" fillId="4" borderId="0" xfId="0" applyFont="1" applyFill="1" applyAlignment="1" applyProtection="1">
      <alignment horizontal="left" vertical="center" wrapText="1"/>
      <protection hidden="1"/>
    </xf>
    <xf numFmtId="0" fontId="5" fillId="0" borderId="0" xfId="0" applyFont="1" applyAlignment="1">
      <alignment vertical="center"/>
    </xf>
    <xf numFmtId="0" fontId="14" fillId="3" borderId="0" xfId="0" applyFont="1" applyFill="1" applyAlignment="1">
      <alignment horizontal="center" vertical="center" wrapText="1"/>
    </xf>
    <xf numFmtId="0" fontId="16" fillId="4" borderId="0" xfId="0" applyFont="1" applyFill="1" applyAlignment="1" applyProtection="1">
      <alignment horizontal="center" vertical="center" wrapText="1"/>
      <protection hidden="1"/>
    </xf>
    <xf numFmtId="0" fontId="7" fillId="4" borderId="0" xfId="0" applyFont="1" applyFill="1" applyAlignment="1" applyProtection="1">
      <alignment horizontal="right" vertical="center" wrapText="1"/>
      <protection hidden="1"/>
    </xf>
    <xf numFmtId="0" fontId="8" fillId="0" borderId="0" xfId="0" applyFont="1" applyAlignment="1" applyProtection="1">
      <alignment horizontal="center" vertical="center"/>
      <protection locked="0"/>
    </xf>
    <xf numFmtId="0" fontId="16" fillId="0" borderId="0" xfId="0" applyFont="1" applyAlignment="1" applyProtection="1">
      <alignment horizontal="center" vertical="center"/>
      <protection hidden="1"/>
    </xf>
    <xf numFmtId="0" fontId="5" fillId="0" borderId="0" xfId="0" applyFont="1" applyAlignment="1" applyProtection="1">
      <alignment horizontal="left" vertical="center" wrapText="1"/>
      <protection hidden="1"/>
    </xf>
    <xf numFmtId="0" fontId="9" fillId="0" borderId="0" xfId="0" applyFont="1" applyAlignment="1" applyProtection="1">
      <alignment horizontal="center" vertical="center"/>
      <protection locked="0"/>
    </xf>
    <xf numFmtId="0" fontId="52" fillId="0" borderId="0" xfId="0" applyFont="1" applyAlignment="1">
      <alignment horizontal="center" vertical="center" wrapText="1"/>
    </xf>
    <xf numFmtId="0" fontId="16" fillId="3" borderId="0" xfId="0" applyFont="1" applyFill="1" applyAlignment="1" applyProtection="1">
      <alignment horizontal="center" vertical="center"/>
      <protection hidden="1"/>
    </xf>
    <xf numFmtId="0" fontId="16" fillId="3" borderId="0" xfId="0" applyFont="1" applyFill="1" applyAlignment="1" applyProtection="1">
      <alignment horizontal="center" vertical="center" wrapText="1"/>
      <protection hidden="1"/>
    </xf>
    <xf numFmtId="0" fontId="7" fillId="3" borderId="0" xfId="0" applyFont="1" applyFill="1" applyAlignment="1" applyProtection="1">
      <alignment horizontal="right" vertical="center" wrapText="1"/>
      <protection hidden="1"/>
    </xf>
    <xf numFmtId="0" fontId="5" fillId="3" borderId="0" xfId="0" applyFont="1" applyFill="1" applyAlignment="1">
      <alignment vertical="center"/>
    </xf>
    <xf numFmtId="0" fontId="9" fillId="3" borderId="0" xfId="0" applyFont="1" applyFill="1" applyAlignment="1" applyProtection="1">
      <alignment horizontal="center" vertical="center"/>
      <protection locked="0"/>
    </xf>
    <xf numFmtId="0" fontId="16" fillId="4" borderId="0" xfId="0" applyFont="1" applyFill="1" applyAlignment="1" applyProtection="1">
      <alignment vertical="center" wrapText="1"/>
      <protection hidden="1"/>
    </xf>
    <xf numFmtId="0" fontId="74" fillId="0" borderId="0" xfId="0" applyFont="1" applyAlignment="1" applyProtection="1">
      <alignment horizontal="center" vertical="center"/>
      <protection hidden="1"/>
    </xf>
    <xf numFmtId="0" fontId="16" fillId="4" borderId="0" xfId="0" applyFont="1" applyFill="1" applyAlignment="1" applyProtection="1">
      <alignment horizontal="left"/>
      <protection hidden="1"/>
    </xf>
    <xf numFmtId="0" fontId="16" fillId="4" borderId="0" xfId="0" applyFont="1" applyFill="1" applyAlignment="1" applyProtection="1">
      <alignment horizontal="left" wrapText="1"/>
      <protection hidden="1"/>
    </xf>
    <xf numFmtId="0" fontId="16" fillId="4" borderId="0" xfId="0" applyFont="1" applyFill="1" applyAlignment="1" applyProtection="1">
      <alignment horizontal="left" vertical="top" wrapText="1"/>
      <protection hidden="1"/>
    </xf>
    <xf numFmtId="0" fontId="78" fillId="4" borderId="0" xfId="0" applyFont="1" applyFill="1" applyAlignment="1" applyProtection="1">
      <alignment horizontal="right" vertical="center" wrapText="1"/>
      <protection hidden="1"/>
    </xf>
    <xf numFmtId="0" fontId="16" fillId="4" borderId="0" xfId="0" applyFont="1" applyFill="1" applyAlignment="1" applyProtection="1">
      <alignment vertical="top" wrapText="1"/>
      <protection hidden="1"/>
    </xf>
    <xf numFmtId="0" fontId="8" fillId="0" borderId="0" xfId="0" applyFont="1" applyAlignment="1" applyProtection="1">
      <alignment horizontal="center" vertical="center" wrapText="1"/>
      <protection hidden="1"/>
    </xf>
    <xf numFmtId="0" fontId="5" fillId="4" borderId="0" xfId="0" applyFont="1" applyFill="1" applyAlignment="1" applyProtection="1">
      <alignment horizontal="left" vertical="center" wrapText="1"/>
      <protection hidden="1"/>
    </xf>
    <xf numFmtId="0" fontId="21" fillId="4" borderId="0" xfId="0" applyFont="1" applyFill="1" applyAlignment="1" applyProtection="1">
      <alignment horizontal="left" vertical="center" wrapText="1"/>
      <protection hidden="1"/>
    </xf>
    <xf numFmtId="0" fontId="21" fillId="0" borderId="0" xfId="0" applyFont="1" applyAlignment="1" applyProtection="1">
      <alignment horizontal="left" vertical="center" wrapText="1"/>
      <protection hidden="1"/>
    </xf>
    <xf numFmtId="0" fontId="16" fillId="0" borderId="0" xfId="0" applyFont="1" applyAlignment="1" applyProtection="1">
      <alignment vertical="center" wrapText="1"/>
      <protection hidden="1"/>
    </xf>
    <xf numFmtId="0" fontId="5" fillId="4" borderId="0" xfId="0" applyFont="1" applyFill="1" applyAlignment="1" applyProtection="1">
      <alignment vertical="center" wrapText="1"/>
      <protection hidden="1"/>
    </xf>
    <xf numFmtId="0" fontId="57" fillId="4" borderId="0" xfId="0" applyFont="1" applyFill="1" applyAlignment="1" applyProtection="1">
      <alignment horizontal="right" vertical="center" wrapText="1"/>
      <protection hidden="1"/>
    </xf>
    <xf numFmtId="0" fontId="16" fillId="0" borderId="0" xfId="0" applyFont="1" applyAlignment="1" applyProtection="1">
      <alignment horizontal="center" vertical="center" wrapText="1"/>
      <protection hidden="1"/>
    </xf>
    <xf numFmtId="0" fontId="72" fillId="0" borderId="0" xfId="0" quotePrefix="1" applyFont="1" applyAlignment="1" applyProtection="1">
      <alignment horizontal="center" vertical="center"/>
      <protection hidden="1"/>
    </xf>
    <xf numFmtId="0" fontId="72" fillId="0" borderId="0" xfId="0" applyFont="1" applyAlignment="1" applyProtection="1">
      <alignment horizontal="center" vertical="center"/>
      <protection hidden="1"/>
    </xf>
    <xf numFmtId="0" fontId="11" fillId="0" borderId="0" xfId="0" applyFont="1" applyAlignment="1">
      <alignment vertical="center"/>
    </xf>
    <xf numFmtId="0" fontId="17" fillId="0" borderId="0" xfId="0" applyFont="1" applyAlignment="1" applyProtection="1">
      <alignment horizontal="center" vertical="center" textRotation="90" wrapText="1"/>
      <protection hidden="1"/>
    </xf>
    <xf numFmtId="0" fontId="57" fillId="0" borderId="0" xfId="0" applyFont="1" applyAlignment="1" applyProtection="1">
      <alignment horizontal="right" vertical="center" wrapText="1"/>
      <protection hidden="1"/>
    </xf>
    <xf numFmtId="3" fontId="17" fillId="4" borderId="0" xfId="0" applyNumberFormat="1" applyFont="1" applyFill="1" applyAlignment="1" applyProtection="1">
      <alignment horizontal="center" vertical="center"/>
      <protection hidden="1"/>
    </xf>
    <xf numFmtId="0" fontId="12" fillId="3" borderId="0" xfId="0" applyFont="1" applyFill="1" applyAlignment="1">
      <alignment horizontal="right"/>
    </xf>
    <xf numFmtId="0" fontId="5" fillId="3" borderId="0" xfId="0" applyFont="1" applyFill="1" applyAlignment="1" applyProtection="1">
      <alignment horizontal="left" vertical="center" wrapText="1"/>
      <protection hidden="1"/>
    </xf>
    <xf numFmtId="0" fontId="13" fillId="3" borderId="0" xfId="0" applyFont="1" applyFill="1" applyAlignment="1">
      <alignment horizontal="center" vertical="center" wrapText="1"/>
    </xf>
    <xf numFmtId="0" fontId="22" fillId="0" borderId="0" xfId="0" applyFont="1" applyAlignment="1" applyProtection="1">
      <alignment horizontal="left" vertical="center" wrapText="1"/>
      <protection hidden="1"/>
    </xf>
    <xf numFmtId="0" fontId="8" fillId="4" borderId="0" xfId="0" applyFont="1" applyFill="1" applyAlignment="1" applyProtection="1">
      <alignment horizontal="center" vertical="center" wrapText="1"/>
      <protection hidden="1"/>
    </xf>
    <xf numFmtId="0" fontId="7" fillId="0" borderId="0" xfId="0" applyFont="1" applyAlignment="1" applyProtection="1">
      <alignment horizontal="right" vertical="center" wrapText="1"/>
      <protection hidden="1"/>
    </xf>
    <xf numFmtId="0" fontId="68" fillId="3" borderId="0" xfId="0" applyFont="1" applyFill="1" applyAlignment="1">
      <alignment horizontal="center"/>
    </xf>
    <xf numFmtId="0" fontId="16" fillId="0" borderId="0" xfId="0" applyFont="1" applyAlignment="1" applyProtection="1">
      <alignment horizontal="left"/>
      <protection hidden="1"/>
    </xf>
    <xf numFmtId="0" fontId="9" fillId="0" borderId="0" xfId="0" applyFont="1" applyAlignment="1" applyProtection="1">
      <alignment vertical="center" textRotation="90" wrapText="1"/>
      <protection hidden="1"/>
    </xf>
    <xf numFmtId="0" fontId="75" fillId="4" borderId="0" xfId="0" applyFont="1" applyFill="1" applyAlignment="1" applyProtection="1">
      <alignment horizontal="left" vertical="center" wrapText="1"/>
      <protection hidden="1"/>
    </xf>
    <xf numFmtId="0" fontId="14" fillId="0" borderId="0" xfId="0" applyFont="1" applyAlignment="1">
      <alignment vertical="center" wrapText="1"/>
    </xf>
    <xf numFmtId="0" fontId="9" fillId="3" borderId="0" xfId="0" applyFont="1" applyFill="1" applyAlignment="1" applyProtection="1">
      <alignment vertical="center" textRotation="90" wrapText="1"/>
      <protection hidden="1"/>
    </xf>
    <xf numFmtId="0" fontId="74" fillId="0" borderId="24" xfId="0" applyFont="1" applyBorder="1" applyAlignment="1" applyProtection="1">
      <alignment horizontal="center" vertical="center"/>
      <protection hidden="1"/>
    </xf>
    <xf numFmtId="0" fontId="12" fillId="0" borderId="24" xfId="0" applyFont="1" applyBorder="1" applyAlignment="1">
      <alignment horizontal="right"/>
    </xf>
    <xf numFmtId="0" fontId="16" fillId="0" borderId="24" xfId="0" applyFont="1" applyBorder="1" applyAlignment="1" applyProtection="1">
      <alignment horizontal="center" vertical="center"/>
      <protection hidden="1"/>
    </xf>
    <xf numFmtId="0" fontId="5" fillId="0" borderId="24" xfId="0" applyFont="1" applyBorder="1" applyAlignment="1" applyProtection="1">
      <alignment horizontal="left" vertical="center" wrapText="1"/>
      <protection hidden="1"/>
    </xf>
    <xf numFmtId="0" fontId="16" fillId="0" borderId="24" xfId="0" applyFont="1" applyBorder="1" applyAlignment="1" applyProtection="1">
      <alignment horizontal="center" vertical="center" wrapText="1"/>
      <protection hidden="1"/>
    </xf>
    <xf numFmtId="0" fontId="5" fillId="0" borderId="24" xfId="0" applyFont="1" applyBorder="1" applyAlignment="1">
      <alignment vertical="center"/>
    </xf>
    <xf numFmtId="0" fontId="14" fillId="0" borderId="24" xfId="0" applyFont="1" applyBorder="1" applyAlignment="1">
      <alignment horizontal="center" vertical="center" wrapText="1"/>
    </xf>
    <xf numFmtId="0" fontId="13" fillId="0" borderId="24" xfId="0" applyFont="1" applyBorder="1" applyAlignment="1">
      <alignment horizontal="center" vertical="center" wrapText="1"/>
    </xf>
    <xf numFmtId="0" fontId="9" fillId="3" borderId="0" xfId="0" applyFont="1" applyFill="1" applyAlignment="1" applyProtection="1">
      <alignment horizontal="center" vertical="center" textRotation="90" wrapText="1"/>
      <protection hidden="1"/>
    </xf>
    <xf numFmtId="0" fontId="10" fillId="4" borderId="0" xfId="0" applyFont="1" applyFill="1" applyAlignment="1">
      <alignment wrapText="1"/>
    </xf>
    <xf numFmtId="0" fontId="81" fillId="4" borderId="0" xfId="0" applyFont="1" applyFill="1" applyAlignment="1" applyProtection="1">
      <alignment horizontal="left" vertical="top"/>
      <protection hidden="1"/>
    </xf>
    <xf numFmtId="0" fontId="10" fillId="4" borderId="0" xfId="0" applyFont="1" applyFill="1"/>
    <xf numFmtId="0" fontId="10" fillId="0" borderId="15" xfId="0" applyFont="1" applyBorder="1"/>
    <xf numFmtId="14" fontId="16" fillId="3" borderId="0" xfId="0" applyNumberFormat="1" applyFont="1" applyFill="1" applyAlignment="1" applyProtection="1">
      <alignment horizontal="left" vertical="center" wrapText="1"/>
      <protection hidden="1"/>
    </xf>
    <xf numFmtId="0" fontId="12" fillId="0" borderId="0" xfId="0" applyFont="1" applyAlignment="1">
      <alignment horizontal="right" vertical="center"/>
    </xf>
    <xf numFmtId="0" fontId="0" fillId="0" borderId="35" xfId="0" applyBorder="1" applyAlignment="1">
      <alignment vertical="center"/>
    </xf>
    <xf numFmtId="0" fontId="0" fillId="4" borderId="0" xfId="0" applyFill="1" applyAlignment="1">
      <alignment vertical="center"/>
    </xf>
    <xf numFmtId="0" fontId="68" fillId="0" borderId="0" xfId="0" applyFont="1" applyAlignment="1">
      <alignment horizontal="center" vertical="center"/>
    </xf>
    <xf numFmtId="0" fontId="0" fillId="0" borderId="36" xfId="0" applyBorder="1" applyAlignment="1">
      <alignment vertical="center"/>
    </xf>
    <xf numFmtId="0" fontId="0" fillId="0" borderId="0" xfId="0" applyAlignment="1" applyProtection="1">
      <alignment horizontal="left" vertical="center"/>
      <protection locked="0"/>
    </xf>
    <xf numFmtId="0" fontId="10" fillId="0" borderId="0" xfId="0" applyFont="1" applyAlignment="1" applyProtection="1">
      <alignment horizontal="left" vertical="center"/>
      <protection locked="0"/>
    </xf>
    <xf numFmtId="49" fontId="10" fillId="0" borderId="0" xfId="0" applyNumberFormat="1" applyFont="1" applyAlignment="1" applyProtection="1">
      <alignment horizontal="left" vertical="center"/>
      <protection locked="0"/>
    </xf>
    <xf numFmtId="0" fontId="16" fillId="0" borderId="0" xfId="0" applyFont="1" applyAlignment="1" applyProtection="1">
      <alignment horizontal="left" vertical="center" wrapText="1"/>
      <protection locked="0" hidden="1"/>
    </xf>
    <xf numFmtId="0" fontId="16" fillId="3" borderId="0" xfId="0" applyFont="1" applyFill="1" applyAlignment="1" applyProtection="1">
      <alignment horizontal="left" vertical="center" wrapText="1"/>
      <protection locked="0" hidden="1"/>
    </xf>
    <xf numFmtId="0" fontId="8" fillId="0" borderId="0" xfId="0" applyFont="1" applyAlignment="1" applyProtection="1">
      <alignment horizontal="center" vertical="center" wrapText="1"/>
      <protection locked="0" hidden="1"/>
    </xf>
    <xf numFmtId="0" fontId="22" fillId="3" borderId="0" xfId="0" applyFont="1" applyFill="1" applyAlignment="1" applyProtection="1">
      <alignment horizontal="left" vertical="center" wrapText="1"/>
      <protection locked="0" hidden="1"/>
    </xf>
    <xf numFmtId="0" fontId="16" fillId="3" borderId="0" xfId="0" applyFont="1" applyFill="1" applyAlignment="1" applyProtection="1">
      <alignment horizontal="left" vertical="center"/>
      <protection locked="0" hidden="1"/>
    </xf>
    <xf numFmtId="0" fontId="5" fillId="3" borderId="42" xfId="0" applyFont="1" applyFill="1" applyBorder="1" applyAlignment="1" applyProtection="1">
      <alignment horizontal="center" vertical="center" wrapText="1"/>
      <protection locked="0" hidden="1"/>
    </xf>
    <xf numFmtId="0" fontId="5" fillId="3" borderId="0" xfId="0" applyFont="1" applyFill="1" applyAlignment="1" applyProtection="1">
      <alignment horizontal="center" vertical="center" wrapText="1"/>
      <protection locked="0" hidden="1"/>
    </xf>
    <xf numFmtId="0" fontId="0" fillId="0" borderId="0" xfId="0" applyAlignment="1" applyProtection="1">
      <alignment horizontal="center" vertical="center"/>
      <protection locked="0"/>
    </xf>
    <xf numFmtId="0" fontId="16" fillId="0" borderId="0" xfId="0" applyFont="1" applyAlignment="1" applyProtection="1">
      <alignment horizontal="center" vertical="center" wrapText="1"/>
      <protection locked="0" hidden="1"/>
    </xf>
    <xf numFmtId="0" fontId="8" fillId="0" borderId="0" xfId="0" quotePrefix="1" applyFont="1" applyAlignment="1" applyProtection="1">
      <alignment horizontal="center" vertical="center" wrapText="1"/>
      <protection locked="0" hidden="1"/>
    </xf>
    <xf numFmtId="0" fontId="7" fillId="0" borderId="0" xfId="0" applyFont="1" applyAlignment="1" applyProtection="1">
      <alignment horizontal="center"/>
      <protection locked="0"/>
    </xf>
    <xf numFmtId="0" fontId="0" fillId="4" borderId="0" xfId="0" applyFill="1" applyAlignment="1">
      <alignment horizontal="left" vertical="center" wrapText="1"/>
    </xf>
    <xf numFmtId="0" fontId="45" fillId="4" borderId="1" xfId="0" applyFont="1" applyFill="1" applyBorder="1" applyAlignment="1">
      <alignment horizontal="left" indent="2"/>
    </xf>
    <xf numFmtId="0" fontId="10" fillId="4" borderId="0" xfId="0" applyFont="1" applyFill="1" applyAlignment="1">
      <alignment vertical="top" wrapText="1"/>
    </xf>
    <xf numFmtId="17" fontId="0" fillId="0" borderId="0" xfId="0" quotePrefix="1" applyNumberFormat="1"/>
    <xf numFmtId="0" fontId="0" fillId="0" borderId="0" xfId="0" quotePrefix="1"/>
    <xf numFmtId="0" fontId="0" fillId="0" borderId="0" xfId="0" applyAlignment="1" applyProtection="1">
      <alignment vertical="center" wrapText="1"/>
      <protection locked="0"/>
    </xf>
    <xf numFmtId="0" fontId="0" fillId="4" borderId="0" xfId="0" applyFill="1" applyAlignment="1" applyProtection="1">
      <alignment vertical="center" wrapText="1"/>
      <protection locked="0"/>
    </xf>
    <xf numFmtId="0" fontId="0" fillId="0" borderId="0" xfId="0" applyProtection="1">
      <protection locked="0"/>
    </xf>
    <xf numFmtId="0" fontId="0" fillId="4" borderId="0" xfId="0" applyFill="1" applyProtection="1">
      <protection locked="0"/>
    </xf>
    <xf numFmtId="0" fontId="39" fillId="0" borderId="15" xfId="0" applyFont="1" applyBorder="1" applyProtection="1">
      <protection locked="0"/>
    </xf>
    <xf numFmtId="0" fontId="0" fillId="4" borderId="0" xfId="0" applyFill="1" applyAlignment="1" applyProtection="1">
      <alignment vertical="top" wrapText="1"/>
      <protection locked="0"/>
    </xf>
    <xf numFmtId="0" fontId="0" fillId="4" borderId="0" xfId="0" applyFill="1" applyAlignment="1" applyProtection="1">
      <alignment wrapText="1"/>
      <protection locked="0"/>
    </xf>
    <xf numFmtId="0" fontId="0" fillId="4" borderId="0" xfId="0" applyFill="1" applyAlignment="1" applyProtection="1">
      <alignment vertical="top"/>
      <protection locked="0"/>
    </xf>
    <xf numFmtId="0" fontId="0" fillId="4" borderId="0" xfId="0" applyFill="1" applyAlignment="1">
      <alignment horizontal="left" wrapText="1"/>
    </xf>
    <xf numFmtId="0" fontId="0" fillId="4" borderId="0" xfId="0" applyFill="1" applyAlignment="1">
      <alignment vertical="top"/>
    </xf>
    <xf numFmtId="0" fontId="59" fillId="4" borderId="0" xfId="1" applyFill="1" applyBorder="1" applyAlignment="1">
      <alignment horizontal="center" vertical="center" wrapText="1"/>
    </xf>
    <xf numFmtId="0" fontId="41" fillId="4" borderId="0" xfId="1" applyFont="1" applyFill="1" applyBorder="1" applyAlignment="1">
      <alignment horizontal="center" vertical="center" wrapText="1"/>
    </xf>
    <xf numFmtId="0" fontId="0" fillId="4" borderId="2" xfId="0" applyFill="1" applyBorder="1"/>
    <xf numFmtId="0" fontId="60" fillId="4" borderId="0" xfId="0" applyFont="1" applyFill="1" applyAlignment="1">
      <alignment horizontal="left" vertical="center"/>
    </xf>
    <xf numFmtId="0" fontId="61" fillId="4" borderId="0" xfId="0" applyFont="1" applyFill="1" applyAlignment="1">
      <alignment horizontal="left" vertical="center"/>
    </xf>
    <xf numFmtId="0" fontId="62" fillId="4" borderId="0" xfId="0" applyFont="1" applyFill="1" applyAlignment="1">
      <alignment horizontal="left" vertical="top" wrapText="1"/>
    </xf>
    <xf numFmtId="0" fontId="0" fillId="4" borderId="0" xfId="0" applyFill="1" applyAlignment="1">
      <alignment horizontal="center"/>
    </xf>
    <xf numFmtId="0" fontId="0" fillId="0" borderId="0" xfId="0" applyAlignment="1" applyProtection="1">
      <alignment vertical="center"/>
      <protection locked="0"/>
    </xf>
    <xf numFmtId="0" fontId="59" fillId="0" borderId="0" xfId="1" applyFill="1" applyBorder="1" applyAlignment="1" applyProtection="1">
      <alignment vertical="center"/>
      <protection locked="0"/>
    </xf>
    <xf numFmtId="0" fontId="44" fillId="4" borderId="0" xfId="0" applyFont="1" applyFill="1" applyAlignment="1">
      <alignment horizontal="left" wrapText="1"/>
    </xf>
    <xf numFmtId="0" fontId="44" fillId="4" borderId="3" xfId="0" applyFont="1" applyFill="1" applyBorder="1" applyAlignment="1">
      <alignment horizontal="left" wrapText="1"/>
    </xf>
    <xf numFmtId="0" fontId="0" fillId="0" borderId="0" xfId="0" applyAlignment="1" applyProtection="1">
      <alignment horizontal="left" vertical="center"/>
      <protection locked="0"/>
    </xf>
    <xf numFmtId="0" fontId="85" fillId="4" borderId="0" xfId="0" applyFont="1" applyFill="1" applyAlignment="1" applyProtection="1">
      <alignment horizontal="left" vertical="center"/>
      <protection locked="0"/>
    </xf>
    <xf numFmtId="0" fontId="80" fillId="4" borderId="0" xfId="0" applyFont="1" applyFill="1" applyAlignment="1">
      <alignment horizontal="center" vertical="center"/>
    </xf>
    <xf numFmtId="0" fontId="79" fillId="4" borderId="0" xfId="0" applyFont="1" applyFill="1" applyAlignment="1">
      <alignment horizontal="center" vertical="center"/>
    </xf>
    <xf numFmtId="0" fontId="22" fillId="3" borderId="0" xfId="0" applyFont="1" applyFill="1" applyAlignment="1" applyProtection="1">
      <alignment horizontal="left" vertical="center" wrapText="1"/>
      <protection locked="0" hidden="1"/>
    </xf>
    <xf numFmtId="0" fontId="78" fillId="4" borderId="0" xfId="0" applyFont="1" applyFill="1" applyAlignment="1" applyProtection="1">
      <alignment horizontal="right" vertical="center" wrapText="1"/>
      <protection hidden="1"/>
    </xf>
    <xf numFmtId="0" fontId="22" fillId="4" borderId="0" xfId="0" applyFont="1" applyFill="1" applyAlignment="1" applyProtection="1">
      <alignment horizontal="left" vertical="center" wrapText="1"/>
      <protection hidden="1"/>
    </xf>
    <xf numFmtId="0" fontId="16" fillId="9" borderId="0" xfId="0" applyFont="1" applyFill="1" applyAlignment="1" applyProtection="1">
      <alignment horizontal="left" vertical="center" wrapText="1"/>
      <protection hidden="1"/>
    </xf>
    <xf numFmtId="0" fontId="16" fillId="4" borderId="0" xfId="0" applyFont="1" applyFill="1" applyAlignment="1" applyProtection="1">
      <alignment horizontal="left" vertical="center" wrapText="1"/>
      <protection hidden="1"/>
    </xf>
    <xf numFmtId="0" fontId="16" fillId="4" borderId="0" xfId="0" applyFont="1" applyFill="1" applyAlignment="1" applyProtection="1">
      <alignment horizontal="left" wrapText="1"/>
      <protection hidden="1"/>
    </xf>
    <xf numFmtId="0" fontId="16" fillId="0" borderId="0" xfId="0" applyFont="1" applyAlignment="1" applyProtection="1">
      <alignment horizontal="left" vertical="center" wrapText="1"/>
      <protection locked="0" hidden="1"/>
    </xf>
    <xf numFmtId="0" fontId="16" fillId="3" borderId="0" xfId="0" applyFont="1" applyFill="1" applyAlignment="1" applyProtection="1">
      <alignment horizontal="left" wrapText="1"/>
      <protection locked="0" hidden="1"/>
    </xf>
    <xf numFmtId="44" fontId="16" fillId="4" borderId="0" xfId="2" applyFont="1" applyFill="1" applyAlignment="1" applyProtection="1">
      <alignment horizontal="left" wrapText="1"/>
      <protection hidden="1"/>
    </xf>
    <xf numFmtId="0" fontId="26" fillId="4" borderId="0" xfId="2" applyNumberFormat="1" applyFont="1" applyFill="1" applyAlignment="1" applyProtection="1">
      <alignment horizontal="left" wrapText="1"/>
      <protection hidden="1"/>
    </xf>
    <xf numFmtId="44" fontId="26" fillId="4" borderId="0" xfId="2" applyFont="1" applyFill="1" applyAlignment="1" applyProtection="1">
      <alignment horizontal="left" wrapText="1"/>
      <protection hidden="1"/>
    </xf>
    <xf numFmtId="0" fontId="16" fillId="4" borderId="0" xfId="0" applyFont="1" applyFill="1" applyAlignment="1" applyProtection="1">
      <alignment horizontal="center" vertical="center" wrapText="1"/>
      <protection hidden="1"/>
    </xf>
    <xf numFmtId="0" fontId="59" fillId="9" borderId="0" xfId="1" applyFill="1" applyAlignment="1" applyProtection="1">
      <alignment horizontal="left" vertical="center" wrapText="1"/>
      <protection hidden="1"/>
    </xf>
    <xf numFmtId="0" fontId="55" fillId="4" borderId="0" xfId="0" applyFont="1" applyFill="1" applyAlignment="1" applyProtection="1">
      <alignment horizontal="left" vertical="center" wrapText="1"/>
      <protection hidden="1"/>
    </xf>
    <xf numFmtId="0" fontId="81" fillId="4" borderId="0" xfId="0" applyFont="1" applyFill="1" applyAlignment="1" applyProtection="1">
      <alignment horizontal="left" vertical="top"/>
      <protection hidden="1"/>
    </xf>
    <xf numFmtId="0" fontId="16" fillId="4" borderId="0" xfId="0" applyFont="1" applyFill="1" applyAlignment="1" applyProtection="1">
      <alignment horizontal="left"/>
      <protection hidden="1"/>
    </xf>
    <xf numFmtId="0" fontId="77" fillId="9" borderId="0" xfId="1" applyFont="1" applyFill="1" applyBorder="1" applyAlignment="1" applyProtection="1">
      <alignment horizontal="left" vertical="center" wrapText="1"/>
      <protection hidden="1"/>
    </xf>
    <xf numFmtId="0" fontId="17" fillId="4" borderId="0" xfId="0" applyFont="1" applyFill="1" applyAlignment="1" applyProtection="1">
      <alignment horizontal="center" vertical="center" textRotation="90" wrapText="1"/>
      <protection hidden="1"/>
    </xf>
    <xf numFmtId="0" fontId="88" fillId="4" borderId="0" xfId="0" applyFont="1" applyFill="1" applyAlignment="1" applyProtection="1">
      <alignment horizontal="center" vertical="center" textRotation="90" wrapText="1"/>
      <protection hidden="1"/>
    </xf>
    <xf numFmtId="0" fontId="16" fillId="4" borderId="0" xfId="0" applyFont="1" applyFill="1" applyAlignment="1" applyProtection="1">
      <alignment horizontal="left" vertical="top" wrapText="1"/>
      <protection hidden="1"/>
    </xf>
    <xf numFmtId="0" fontId="5" fillId="2" borderId="13" xfId="0" applyFont="1" applyFill="1" applyBorder="1" applyAlignment="1" applyProtection="1">
      <alignment horizontal="left" vertical="center" wrapText="1"/>
      <protection locked="0"/>
    </xf>
    <xf numFmtId="0" fontId="5" fillId="2" borderId="42" xfId="0" applyFont="1" applyFill="1" applyBorder="1" applyAlignment="1" applyProtection="1">
      <alignment horizontal="left" vertical="center" wrapText="1"/>
      <protection locked="0"/>
    </xf>
    <xf numFmtId="0" fontId="5" fillId="2" borderId="12" xfId="0" applyFont="1" applyFill="1" applyBorder="1" applyAlignment="1" applyProtection="1">
      <alignment horizontal="left" vertical="center" wrapText="1"/>
      <protection locked="0"/>
    </xf>
    <xf numFmtId="0" fontId="5" fillId="0" borderId="14" xfId="0" applyFont="1" applyBorder="1" applyAlignment="1" applyProtection="1">
      <alignment horizontal="center" vertical="center"/>
      <protection locked="0"/>
    </xf>
    <xf numFmtId="0" fontId="89" fillId="4" borderId="0" xfId="0" applyFont="1" applyFill="1" applyAlignment="1" applyProtection="1">
      <alignment horizontal="center" vertical="center" textRotation="90" wrapText="1"/>
      <protection hidden="1"/>
    </xf>
    <xf numFmtId="0" fontId="5" fillId="2" borderId="39" xfId="0" applyFont="1" applyFill="1" applyBorder="1" applyAlignment="1" applyProtection="1">
      <alignment horizontal="left" vertical="center" wrapText="1"/>
      <protection locked="0"/>
    </xf>
    <xf numFmtId="0" fontId="5" fillId="2" borderId="44" xfId="0" applyFont="1" applyFill="1" applyBorder="1" applyAlignment="1" applyProtection="1">
      <alignment horizontal="left" vertical="center" wrapText="1"/>
      <protection locked="0"/>
    </xf>
    <xf numFmtId="0" fontId="5" fillId="2" borderId="37" xfId="0" applyFont="1" applyFill="1" applyBorder="1" applyAlignment="1" applyProtection="1">
      <alignment horizontal="left" vertical="center" wrapText="1"/>
      <protection locked="0"/>
    </xf>
    <xf numFmtId="0" fontId="5" fillId="0" borderId="16" xfId="0" applyFont="1" applyBorder="1" applyAlignment="1" applyProtection="1">
      <alignment horizontal="center" vertical="center"/>
      <protection locked="0"/>
    </xf>
    <xf numFmtId="0" fontId="5" fillId="2" borderId="40" xfId="0" applyFont="1" applyFill="1" applyBorder="1" applyAlignment="1" applyProtection="1">
      <alignment horizontal="left" vertical="center" wrapText="1"/>
      <protection locked="0"/>
    </xf>
    <xf numFmtId="0" fontId="5" fillId="2" borderId="46" xfId="0" applyFont="1" applyFill="1" applyBorder="1" applyAlignment="1" applyProtection="1">
      <alignment horizontal="left" vertical="center" wrapText="1"/>
      <protection locked="0"/>
    </xf>
    <xf numFmtId="0" fontId="5" fillId="2" borderId="38" xfId="0" applyFont="1" applyFill="1" applyBorder="1" applyAlignment="1" applyProtection="1">
      <alignment horizontal="left" vertical="center" wrapText="1"/>
      <protection locked="0"/>
    </xf>
    <xf numFmtId="0" fontId="5" fillId="0" borderId="19"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14" fontId="5" fillId="0" borderId="13" xfId="0" applyNumberFormat="1" applyFont="1" applyBorder="1" applyAlignment="1" applyProtection="1">
      <alignment horizontal="center" vertical="center"/>
      <protection locked="0"/>
    </xf>
    <xf numFmtId="14" fontId="5" fillId="0" borderId="42" xfId="0" applyNumberFormat="1" applyFont="1" applyBorder="1" applyAlignment="1" applyProtection="1">
      <alignment horizontal="center" vertical="center"/>
      <protection locked="0"/>
    </xf>
    <xf numFmtId="14" fontId="5" fillId="0" borderId="12" xfId="0" applyNumberFormat="1" applyFont="1" applyBorder="1" applyAlignment="1" applyProtection="1">
      <alignment horizontal="center" vertical="center"/>
      <protection locked="0"/>
    </xf>
    <xf numFmtId="14" fontId="5" fillId="0" borderId="39" xfId="0" applyNumberFormat="1" applyFont="1" applyBorder="1" applyAlignment="1" applyProtection="1">
      <alignment horizontal="center" vertical="center"/>
      <protection locked="0"/>
    </xf>
    <xf numFmtId="14" fontId="5" fillId="0" borderId="44" xfId="0" applyNumberFormat="1" applyFont="1" applyBorder="1" applyAlignment="1" applyProtection="1">
      <alignment horizontal="center" vertical="center"/>
      <protection locked="0"/>
    </xf>
    <xf numFmtId="14" fontId="5" fillId="0" borderId="37" xfId="0" applyNumberFormat="1" applyFont="1" applyBorder="1" applyAlignment="1" applyProtection="1">
      <alignment horizontal="center" vertical="center"/>
      <protection locked="0"/>
    </xf>
    <xf numFmtId="0" fontId="5" fillId="0" borderId="17" xfId="0" applyFont="1" applyBorder="1" applyAlignment="1" applyProtection="1">
      <alignment horizontal="center" vertical="center"/>
      <protection locked="0"/>
    </xf>
    <xf numFmtId="0" fontId="7" fillId="0" borderId="0" xfId="0" applyFont="1" applyAlignment="1">
      <alignment horizontal="center"/>
    </xf>
    <xf numFmtId="0" fontId="7" fillId="0" borderId="24" xfId="0" applyFont="1" applyBorder="1" applyAlignment="1">
      <alignment horizontal="center"/>
    </xf>
    <xf numFmtId="0" fontId="5" fillId="0" borderId="20" xfId="0" applyFont="1" applyBorder="1" applyAlignment="1" applyProtection="1">
      <alignment horizontal="center" vertical="center"/>
      <protection locked="0"/>
    </xf>
    <xf numFmtId="0" fontId="22" fillId="0" borderId="21" xfId="0" applyFont="1" applyBorder="1" applyAlignment="1">
      <alignment horizontal="center" vertical="center" textRotation="255"/>
    </xf>
    <xf numFmtId="0" fontId="22" fillId="0" borderId="22" xfId="0" applyFont="1" applyBorder="1" applyAlignment="1">
      <alignment horizontal="center" vertical="center" textRotation="255"/>
    </xf>
    <xf numFmtId="0" fontId="22" fillId="0" borderId="43" xfId="0" applyFont="1" applyBorder="1" applyAlignment="1">
      <alignment horizontal="center" vertical="center" textRotation="255"/>
    </xf>
    <xf numFmtId="0" fontId="22" fillId="0" borderId="23" xfId="0" applyFont="1" applyBorder="1" applyAlignment="1">
      <alignment horizontal="center" vertical="center" textRotation="255"/>
    </xf>
    <xf numFmtId="0" fontId="27" fillId="0" borderId="21" xfId="0" applyFont="1" applyBorder="1" applyAlignment="1">
      <alignment horizontal="center" vertical="center" textRotation="255"/>
    </xf>
    <xf numFmtId="0" fontId="27" fillId="0" borderId="41" xfId="0" applyFont="1" applyBorder="1" applyAlignment="1">
      <alignment horizontal="center" vertical="center" textRotation="255"/>
    </xf>
    <xf numFmtId="0" fontId="27" fillId="0" borderId="22" xfId="0" applyFont="1" applyBorder="1" applyAlignment="1">
      <alignment horizontal="center" vertical="center" textRotation="255"/>
    </xf>
    <xf numFmtId="0" fontId="27" fillId="0" borderId="23" xfId="0" applyFont="1" applyBorder="1" applyAlignment="1">
      <alignment horizontal="center" vertical="center" textRotation="255"/>
    </xf>
    <xf numFmtId="14" fontId="5" fillId="0" borderId="40" xfId="0" applyNumberFormat="1" applyFont="1" applyBorder="1" applyAlignment="1" applyProtection="1">
      <alignment horizontal="center" vertical="center"/>
      <protection locked="0"/>
    </xf>
    <xf numFmtId="14" fontId="5" fillId="0" borderId="46" xfId="0" applyNumberFormat="1" applyFont="1" applyBorder="1" applyAlignment="1" applyProtection="1">
      <alignment horizontal="center" vertical="center"/>
      <protection locked="0"/>
    </xf>
    <xf numFmtId="14" fontId="5" fillId="0" borderId="38" xfId="0" applyNumberFormat="1" applyFont="1" applyBorder="1" applyAlignment="1" applyProtection="1">
      <alignment horizontal="center" vertical="center"/>
      <protection locked="0"/>
    </xf>
    <xf numFmtId="0" fontId="22" fillId="4" borderId="0" xfId="0" applyFont="1" applyFill="1" applyAlignment="1" applyProtection="1">
      <alignment horizontal="left" vertical="top" wrapText="1"/>
      <protection hidden="1"/>
    </xf>
    <xf numFmtId="0" fontId="22" fillId="0" borderId="41" xfId="0" applyFont="1" applyBorder="1" applyAlignment="1">
      <alignment horizontal="center" vertical="center" textRotation="255"/>
    </xf>
    <xf numFmtId="0" fontId="57" fillId="4" borderId="0" xfId="0" applyFont="1" applyFill="1" applyAlignment="1" applyProtection="1">
      <alignment horizontal="right" vertical="center" wrapText="1"/>
      <protection hidden="1"/>
    </xf>
    <xf numFmtId="0" fontId="56" fillId="4" borderId="0" xfId="0" applyFont="1" applyFill="1" applyAlignment="1" applyProtection="1">
      <alignment horizontal="left" wrapText="1"/>
      <protection hidden="1"/>
    </xf>
    <xf numFmtId="0" fontId="26" fillId="4" borderId="0" xfId="0" applyFont="1" applyFill="1" applyAlignment="1" applyProtection="1">
      <alignment horizontal="left" wrapText="1"/>
      <protection hidden="1"/>
    </xf>
    <xf numFmtId="0" fontId="5" fillId="0" borderId="39"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5" fillId="0" borderId="37"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58"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16" fillId="9" borderId="0" xfId="0" applyFont="1" applyFill="1" applyAlignment="1" applyProtection="1">
      <alignment horizontal="left" wrapText="1"/>
      <protection hidden="1"/>
    </xf>
    <xf numFmtId="0" fontId="69" fillId="0" borderId="2" xfId="0" applyFont="1" applyBorder="1" applyAlignment="1">
      <alignment horizontal="left" indent="2"/>
    </xf>
    <xf numFmtId="0" fontId="69" fillId="0" borderId="31" xfId="0" applyFont="1" applyBorder="1"/>
    <xf numFmtId="0" fontId="68" fillId="0" borderId="0" xfId="0" applyFont="1"/>
    <xf numFmtId="0" fontId="69" fillId="0" borderId="26" xfId="0" applyFont="1" applyBorder="1" applyAlignment="1" applyProtection="1">
      <alignment horizontal="center" vertical="center"/>
      <protection locked="0"/>
    </xf>
    <xf numFmtId="0" fontId="69" fillId="0" borderId="28" xfId="0" applyFont="1" applyBorder="1" applyAlignment="1" applyProtection="1">
      <alignment horizontal="center" vertical="center"/>
      <protection locked="0"/>
    </xf>
    <xf numFmtId="0" fontId="69" fillId="0" borderId="2" xfId="0" applyFont="1" applyBorder="1" applyAlignment="1" applyProtection="1">
      <alignment horizontal="left" indent="2"/>
      <protection locked="0"/>
    </xf>
    <xf numFmtId="0" fontId="9" fillId="4" borderId="0" xfId="0" applyFont="1" applyFill="1" applyAlignment="1" applyProtection="1">
      <alignment horizontal="center" vertical="center" textRotation="90" wrapText="1"/>
      <protection hidden="1"/>
    </xf>
    <xf numFmtId="0" fontId="9" fillId="4" borderId="0" xfId="0" applyFont="1" applyFill="1" applyAlignment="1" applyProtection="1">
      <alignment horizontal="center" vertical="center" textRotation="90"/>
      <protection hidden="1"/>
    </xf>
    <xf numFmtId="3" fontId="88" fillId="4" borderId="0" xfId="0" applyNumberFormat="1" applyFont="1" applyFill="1" applyAlignment="1" applyProtection="1">
      <alignment horizontal="center" vertical="center" textRotation="90" wrapText="1"/>
      <protection hidden="1"/>
    </xf>
    <xf numFmtId="0" fontId="17" fillId="4" borderId="0" xfId="0" applyFont="1" applyFill="1" applyAlignment="1" applyProtection="1">
      <alignment horizontal="center" vertical="center" textRotation="90"/>
      <protection hidden="1"/>
    </xf>
    <xf numFmtId="0" fontId="69" fillId="0" borderId="24" xfId="0" applyFont="1" applyBorder="1"/>
    <xf numFmtId="0" fontId="69" fillId="0" borderId="46" xfId="0" applyFont="1" applyBorder="1"/>
    <xf numFmtId="0" fontId="16" fillId="9" borderId="0" xfId="0" applyFont="1" applyFill="1" applyAlignment="1" applyProtection="1">
      <alignment horizontal="left" vertical="top" wrapText="1"/>
      <protection hidden="1"/>
    </xf>
    <xf numFmtId="0" fontId="16" fillId="4" borderId="0" xfId="0" applyFont="1" applyFill="1" applyAlignment="1" applyProtection="1">
      <alignment wrapText="1"/>
      <protection hidden="1"/>
    </xf>
    <xf numFmtId="0" fontId="0" fillId="0" borderId="0" xfId="0" applyAlignment="1">
      <alignment horizontal="left" vertical="center" wrapText="1"/>
    </xf>
    <xf numFmtId="0" fontId="26" fillId="9" borderId="0" xfId="0" applyFont="1" applyFill="1" applyAlignment="1" applyProtection="1">
      <alignment horizontal="left" vertical="center" wrapText="1"/>
      <protection hidden="1"/>
    </xf>
    <xf numFmtId="0" fontId="69" fillId="0" borderId="0" xfId="0" applyFont="1" applyAlignment="1">
      <alignment horizontal="left" indent="1"/>
    </xf>
    <xf numFmtId="0" fontId="69" fillId="0" borderId="42" xfId="0" applyFont="1" applyBorder="1" applyAlignment="1" applyProtection="1">
      <alignment horizontal="left" indent="2"/>
      <protection locked="0"/>
    </xf>
    <xf numFmtId="0" fontId="59" fillId="9" borderId="0" xfId="1" applyFill="1" applyAlignment="1" applyProtection="1">
      <alignment horizontal="left" vertical="top" wrapText="1"/>
      <protection hidden="1"/>
    </xf>
    <xf numFmtId="0" fontId="88" fillId="4" borderId="0" xfId="0" applyFont="1" applyFill="1" applyAlignment="1" applyProtection="1">
      <alignment horizontal="center" vertical="center" textRotation="90"/>
      <protection hidden="1"/>
    </xf>
    <xf numFmtId="0" fontId="16" fillId="3" borderId="0" xfId="0" applyFont="1" applyFill="1" applyAlignment="1" applyProtection="1">
      <alignment horizontal="left" vertical="center" wrapText="1"/>
      <protection locked="0" hidden="1"/>
    </xf>
    <xf numFmtId="0" fontId="26" fillId="4" borderId="0" xfId="0" applyFont="1" applyFill="1" applyAlignment="1" applyProtection="1">
      <alignment horizontal="right" wrapText="1" indent="1"/>
      <protection hidden="1"/>
    </xf>
    <xf numFmtId="0" fontId="55" fillId="0" borderId="0" xfId="0" applyFont="1" applyAlignment="1" applyProtection="1">
      <alignment horizontal="left" vertical="center"/>
      <protection locked="0"/>
    </xf>
    <xf numFmtId="0" fontId="55" fillId="0" borderId="36" xfId="0" applyFont="1" applyBorder="1" applyAlignment="1" applyProtection="1">
      <alignment horizontal="left" vertical="center"/>
      <protection locked="0"/>
    </xf>
    <xf numFmtId="0" fontId="4" fillId="0" borderId="35" xfId="0" applyFont="1" applyBorder="1" applyAlignment="1">
      <alignment horizontal="center" vertical="center"/>
    </xf>
    <xf numFmtId="0" fontId="4" fillId="0" borderId="0" xfId="0" applyFont="1" applyAlignment="1">
      <alignment horizontal="center" vertical="center"/>
    </xf>
    <xf numFmtId="0" fontId="4" fillId="0" borderId="36" xfId="0" applyFont="1" applyBorder="1" applyAlignment="1">
      <alignment horizontal="center" vertical="center"/>
    </xf>
    <xf numFmtId="0" fontId="18" fillId="0" borderId="35" xfId="0" applyFont="1" applyBorder="1" applyAlignment="1">
      <alignment horizontal="center" vertical="top"/>
    </xf>
    <xf numFmtId="0" fontId="18" fillId="0" borderId="0" xfId="0" applyFont="1" applyAlignment="1">
      <alignment horizontal="center" vertical="top"/>
    </xf>
    <xf numFmtId="0" fontId="18" fillId="0" borderId="36" xfId="0" applyFont="1" applyBorder="1" applyAlignment="1">
      <alignment horizontal="center" vertical="top"/>
    </xf>
    <xf numFmtId="0" fontId="26" fillId="4" borderId="0" xfId="0" applyFont="1" applyFill="1" applyAlignment="1" applyProtection="1">
      <alignment horizontal="left" vertical="center" wrapText="1"/>
      <protection hidden="1"/>
    </xf>
    <xf numFmtId="0" fontId="0" fillId="4" borderId="0" xfId="0" applyFill="1" applyAlignment="1">
      <alignment horizontal="left" vertical="center" wrapText="1"/>
    </xf>
    <xf numFmtId="0" fontId="1" fillId="4" borderId="0" xfId="0" applyFont="1" applyFill="1" applyAlignment="1">
      <alignment horizontal="left" vertical="center" wrapText="1"/>
    </xf>
    <xf numFmtId="0" fontId="77" fillId="4" borderId="0" xfId="1" applyFont="1" applyFill="1" applyAlignment="1">
      <alignment horizontal="left" vertical="center" wrapText="1"/>
    </xf>
    <xf numFmtId="0" fontId="21" fillId="4" borderId="0" xfId="0" applyFont="1" applyFill="1" applyAlignment="1">
      <alignment horizontal="left" vertical="center" wrapText="1"/>
    </xf>
    <xf numFmtId="0" fontId="7" fillId="0" borderId="27" xfId="0" applyFont="1" applyBorder="1" applyAlignment="1">
      <alignment horizontal="left"/>
    </xf>
    <xf numFmtId="0" fontId="3" fillId="0" borderId="9" xfId="0" applyFont="1" applyBorder="1" applyAlignment="1" applyProtection="1">
      <alignment horizontal="center" vertical="center"/>
      <protection hidden="1"/>
    </xf>
    <xf numFmtId="0" fontId="3" fillId="0" borderId="10" xfId="0" applyFont="1" applyBorder="1" applyAlignment="1" applyProtection="1">
      <alignment horizontal="center" vertical="center"/>
      <protection hidden="1"/>
    </xf>
    <xf numFmtId="0" fontId="3" fillId="0" borderId="11"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0" fillId="0" borderId="0" xfId="0" applyAlignment="1" applyProtection="1">
      <alignment horizontal="left" vertical="center"/>
      <protection hidden="1"/>
    </xf>
    <xf numFmtId="0" fontId="4" fillId="0" borderId="0" xfId="0" applyFont="1" applyAlignment="1" applyProtection="1">
      <alignment horizontal="center"/>
      <protection hidden="1"/>
    </xf>
    <xf numFmtId="0" fontId="0" fillId="0" borderId="3" xfId="0" applyBorder="1" applyAlignment="1" applyProtection="1">
      <alignment horizontal="left" vertical="center"/>
      <protection hidden="1"/>
    </xf>
    <xf numFmtId="0" fontId="2" fillId="0" borderId="1" xfId="0" applyFont="1" applyBorder="1" applyAlignment="1" applyProtection="1">
      <alignment horizontal="left" vertical="center"/>
      <protection hidden="1"/>
    </xf>
    <xf numFmtId="0" fontId="30" fillId="0" borderId="0" xfId="0" applyFont="1" applyAlignment="1" applyProtection="1">
      <alignment horizontal="center"/>
      <protection hidden="1"/>
    </xf>
    <xf numFmtId="0" fontId="32" fillId="0" borderId="0" xfId="0" applyFont="1" applyAlignment="1" applyProtection="1">
      <alignment horizontal="center"/>
      <protection hidden="1"/>
    </xf>
    <xf numFmtId="0" fontId="19" fillId="0" borderId="0" xfId="0" applyFont="1" applyAlignment="1" applyProtection="1">
      <alignment horizontal="center"/>
      <protection hidden="1"/>
    </xf>
    <xf numFmtId="0" fontId="4" fillId="3" borderId="0" xfId="0" applyFont="1" applyFill="1" applyAlignment="1" applyProtection="1">
      <alignment horizontal="center"/>
      <protection hidden="1"/>
    </xf>
    <xf numFmtId="0" fontId="3" fillId="3" borderId="4" xfId="0" applyFont="1" applyFill="1" applyBorder="1" applyAlignment="1" applyProtection="1">
      <alignment horizontal="center" vertical="center"/>
      <protection hidden="1"/>
    </xf>
    <xf numFmtId="0" fontId="3" fillId="3" borderId="1" xfId="0" applyFont="1" applyFill="1" applyBorder="1" applyAlignment="1" applyProtection="1">
      <alignment horizontal="center" vertical="center"/>
      <protection hidden="1"/>
    </xf>
    <xf numFmtId="0" fontId="3" fillId="3" borderId="7" xfId="0" applyFont="1" applyFill="1" applyBorder="1" applyAlignment="1" applyProtection="1">
      <alignment horizontal="center" vertical="center"/>
      <protection hidden="1"/>
    </xf>
    <xf numFmtId="0" fontId="32" fillId="3" borderId="0" xfId="0" applyFont="1" applyFill="1" applyAlignment="1" applyProtection="1">
      <alignment horizontal="center"/>
      <protection hidden="1"/>
    </xf>
    <xf numFmtId="0" fontId="30" fillId="3" borderId="0" xfId="0" applyFont="1" applyFill="1" applyAlignment="1" applyProtection="1">
      <alignment horizontal="center"/>
      <protection hidden="1"/>
    </xf>
    <xf numFmtId="0" fontId="2" fillId="3" borderId="1" xfId="0" applyFont="1" applyFill="1" applyBorder="1" applyAlignment="1" applyProtection="1">
      <alignment horizontal="center" vertical="center"/>
      <protection hidden="1"/>
    </xf>
    <xf numFmtId="0" fontId="0" fillId="3" borderId="0" xfId="0" applyFill="1" applyAlignment="1" applyProtection="1">
      <alignment vertical="center"/>
      <protection hidden="1"/>
    </xf>
    <xf numFmtId="0" fontId="0" fillId="3" borderId="3" xfId="0" applyFill="1" applyBorder="1" applyAlignment="1" applyProtection="1">
      <alignment vertical="center"/>
      <protection hidden="1"/>
    </xf>
    <xf numFmtId="0" fontId="3" fillId="3" borderId="9" xfId="0" applyFont="1" applyFill="1" applyBorder="1" applyAlignment="1" applyProtection="1">
      <alignment horizontal="center" vertical="center"/>
      <protection hidden="1"/>
    </xf>
    <xf numFmtId="0" fontId="3" fillId="3" borderId="10" xfId="0" applyFont="1" applyFill="1" applyBorder="1" applyAlignment="1" applyProtection="1">
      <alignment horizontal="center" vertical="center"/>
      <protection hidden="1"/>
    </xf>
    <xf numFmtId="0" fontId="3" fillId="3" borderId="11" xfId="0" applyFont="1"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0" fillId="3" borderId="3" xfId="0" applyFill="1" applyBorder="1" applyAlignment="1" applyProtection="1">
      <alignment vertical="center" wrapText="1"/>
      <protection hidden="1"/>
    </xf>
    <xf numFmtId="0" fontId="0" fillId="3" borderId="3" xfId="0" applyFill="1" applyBorder="1" applyAlignment="1" applyProtection="1">
      <alignment horizontal="left" vertical="center"/>
      <protection hidden="1"/>
    </xf>
    <xf numFmtId="0" fontId="0" fillId="3" borderId="0" xfId="0" applyFill="1" applyAlignment="1" applyProtection="1">
      <alignment horizontal="left" wrapText="1"/>
      <protection hidden="1"/>
    </xf>
    <xf numFmtId="0" fontId="2" fillId="3" borderId="0" xfId="0" applyFont="1" applyFill="1" applyAlignment="1" applyProtection="1">
      <alignment horizontal="center" vertical="center"/>
      <protection hidden="1"/>
    </xf>
    <xf numFmtId="0" fontId="0" fillId="3" borderId="3" xfId="0" applyFill="1" applyBorder="1" applyAlignment="1" applyProtection="1">
      <alignment horizontal="left" vertical="center" wrapText="1"/>
      <protection hidden="1"/>
    </xf>
    <xf numFmtId="0" fontId="3" fillId="3" borderId="0" xfId="0" applyFont="1" applyFill="1" applyAlignment="1" applyProtection="1">
      <alignment horizontal="center" vertical="center"/>
      <protection hidden="1"/>
    </xf>
    <xf numFmtId="0" fontId="0" fillId="3" borderId="0" xfId="0" applyFill="1" applyAlignment="1" applyProtection="1">
      <alignment horizontal="left" vertical="center"/>
      <protection hidden="1"/>
    </xf>
    <xf numFmtId="0" fontId="0" fillId="3" borderId="0" xfId="0" applyFill="1" applyAlignment="1" applyProtection="1">
      <alignment horizontal="left" vertical="center" wrapText="1"/>
      <protection hidden="1"/>
    </xf>
    <xf numFmtId="1" fontId="0" fillId="3" borderId="0" xfId="0" applyNumberFormat="1" applyFill="1" applyAlignment="1" applyProtection="1">
      <alignment horizontal="left" wrapText="1"/>
      <protection hidden="1"/>
    </xf>
    <xf numFmtId="1" fontId="0" fillId="3" borderId="3" xfId="0" applyNumberFormat="1" applyFill="1" applyBorder="1" applyAlignment="1" applyProtection="1">
      <alignment horizontal="left" wrapText="1"/>
      <protection hidden="1"/>
    </xf>
    <xf numFmtId="0" fontId="3" fillId="3" borderId="8" xfId="0" applyFont="1" applyFill="1" applyBorder="1" applyAlignment="1" applyProtection="1">
      <alignment horizontal="center" vertical="center"/>
      <protection hidden="1"/>
    </xf>
    <xf numFmtId="0" fontId="0" fillId="4" borderId="0" xfId="0" applyFill="1" applyProtection="1"/>
    <xf numFmtId="0" fontId="0" fillId="4" borderId="0" xfId="0" applyFill="1" applyAlignment="1" applyProtection="1">
      <alignment vertical="top" wrapText="1"/>
    </xf>
    <xf numFmtId="0" fontId="0" fillId="4" borderId="0" xfId="0" applyFill="1" applyAlignment="1" applyProtection="1">
      <alignment wrapText="1"/>
    </xf>
    <xf numFmtId="0" fontId="10" fillId="4" borderId="0" xfId="0" applyFont="1" applyFill="1" applyAlignment="1" applyProtection="1">
      <alignment wrapText="1"/>
    </xf>
    <xf numFmtId="0" fontId="90" fillId="4" borderId="0" xfId="0" applyFont="1" applyFill="1" applyAlignment="1" applyProtection="1">
      <alignment horizontal="left" vertical="top" wrapText="1"/>
      <protection hidden="1"/>
    </xf>
    <xf numFmtId="0" fontId="26" fillId="4" borderId="0" xfId="0" applyFont="1" applyFill="1" applyAlignment="1" applyProtection="1">
      <alignment horizontal="left"/>
      <protection hidden="1"/>
    </xf>
  </cellXfs>
  <cellStyles count="3">
    <cellStyle name="Hiperlink" xfId="1" builtinId="8"/>
    <cellStyle name="Moeda" xfId="2" builtinId="4"/>
    <cellStyle name="Normal" xfId="0" builtinId="0"/>
  </cellStyles>
  <dxfs count="3722">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FF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FF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FF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ill>
        <patternFill>
          <fgColor indexed="64"/>
          <bgColor rgb="FF00B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00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FF0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FF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ont>
        <color rgb="FF9C0006"/>
      </font>
      <fill>
        <patternFill>
          <fgColor indexed="64"/>
          <bgColor rgb="FFFFC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ill>
        <patternFill>
          <fgColor indexed="64"/>
          <bgColor rgb="FF00B050"/>
        </patternFill>
      </fill>
    </dxf>
    <dxf>
      <font>
        <color rgb="FF9C0006"/>
      </font>
      <fill>
        <patternFill>
          <fgColor indexed="64"/>
          <bgColor rgb="FFFFFF00"/>
        </patternFill>
      </fill>
    </dxf>
    <dxf>
      <font>
        <color rgb="FF9C0006"/>
      </font>
      <fill>
        <patternFill>
          <fgColor indexed="64"/>
          <bgColor rgb="FFFFC0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92D050"/>
        </patternFill>
      </fill>
    </dxf>
    <dxf>
      <font>
        <color rgb="FF9C0006"/>
      </font>
      <fill>
        <patternFill>
          <fgColor indexed="64"/>
          <bgColor rgb="FFFFFF00"/>
        </patternFill>
      </fill>
    </dxf>
    <dxf>
      <font>
        <color rgb="FF9C0006"/>
      </font>
      <fill>
        <patternFill>
          <fgColor indexed="64"/>
          <bgColor rgb="FFFF00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rgb="FF9C0006"/>
      </font>
      <fill>
        <patternFill>
          <fgColor indexed="64"/>
          <bgColor rgb="FFFF0000"/>
        </patternFill>
      </fill>
    </dxf>
    <dxf>
      <font>
        <color rgb="FF9C0006"/>
      </font>
      <fill>
        <patternFill>
          <fgColor indexed="64"/>
          <bgColor rgb="FFFFC000"/>
        </patternFill>
      </fill>
    </dxf>
    <dxf>
      <font>
        <color rgb="FF9C0006"/>
      </font>
      <fill>
        <patternFill>
          <fgColor indexed="64"/>
          <bgColor rgb="FFFFFF00"/>
        </patternFill>
      </fill>
    </dxf>
    <dxf>
      <font>
        <color rgb="FF9C0006"/>
      </font>
      <fill>
        <patternFill>
          <fgColor indexed="64"/>
          <bgColor rgb="FF92D050"/>
        </patternFill>
      </fill>
    </dxf>
    <dxf>
      <font>
        <color rgb="FF9C0006"/>
      </font>
      <fill>
        <patternFill>
          <fgColor indexed="64"/>
          <bgColor rgb="FF00B050"/>
        </patternFill>
      </fill>
    </dxf>
    <dxf>
      <font>
        <color auto="1"/>
      </font>
      <fill>
        <patternFill>
          <fgColor indexed="64"/>
          <bgColor rgb="FFFF0000"/>
        </patternFill>
      </fill>
    </dxf>
    <dxf>
      <font>
        <color auto="1"/>
      </font>
      <fill>
        <patternFill>
          <fgColor indexed="64"/>
          <bgColor rgb="FFFFC000"/>
        </patternFill>
      </fill>
    </dxf>
    <dxf>
      <font>
        <color auto="1"/>
      </font>
      <fill>
        <patternFill>
          <fgColor indexed="64"/>
          <bgColor rgb="FFFFFF00"/>
        </patternFill>
      </fill>
    </dxf>
    <dxf>
      <font>
        <color auto="1"/>
      </font>
      <fill>
        <patternFill>
          <fgColor indexed="64"/>
          <bgColor rgb="FF92D050"/>
        </patternFill>
      </fill>
    </dxf>
    <dxf>
      <font>
        <color auto="1"/>
      </font>
      <fill>
        <patternFill>
          <fgColor indexed="64"/>
          <bgColor rgb="FF00B05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rgb="FF006100"/>
      </font>
      <fill>
        <patternFill>
          <bgColor rgb="FFC6EFCE"/>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theme="0" tint="-4.9989318521683403E-2"/>
        </patternFill>
      </fill>
    </dxf>
    <dxf>
      <font>
        <color rgb="FF00B050"/>
      </font>
      <fill>
        <patternFill>
          <bgColor rgb="FF00B050"/>
        </patternFill>
      </fill>
    </dxf>
    <dxf>
      <font>
        <color rgb="FF92D050"/>
      </font>
      <fill>
        <patternFill>
          <bgColor rgb="FF92D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ill>
        <patternFill>
          <bgColor rgb="FF00FF00"/>
        </patternFill>
      </fill>
    </dxf>
  </dxfs>
  <tableStyles count="0" defaultTableStyle="TableStyleMedium2" defaultPivotStyle="PivotStyleLight16"/>
  <colors>
    <mruColors>
      <color rgb="FFCCECFF"/>
      <color rgb="FFFF7C80"/>
      <color rgb="FFFF0000"/>
      <color rgb="FFB2B2B2"/>
      <color rgb="FFFFFFCC"/>
      <color rgb="FFFFFF99"/>
      <color rgb="FFFF9933"/>
      <color rgb="FFFFCC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microsoft.com/office/2017/10/relationships/person" Target="persons/perso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9.jpg"/></Relationships>
</file>

<file path=xl/drawings/_rels/drawing11.xml.rels><?xml version="1.0" encoding="UTF-8" standalone="yes"?>
<Relationships xmlns="http://schemas.openxmlformats.org/package/2006/relationships"><Relationship Id="rId1" Type="http://schemas.openxmlformats.org/officeDocument/2006/relationships/image" Target="../media/image9.jpg"/></Relationships>
</file>

<file path=xl/drawings/_rels/drawing12.xml.rels><?xml version="1.0" encoding="UTF-8" standalone="yes"?>
<Relationships xmlns="http://schemas.openxmlformats.org/package/2006/relationships"><Relationship Id="rId1" Type="http://schemas.openxmlformats.org/officeDocument/2006/relationships/image" Target="../media/image9.jpg"/></Relationships>
</file>

<file path=xl/drawings/_rels/drawing13.xml.rels><?xml version="1.0" encoding="UTF-8" standalone="yes"?>
<Relationships xmlns="http://schemas.openxmlformats.org/package/2006/relationships"><Relationship Id="rId1" Type="http://schemas.openxmlformats.org/officeDocument/2006/relationships/image" Target="../media/image9.jpg"/></Relationships>
</file>

<file path=xl/drawings/_rels/drawing14.xml.rels><?xml version="1.0" encoding="UTF-8" standalone="yes"?>
<Relationships xmlns="http://schemas.openxmlformats.org/package/2006/relationships"><Relationship Id="rId1" Type="http://schemas.openxmlformats.org/officeDocument/2006/relationships/image" Target="../media/image9.jpg"/></Relationships>
</file>

<file path=xl/drawings/_rels/drawing15.xml.rels><?xml version="1.0" encoding="UTF-8" standalone="yes"?>
<Relationships xmlns="http://schemas.openxmlformats.org/package/2006/relationships"><Relationship Id="rId1" Type="http://schemas.openxmlformats.org/officeDocument/2006/relationships/image" Target="../media/image9.jpg"/></Relationships>
</file>

<file path=xl/drawings/_rels/drawing16.xml.rels><?xml version="1.0" encoding="UTF-8" standalone="yes"?>
<Relationships xmlns="http://schemas.openxmlformats.org/package/2006/relationships"><Relationship Id="rId1" Type="http://schemas.openxmlformats.org/officeDocument/2006/relationships/image" Target="../media/image9.jpg"/></Relationships>
</file>

<file path=xl/drawings/_rels/drawing17.xml.rels><?xml version="1.0" encoding="UTF-8" standalone="yes"?>
<Relationships xmlns="http://schemas.openxmlformats.org/package/2006/relationships"><Relationship Id="rId1" Type="http://schemas.openxmlformats.org/officeDocument/2006/relationships/image" Target="../media/image9.jpg"/></Relationships>
</file>

<file path=xl/drawings/_rels/drawing18.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0.emf"/><Relationship Id="rId1" Type="http://schemas.openxmlformats.org/officeDocument/2006/relationships/image" Target="../media/image9.jpg"/></Relationships>
</file>

<file path=xl/drawings/_rels/drawing6.xml.rels><?xml version="1.0" encoding="UTF-8" standalone="yes"?>
<Relationships xmlns="http://schemas.openxmlformats.org/package/2006/relationships"><Relationship Id="rId1" Type="http://schemas.openxmlformats.org/officeDocument/2006/relationships/image" Target="../media/image9.jpg"/></Relationships>
</file>

<file path=xl/drawings/_rels/drawing7.xml.rels><?xml version="1.0" encoding="UTF-8" standalone="yes"?>
<Relationships xmlns="http://schemas.openxmlformats.org/package/2006/relationships"><Relationship Id="rId1" Type="http://schemas.openxmlformats.org/officeDocument/2006/relationships/image" Target="../media/image9.jpg"/></Relationships>
</file>

<file path=xl/drawings/_rels/drawing8.xml.rels><?xml version="1.0" encoding="UTF-8" standalone="yes"?>
<Relationships xmlns="http://schemas.openxmlformats.org/package/2006/relationships"><Relationship Id="rId1" Type="http://schemas.openxmlformats.org/officeDocument/2006/relationships/image" Target="../media/image9.jpg"/></Relationships>
</file>

<file path=xl/drawings/_rels/drawing9.xml.rels><?xml version="1.0" encoding="UTF-8" standalone="yes"?>
<Relationships xmlns="http://schemas.openxmlformats.org/package/2006/relationships"><Relationship Id="rId1" Type="http://schemas.openxmlformats.org/officeDocument/2006/relationships/image" Target="../media/image9.jpg"/></Relationships>
</file>

<file path=xl/drawings/drawing1.xml><?xml version="1.0" encoding="utf-8"?>
<xdr:wsDr xmlns:xdr="http://schemas.openxmlformats.org/drawingml/2006/spreadsheetDrawing" xmlns:a="http://schemas.openxmlformats.org/drawingml/2006/main">
  <xdr:twoCellAnchor editAs="oneCell">
    <xdr:from>
      <xdr:col>2</xdr:col>
      <xdr:colOff>53340</xdr:colOff>
      <xdr:row>1</xdr:row>
      <xdr:rowOff>167640</xdr:rowOff>
    </xdr:from>
    <xdr:to>
      <xdr:col>3</xdr:col>
      <xdr:colOff>800521</xdr:colOff>
      <xdr:row>7</xdr:row>
      <xdr:rowOff>257385</xdr:rowOff>
    </xdr:to>
    <xdr:pic>
      <xdr:nvPicPr>
        <xdr:cNvPr id="3" name="Imagem 2" descr="ANAC - Agência Nacional de Aviação Civil - Home | Facebook">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0140" y="304800"/>
          <a:ext cx="1356781" cy="1354665"/>
        </a:xfrm>
        <a:prstGeom prst="rect">
          <a:avLst/>
        </a:prstGeom>
        <a:ln>
          <a:noFill/>
        </a:ln>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45720</xdr:colOff>
      <xdr:row>3</xdr:row>
      <xdr:rowOff>7620</xdr:rowOff>
    </xdr:from>
    <xdr:to>
      <xdr:col>3</xdr:col>
      <xdr:colOff>4130040</xdr:colOff>
      <xdr:row>3</xdr:row>
      <xdr:rowOff>2209800</xdr:rowOff>
    </xdr:to>
    <xdr:pic>
      <xdr:nvPicPr>
        <xdr:cNvPr id="2" name="Imagem 1">
          <a:extLst>
            <a:ext uri="{FF2B5EF4-FFF2-40B4-BE49-F238E27FC236}">
              <a16:creationId xmlns:a16="http://schemas.microsoft.com/office/drawing/2014/main" id="{E17ABAB0-ECAC-4ACB-9847-5FEE5D690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967740"/>
          <a:ext cx="4084320" cy="2202180"/>
        </a:xfrm>
        <a:prstGeom prst="rect">
          <a:avLst/>
        </a:prstGeom>
      </xdr:spPr>
    </xdr:pic>
    <xdr:clientData/>
  </xdr:twoCellAnchor>
  <xdr:twoCellAnchor editAs="oneCell">
    <xdr:from>
      <xdr:col>5</xdr:col>
      <xdr:colOff>53340</xdr:colOff>
      <xdr:row>3</xdr:row>
      <xdr:rowOff>15240</xdr:rowOff>
    </xdr:from>
    <xdr:to>
      <xdr:col>5</xdr:col>
      <xdr:colOff>4137660</xdr:colOff>
      <xdr:row>3</xdr:row>
      <xdr:rowOff>2217420</xdr:rowOff>
    </xdr:to>
    <xdr:pic>
      <xdr:nvPicPr>
        <xdr:cNvPr id="3" name="Imagem 2">
          <a:extLst>
            <a:ext uri="{FF2B5EF4-FFF2-40B4-BE49-F238E27FC236}">
              <a16:creationId xmlns:a16="http://schemas.microsoft.com/office/drawing/2014/main" id="{18227584-3D6E-458F-91E3-A74215F36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34100" y="975360"/>
          <a:ext cx="4084320" cy="2202180"/>
        </a:xfrm>
        <a:prstGeom prst="rect">
          <a:avLst/>
        </a:prstGeom>
      </xdr:spPr>
    </xdr:pic>
    <xdr:clientData/>
  </xdr:twoCellAnchor>
  <xdr:twoCellAnchor editAs="oneCell">
    <xdr:from>
      <xdr:col>3</xdr:col>
      <xdr:colOff>30480</xdr:colOff>
      <xdr:row>6</xdr:row>
      <xdr:rowOff>7620</xdr:rowOff>
    </xdr:from>
    <xdr:to>
      <xdr:col>3</xdr:col>
      <xdr:colOff>4114800</xdr:colOff>
      <xdr:row>6</xdr:row>
      <xdr:rowOff>2209800</xdr:rowOff>
    </xdr:to>
    <xdr:pic>
      <xdr:nvPicPr>
        <xdr:cNvPr id="4" name="Imagem 3">
          <a:extLst>
            <a:ext uri="{FF2B5EF4-FFF2-40B4-BE49-F238E27FC236}">
              <a16:creationId xmlns:a16="http://schemas.microsoft.com/office/drawing/2014/main" id="{42B61695-C507-4A89-88F2-D47B6042C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1120" y="3749040"/>
          <a:ext cx="4084320" cy="2202180"/>
        </a:xfrm>
        <a:prstGeom prst="rect">
          <a:avLst/>
        </a:prstGeom>
      </xdr:spPr>
    </xdr:pic>
    <xdr:clientData/>
  </xdr:twoCellAnchor>
  <xdr:twoCellAnchor editAs="oneCell">
    <xdr:from>
      <xdr:col>5</xdr:col>
      <xdr:colOff>60960</xdr:colOff>
      <xdr:row>6</xdr:row>
      <xdr:rowOff>15240</xdr:rowOff>
    </xdr:from>
    <xdr:to>
      <xdr:col>5</xdr:col>
      <xdr:colOff>4145280</xdr:colOff>
      <xdr:row>6</xdr:row>
      <xdr:rowOff>2217420</xdr:rowOff>
    </xdr:to>
    <xdr:pic>
      <xdr:nvPicPr>
        <xdr:cNvPr id="5" name="Imagem 4">
          <a:extLst>
            <a:ext uri="{FF2B5EF4-FFF2-40B4-BE49-F238E27FC236}">
              <a16:creationId xmlns:a16="http://schemas.microsoft.com/office/drawing/2014/main" id="{19E82672-7877-4E3D-973A-97370A251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4008120"/>
          <a:ext cx="4084320" cy="2202180"/>
        </a:xfrm>
        <a:prstGeom prst="rect">
          <a:avLst/>
        </a:prstGeom>
      </xdr:spPr>
    </xdr:pic>
    <xdr:clientData/>
  </xdr:twoCellAnchor>
  <xdr:twoCellAnchor editAs="oneCell">
    <xdr:from>
      <xdr:col>3</xdr:col>
      <xdr:colOff>68580</xdr:colOff>
      <xdr:row>9</xdr:row>
      <xdr:rowOff>15240</xdr:rowOff>
    </xdr:from>
    <xdr:to>
      <xdr:col>3</xdr:col>
      <xdr:colOff>4152900</xdr:colOff>
      <xdr:row>9</xdr:row>
      <xdr:rowOff>2217420</xdr:rowOff>
    </xdr:to>
    <xdr:pic>
      <xdr:nvPicPr>
        <xdr:cNvPr id="6" name="Imagem 5">
          <a:extLst>
            <a:ext uri="{FF2B5EF4-FFF2-40B4-BE49-F238E27FC236}">
              <a16:creationId xmlns:a16="http://schemas.microsoft.com/office/drawing/2014/main" id="{55C239D6-6805-49B3-B95D-BB28FAEB2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6355080"/>
          <a:ext cx="4084320" cy="2202180"/>
        </a:xfrm>
        <a:prstGeom prst="rect">
          <a:avLst/>
        </a:prstGeom>
      </xdr:spPr>
    </xdr:pic>
    <xdr:clientData/>
  </xdr:twoCellAnchor>
  <xdr:twoCellAnchor editAs="oneCell">
    <xdr:from>
      <xdr:col>5</xdr:col>
      <xdr:colOff>7620</xdr:colOff>
      <xdr:row>9</xdr:row>
      <xdr:rowOff>7620</xdr:rowOff>
    </xdr:from>
    <xdr:to>
      <xdr:col>5</xdr:col>
      <xdr:colOff>4091940</xdr:colOff>
      <xdr:row>9</xdr:row>
      <xdr:rowOff>2209800</xdr:rowOff>
    </xdr:to>
    <xdr:pic>
      <xdr:nvPicPr>
        <xdr:cNvPr id="7" name="Imagem 6">
          <a:extLst>
            <a:ext uri="{FF2B5EF4-FFF2-40B4-BE49-F238E27FC236}">
              <a16:creationId xmlns:a16="http://schemas.microsoft.com/office/drawing/2014/main" id="{591A370F-4EE8-42B5-9BE9-847E00227B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88380" y="6347460"/>
          <a:ext cx="4084320" cy="2202180"/>
        </a:xfrm>
        <a:prstGeom prst="rect">
          <a:avLst/>
        </a:prstGeom>
      </xdr:spPr>
    </xdr:pic>
    <xdr:clientData/>
  </xdr:twoCellAnchor>
  <xdr:twoCellAnchor editAs="oneCell">
    <xdr:from>
      <xdr:col>3</xdr:col>
      <xdr:colOff>45720</xdr:colOff>
      <xdr:row>12</xdr:row>
      <xdr:rowOff>15240</xdr:rowOff>
    </xdr:from>
    <xdr:to>
      <xdr:col>3</xdr:col>
      <xdr:colOff>4130040</xdr:colOff>
      <xdr:row>12</xdr:row>
      <xdr:rowOff>2217420</xdr:rowOff>
    </xdr:to>
    <xdr:pic>
      <xdr:nvPicPr>
        <xdr:cNvPr id="8" name="Imagem 7">
          <a:extLst>
            <a:ext uri="{FF2B5EF4-FFF2-40B4-BE49-F238E27FC236}">
              <a16:creationId xmlns:a16="http://schemas.microsoft.com/office/drawing/2014/main" id="{C089A68E-6232-4587-B093-4181BA5F6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8953500"/>
          <a:ext cx="4084320" cy="2202180"/>
        </a:xfrm>
        <a:prstGeom prst="rect">
          <a:avLst/>
        </a:prstGeom>
      </xdr:spPr>
    </xdr:pic>
    <xdr:clientData/>
  </xdr:twoCellAnchor>
  <xdr:twoCellAnchor editAs="oneCell">
    <xdr:from>
      <xdr:col>5</xdr:col>
      <xdr:colOff>22860</xdr:colOff>
      <xdr:row>12</xdr:row>
      <xdr:rowOff>7620</xdr:rowOff>
    </xdr:from>
    <xdr:to>
      <xdr:col>5</xdr:col>
      <xdr:colOff>4107180</xdr:colOff>
      <xdr:row>12</xdr:row>
      <xdr:rowOff>2209800</xdr:rowOff>
    </xdr:to>
    <xdr:pic>
      <xdr:nvPicPr>
        <xdr:cNvPr id="9" name="Imagem 8">
          <a:extLst>
            <a:ext uri="{FF2B5EF4-FFF2-40B4-BE49-F238E27FC236}">
              <a16:creationId xmlns:a16="http://schemas.microsoft.com/office/drawing/2014/main" id="{F2FEB7A0-EAF4-4D48-AD91-BA8D5142F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8945880"/>
          <a:ext cx="4084320" cy="220218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45720</xdr:colOff>
      <xdr:row>5</xdr:row>
      <xdr:rowOff>7620</xdr:rowOff>
    </xdr:from>
    <xdr:to>
      <xdr:col>3</xdr:col>
      <xdr:colOff>4130040</xdr:colOff>
      <xdr:row>5</xdr:row>
      <xdr:rowOff>2209800</xdr:rowOff>
    </xdr:to>
    <xdr:pic>
      <xdr:nvPicPr>
        <xdr:cNvPr id="2" name="Imagem 1">
          <a:extLst>
            <a:ext uri="{FF2B5EF4-FFF2-40B4-BE49-F238E27FC236}">
              <a16:creationId xmlns:a16="http://schemas.microsoft.com/office/drawing/2014/main" id="{21F85B85-86BD-47D8-8C81-2D7DF55EA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912620"/>
          <a:ext cx="4084320" cy="2202180"/>
        </a:xfrm>
        <a:prstGeom prst="rect">
          <a:avLst/>
        </a:prstGeom>
      </xdr:spPr>
    </xdr:pic>
    <xdr:clientData/>
  </xdr:twoCellAnchor>
  <xdr:twoCellAnchor editAs="oneCell">
    <xdr:from>
      <xdr:col>5</xdr:col>
      <xdr:colOff>45720</xdr:colOff>
      <xdr:row>5</xdr:row>
      <xdr:rowOff>7620</xdr:rowOff>
    </xdr:from>
    <xdr:to>
      <xdr:col>5</xdr:col>
      <xdr:colOff>4130040</xdr:colOff>
      <xdr:row>5</xdr:row>
      <xdr:rowOff>2209800</xdr:rowOff>
    </xdr:to>
    <xdr:pic>
      <xdr:nvPicPr>
        <xdr:cNvPr id="3" name="Imagem 2">
          <a:extLst>
            <a:ext uri="{FF2B5EF4-FFF2-40B4-BE49-F238E27FC236}">
              <a16:creationId xmlns:a16="http://schemas.microsoft.com/office/drawing/2014/main" id="{2A21EF62-2996-42C9-864F-A11098C5F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26480" y="1600200"/>
          <a:ext cx="4084320" cy="2202180"/>
        </a:xfrm>
        <a:prstGeom prst="rect">
          <a:avLst/>
        </a:prstGeom>
      </xdr:spPr>
    </xdr:pic>
    <xdr:clientData/>
  </xdr:twoCellAnchor>
  <xdr:twoCellAnchor editAs="oneCell">
    <xdr:from>
      <xdr:col>3</xdr:col>
      <xdr:colOff>15240</xdr:colOff>
      <xdr:row>9</xdr:row>
      <xdr:rowOff>7620</xdr:rowOff>
    </xdr:from>
    <xdr:to>
      <xdr:col>3</xdr:col>
      <xdr:colOff>4099560</xdr:colOff>
      <xdr:row>9</xdr:row>
      <xdr:rowOff>2209800</xdr:rowOff>
    </xdr:to>
    <xdr:pic>
      <xdr:nvPicPr>
        <xdr:cNvPr id="4" name="Imagem 3">
          <a:extLst>
            <a:ext uri="{FF2B5EF4-FFF2-40B4-BE49-F238E27FC236}">
              <a16:creationId xmlns:a16="http://schemas.microsoft.com/office/drawing/2014/main" id="{AB032498-4356-49B1-A10D-0726C5F2E8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25880" y="4564380"/>
          <a:ext cx="4084320" cy="2202180"/>
        </a:xfrm>
        <a:prstGeom prst="rect">
          <a:avLst/>
        </a:prstGeom>
      </xdr:spPr>
    </xdr:pic>
    <xdr:clientData/>
  </xdr:twoCellAnchor>
  <xdr:twoCellAnchor editAs="oneCell">
    <xdr:from>
      <xdr:col>5</xdr:col>
      <xdr:colOff>53340</xdr:colOff>
      <xdr:row>9</xdr:row>
      <xdr:rowOff>7620</xdr:rowOff>
    </xdr:from>
    <xdr:to>
      <xdr:col>5</xdr:col>
      <xdr:colOff>4137660</xdr:colOff>
      <xdr:row>9</xdr:row>
      <xdr:rowOff>2209800</xdr:rowOff>
    </xdr:to>
    <xdr:pic>
      <xdr:nvPicPr>
        <xdr:cNvPr id="5" name="Imagem 4">
          <a:extLst>
            <a:ext uri="{FF2B5EF4-FFF2-40B4-BE49-F238E27FC236}">
              <a16:creationId xmlns:a16="http://schemas.microsoft.com/office/drawing/2014/main" id="{409BAA19-0EA6-4674-8917-6FA5E9EB1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34100" y="4564380"/>
          <a:ext cx="4084320" cy="2202180"/>
        </a:xfrm>
        <a:prstGeom prst="rect">
          <a:avLst/>
        </a:prstGeom>
      </xdr:spPr>
    </xdr:pic>
    <xdr:clientData/>
  </xdr:twoCellAnchor>
  <xdr:twoCellAnchor editAs="oneCell">
    <xdr:from>
      <xdr:col>3</xdr:col>
      <xdr:colOff>45720</xdr:colOff>
      <xdr:row>13</xdr:row>
      <xdr:rowOff>15240</xdr:rowOff>
    </xdr:from>
    <xdr:to>
      <xdr:col>3</xdr:col>
      <xdr:colOff>4130040</xdr:colOff>
      <xdr:row>13</xdr:row>
      <xdr:rowOff>2217420</xdr:rowOff>
    </xdr:to>
    <xdr:pic>
      <xdr:nvPicPr>
        <xdr:cNvPr id="6" name="Imagem 5">
          <a:extLst>
            <a:ext uri="{FF2B5EF4-FFF2-40B4-BE49-F238E27FC236}">
              <a16:creationId xmlns:a16="http://schemas.microsoft.com/office/drawing/2014/main" id="{8C3CFB19-8FB3-45D6-8449-F8048D376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7901940"/>
          <a:ext cx="4084320" cy="2202180"/>
        </a:xfrm>
        <a:prstGeom prst="rect">
          <a:avLst/>
        </a:prstGeom>
      </xdr:spPr>
    </xdr:pic>
    <xdr:clientData/>
  </xdr:twoCellAnchor>
  <xdr:twoCellAnchor editAs="oneCell">
    <xdr:from>
      <xdr:col>5</xdr:col>
      <xdr:colOff>30480</xdr:colOff>
      <xdr:row>13</xdr:row>
      <xdr:rowOff>15240</xdr:rowOff>
    </xdr:from>
    <xdr:to>
      <xdr:col>5</xdr:col>
      <xdr:colOff>4114800</xdr:colOff>
      <xdr:row>13</xdr:row>
      <xdr:rowOff>2217420</xdr:rowOff>
    </xdr:to>
    <xdr:pic>
      <xdr:nvPicPr>
        <xdr:cNvPr id="7" name="Imagem 6">
          <a:extLst>
            <a:ext uri="{FF2B5EF4-FFF2-40B4-BE49-F238E27FC236}">
              <a16:creationId xmlns:a16="http://schemas.microsoft.com/office/drawing/2014/main" id="{ACFF94EE-5E0D-431D-A11F-255DD6088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7901940"/>
          <a:ext cx="4084320" cy="2202180"/>
        </a:xfrm>
        <a:prstGeom prst="rect">
          <a:avLst/>
        </a:prstGeom>
      </xdr:spPr>
    </xdr:pic>
    <xdr:clientData/>
  </xdr:twoCellAnchor>
  <xdr:twoCellAnchor editAs="oneCell">
    <xdr:from>
      <xdr:col>3</xdr:col>
      <xdr:colOff>45720</xdr:colOff>
      <xdr:row>16</xdr:row>
      <xdr:rowOff>7620</xdr:rowOff>
    </xdr:from>
    <xdr:to>
      <xdr:col>3</xdr:col>
      <xdr:colOff>4130040</xdr:colOff>
      <xdr:row>16</xdr:row>
      <xdr:rowOff>2209800</xdr:rowOff>
    </xdr:to>
    <xdr:pic>
      <xdr:nvPicPr>
        <xdr:cNvPr id="8" name="Imagem 7">
          <a:extLst>
            <a:ext uri="{FF2B5EF4-FFF2-40B4-BE49-F238E27FC236}">
              <a16:creationId xmlns:a16="http://schemas.microsoft.com/office/drawing/2014/main" id="{67C8C498-FF70-47EB-9B91-DB7E68CC7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0858500"/>
          <a:ext cx="4084320" cy="2202180"/>
        </a:xfrm>
        <a:prstGeom prst="rect">
          <a:avLst/>
        </a:prstGeom>
      </xdr:spPr>
    </xdr:pic>
    <xdr:clientData/>
  </xdr:twoCellAnchor>
  <xdr:twoCellAnchor editAs="oneCell">
    <xdr:from>
      <xdr:col>5</xdr:col>
      <xdr:colOff>60960</xdr:colOff>
      <xdr:row>16</xdr:row>
      <xdr:rowOff>15240</xdr:rowOff>
    </xdr:from>
    <xdr:to>
      <xdr:col>5</xdr:col>
      <xdr:colOff>4145280</xdr:colOff>
      <xdr:row>16</xdr:row>
      <xdr:rowOff>2217420</xdr:rowOff>
    </xdr:to>
    <xdr:pic>
      <xdr:nvPicPr>
        <xdr:cNvPr id="9" name="Imagem 8">
          <a:extLst>
            <a:ext uri="{FF2B5EF4-FFF2-40B4-BE49-F238E27FC236}">
              <a16:creationId xmlns:a16="http://schemas.microsoft.com/office/drawing/2014/main" id="{E88D4F52-F519-409F-9ABD-16111142B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10866120"/>
          <a:ext cx="4084320" cy="2202180"/>
        </a:xfrm>
        <a:prstGeom prst="rect">
          <a:avLst/>
        </a:prstGeom>
      </xdr:spPr>
    </xdr:pic>
    <xdr:clientData/>
  </xdr:twoCellAnchor>
  <xdr:twoCellAnchor editAs="oneCell">
    <xdr:from>
      <xdr:col>3</xdr:col>
      <xdr:colOff>30480</xdr:colOff>
      <xdr:row>19</xdr:row>
      <xdr:rowOff>7620</xdr:rowOff>
    </xdr:from>
    <xdr:to>
      <xdr:col>3</xdr:col>
      <xdr:colOff>4114800</xdr:colOff>
      <xdr:row>19</xdr:row>
      <xdr:rowOff>2209800</xdr:rowOff>
    </xdr:to>
    <xdr:pic>
      <xdr:nvPicPr>
        <xdr:cNvPr id="10" name="Imagem 9">
          <a:extLst>
            <a:ext uri="{FF2B5EF4-FFF2-40B4-BE49-F238E27FC236}">
              <a16:creationId xmlns:a16="http://schemas.microsoft.com/office/drawing/2014/main" id="{2D6A50A8-7FD4-42B1-AA66-18F4A7A76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1120" y="13822680"/>
          <a:ext cx="4084320" cy="2202180"/>
        </a:xfrm>
        <a:prstGeom prst="rect">
          <a:avLst/>
        </a:prstGeom>
      </xdr:spPr>
    </xdr:pic>
    <xdr:clientData/>
  </xdr:twoCellAnchor>
  <xdr:twoCellAnchor editAs="oneCell">
    <xdr:from>
      <xdr:col>5</xdr:col>
      <xdr:colOff>22860</xdr:colOff>
      <xdr:row>19</xdr:row>
      <xdr:rowOff>15240</xdr:rowOff>
    </xdr:from>
    <xdr:to>
      <xdr:col>5</xdr:col>
      <xdr:colOff>4107180</xdr:colOff>
      <xdr:row>19</xdr:row>
      <xdr:rowOff>2217420</xdr:rowOff>
    </xdr:to>
    <xdr:pic>
      <xdr:nvPicPr>
        <xdr:cNvPr id="11" name="Imagem 10">
          <a:extLst>
            <a:ext uri="{FF2B5EF4-FFF2-40B4-BE49-F238E27FC236}">
              <a16:creationId xmlns:a16="http://schemas.microsoft.com/office/drawing/2014/main" id="{DA75B096-7E23-4375-A8D4-E68A7102A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13830300"/>
          <a:ext cx="4084320" cy="2202180"/>
        </a:xfrm>
        <a:prstGeom prst="rect">
          <a:avLst/>
        </a:prstGeom>
      </xdr:spPr>
    </xdr:pic>
    <xdr:clientData/>
  </xdr:twoCellAnchor>
  <xdr:twoCellAnchor editAs="oneCell">
    <xdr:from>
      <xdr:col>3</xdr:col>
      <xdr:colOff>45720</xdr:colOff>
      <xdr:row>22</xdr:row>
      <xdr:rowOff>7620</xdr:rowOff>
    </xdr:from>
    <xdr:to>
      <xdr:col>3</xdr:col>
      <xdr:colOff>4130040</xdr:colOff>
      <xdr:row>22</xdr:row>
      <xdr:rowOff>2209800</xdr:rowOff>
    </xdr:to>
    <xdr:pic>
      <xdr:nvPicPr>
        <xdr:cNvPr id="12" name="Imagem 11">
          <a:extLst>
            <a:ext uri="{FF2B5EF4-FFF2-40B4-BE49-F238E27FC236}">
              <a16:creationId xmlns:a16="http://schemas.microsoft.com/office/drawing/2014/main" id="{A953EDEB-0D02-4FE4-92F7-152BE4247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6786860"/>
          <a:ext cx="4084320" cy="2202180"/>
        </a:xfrm>
        <a:prstGeom prst="rect">
          <a:avLst/>
        </a:prstGeom>
      </xdr:spPr>
    </xdr:pic>
    <xdr:clientData/>
  </xdr:twoCellAnchor>
  <xdr:twoCellAnchor editAs="oneCell">
    <xdr:from>
      <xdr:col>5</xdr:col>
      <xdr:colOff>60960</xdr:colOff>
      <xdr:row>22</xdr:row>
      <xdr:rowOff>7620</xdr:rowOff>
    </xdr:from>
    <xdr:to>
      <xdr:col>5</xdr:col>
      <xdr:colOff>4145280</xdr:colOff>
      <xdr:row>22</xdr:row>
      <xdr:rowOff>2209800</xdr:rowOff>
    </xdr:to>
    <xdr:pic>
      <xdr:nvPicPr>
        <xdr:cNvPr id="13" name="Imagem 12">
          <a:extLst>
            <a:ext uri="{FF2B5EF4-FFF2-40B4-BE49-F238E27FC236}">
              <a16:creationId xmlns:a16="http://schemas.microsoft.com/office/drawing/2014/main" id="{BD0E3474-4B78-45BF-8607-E55DDEB32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16786860"/>
          <a:ext cx="4084320" cy="2202180"/>
        </a:xfrm>
        <a:prstGeom prst="rect">
          <a:avLst/>
        </a:prstGeom>
      </xdr:spPr>
    </xdr:pic>
    <xdr:clientData/>
  </xdr:twoCellAnchor>
  <xdr:twoCellAnchor editAs="oneCell">
    <xdr:from>
      <xdr:col>3</xdr:col>
      <xdr:colOff>22860</xdr:colOff>
      <xdr:row>26</xdr:row>
      <xdr:rowOff>7620</xdr:rowOff>
    </xdr:from>
    <xdr:to>
      <xdr:col>3</xdr:col>
      <xdr:colOff>4107180</xdr:colOff>
      <xdr:row>26</xdr:row>
      <xdr:rowOff>2209800</xdr:rowOff>
    </xdr:to>
    <xdr:pic>
      <xdr:nvPicPr>
        <xdr:cNvPr id="14" name="Imagem 13">
          <a:extLst>
            <a:ext uri="{FF2B5EF4-FFF2-40B4-BE49-F238E27FC236}">
              <a16:creationId xmlns:a16="http://schemas.microsoft.com/office/drawing/2014/main" id="{01AB2555-F6E6-461A-9815-ECDFC5D59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 y="20116800"/>
          <a:ext cx="4084320" cy="2202180"/>
        </a:xfrm>
        <a:prstGeom prst="rect">
          <a:avLst/>
        </a:prstGeom>
      </xdr:spPr>
    </xdr:pic>
    <xdr:clientData/>
  </xdr:twoCellAnchor>
  <xdr:twoCellAnchor editAs="oneCell">
    <xdr:from>
      <xdr:col>5</xdr:col>
      <xdr:colOff>15240</xdr:colOff>
      <xdr:row>26</xdr:row>
      <xdr:rowOff>7620</xdr:rowOff>
    </xdr:from>
    <xdr:to>
      <xdr:col>5</xdr:col>
      <xdr:colOff>4099560</xdr:colOff>
      <xdr:row>26</xdr:row>
      <xdr:rowOff>2209800</xdr:rowOff>
    </xdr:to>
    <xdr:pic>
      <xdr:nvPicPr>
        <xdr:cNvPr id="15" name="Imagem 14">
          <a:extLst>
            <a:ext uri="{FF2B5EF4-FFF2-40B4-BE49-F238E27FC236}">
              <a16:creationId xmlns:a16="http://schemas.microsoft.com/office/drawing/2014/main" id="{7E7ECC92-6D1C-480B-BB50-1C7B62F3B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9933920"/>
          <a:ext cx="4084320" cy="2202180"/>
        </a:xfrm>
        <a:prstGeom prst="rect">
          <a:avLst/>
        </a:prstGeom>
      </xdr:spPr>
    </xdr:pic>
    <xdr:clientData/>
  </xdr:twoCellAnchor>
  <xdr:twoCellAnchor editAs="oneCell">
    <xdr:from>
      <xdr:col>3</xdr:col>
      <xdr:colOff>30480</xdr:colOff>
      <xdr:row>29</xdr:row>
      <xdr:rowOff>7620</xdr:rowOff>
    </xdr:from>
    <xdr:to>
      <xdr:col>3</xdr:col>
      <xdr:colOff>4114800</xdr:colOff>
      <xdr:row>29</xdr:row>
      <xdr:rowOff>2209800</xdr:rowOff>
    </xdr:to>
    <xdr:pic>
      <xdr:nvPicPr>
        <xdr:cNvPr id="16" name="Imagem 15">
          <a:extLst>
            <a:ext uri="{FF2B5EF4-FFF2-40B4-BE49-F238E27FC236}">
              <a16:creationId xmlns:a16="http://schemas.microsoft.com/office/drawing/2014/main" id="{C2CBD4EE-DC88-46CC-883D-C0F787C03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1120" y="22715220"/>
          <a:ext cx="4084320" cy="2202180"/>
        </a:xfrm>
        <a:prstGeom prst="rect">
          <a:avLst/>
        </a:prstGeom>
      </xdr:spPr>
    </xdr:pic>
    <xdr:clientData/>
  </xdr:twoCellAnchor>
  <xdr:twoCellAnchor editAs="oneCell">
    <xdr:from>
      <xdr:col>5</xdr:col>
      <xdr:colOff>60960</xdr:colOff>
      <xdr:row>29</xdr:row>
      <xdr:rowOff>22860</xdr:rowOff>
    </xdr:from>
    <xdr:to>
      <xdr:col>5</xdr:col>
      <xdr:colOff>4145280</xdr:colOff>
      <xdr:row>30</xdr:row>
      <xdr:rowOff>0</xdr:rowOff>
    </xdr:to>
    <xdr:pic>
      <xdr:nvPicPr>
        <xdr:cNvPr id="17" name="Imagem 16">
          <a:extLst>
            <a:ext uri="{FF2B5EF4-FFF2-40B4-BE49-F238E27FC236}">
              <a16:creationId xmlns:a16="http://schemas.microsoft.com/office/drawing/2014/main" id="{7725828A-E709-4C2F-B584-DB9938D20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22730460"/>
          <a:ext cx="4084320" cy="220218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xdr:col>
      <xdr:colOff>22860</xdr:colOff>
      <xdr:row>5</xdr:row>
      <xdr:rowOff>7620</xdr:rowOff>
    </xdr:from>
    <xdr:to>
      <xdr:col>3</xdr:col>
      <xdr:colOff>4107180</xdr:colOff>
      <xdr:row>5</xdr:row>
      <xdr:rowOff>2209800</xdr:rowOff>
    </xdr:to>
    <xdr:pic>
      <xdr:nvPicPr>
        <xdr:cNvPr id="2" name="Imagem 1">
          <a:extLst>
            <a:ext uri="{FF2B5EF4-FFF2-40B4-BE49-F238E27FC236}">
              <a16:creationId xmlns:a16="http://schemas.microsoft.com/office/drawing/2014/main" id="{810BD54E-49A6-4141-A776-FDAE451A7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 y="2164080"/>
          <a:ext cx="4084320" cy="2202180"/>
        </a:xfrm>
        <a:prstGeom prst="rect">
          <a:avLst/>
        </a:prstGeom>
      </xdr:spPr>
    </xdr:pic>
    <xdr:clientData/>
  </xdr:twoCellAnchor>
  <xdr:twoCellAnchor editAs="oneCell">
    <xdr:from>
      <xdr:col>5</xdr:col>
      <xdr:colOff>38100</xdr:colOff>
      <xdr:row>5</xdr:row>
      <xdr:rowOff>15240</xdr:rowOff>
    </xdr:from>
    <xdr:to>
      <xdr:col>5</xdr:col>
      <xdr:colOff>4122420</xdr:colOff>
      <xdr:row>5</xdr:row>
      <xdr:rowOff>2217420</xdr:rowOff>
    </xdr:to>
    <xdr:pic>
      <xdr:nvPicPr>
        <xdr:cNvPr id="3" name="Imagem 2">
          <a:extLst>
            <a:ext uri="{FF2B5EF4-FFF2-40B4-BE49-F238E27FC236}">
              <a16:creationId xmlns:a16="http://schemas.microsoft.com/office/drawing/2014/main" id="{EBFB5B02-831C-4873-AC0C-9013F9C3F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8860" y="1859280"/>
          <a:ext cx="4084320" cy="2202180"/>
        </a:xfrm>
        <a:prstGeom prst="rect">
          <a:avLst/>
        </a:prstGeom>
      </xdr:spPr>
    </xdr:pic>
    <xdr:clientData/>
  </xdr:twoCellAnchor>
  <xdr:twoCellAnchor editAs="oneCell">
    <xdr:from>
      <xdr:col>3</xdr:col>
      <xdr:colOff>45720</xdr:colOff>
      <xdr:row>9</xdr:row>
      <xdr:rowOff>15240</xdr:rowOff>
    </xdr:from>
    <xdr:to>
      <xdr:col>3</xdr:col>
      <xdr:colOff>4130040</xdr:colOff>
      <xdr:row>9</xdr:row>
      <xdr:rowOff>2217420</xdr:rowOff>
    </xdr:to>
    <xdr:pic>
      <xdr:nvPicPr>
        <xdr:cNvPr id="4" name="Imagem 3">
          <a:extLst>
            <a:ext uri="{FF2B5EF4-FFF2-40B4-BE49-F238E27FC236}">
              <a16:creationId xmlns:a16="http://schemas.microsoft.com/office/drawing/2014/main" id="{88365F11-FD7D-41E0-B963-2F758EA41E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5189220"/>
          <a:ext cx="4084320" cy="2202180"/>
        </a:xfrm>
        <a:prstGeom prst="rect">
          <a:avLst/>
        </a:prstGeom>
      </xdr:spPr>
    </xdr:pic>
    <xdr:clientData/>
  </xdr:twoCellAnchor>
  <xdr:twoCellAnchor editAs="oneCell">
    <xdr:from>
      <xdr:col>5</xdr:col>
      <xdr:colOff>53340</xdr:colOff>
      <xdr:row>9</xdr:row>
      <xdr:rowOff>7620</xdr:rowOff>
    </xdr:from>
    <xdr:to>
      <xdr:col>5</xdr:col>
      <xdr:colOff>4137660</xdr:colOff>
      <xdr:row>9</xdr:row>
      <xdr:rowOff>2209800</xdr:rowOff>
    </xdr:to>
    <xdr:pic>
      <xdr:nvPicPr>
        <xdr:cNvPr id="5" name="Imagem 4">
          <a:extLst>
            <a:ext uri="{FF2B5EF4-FFF2-40B4-BE49-F238E27FC236}">
              <a16:creationId xmlns:a16="http://schemas.microsoft.com/office/drawing/2014/main" id="{8F9CA098-D650-4EC1-8FDA-10D626FE1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34100" y="5181600"/>
          <a:ext cx="4084320" cy="2202180"/>
        </a:xfrm>
        <a:prstGeom prst="rect">
          <a:avLst/>
        </a:prstGeom>
      </xdr:spPr>
    </xdr:pic>
    <xdr:clientData/>
  </xdr:twoCellAnchor>
  <xdr:twoCellAnchor editAs="oneCell">
    <xdr:from>
      <xdr:col>3</xdr:col>
      <xdr:colOff>53340</xdr:colOff>
      <xdr:row>13</xdr:row>
      <xdr:rowOff>7620</xdr:rowOff>
    </xdr:from>
    <xdr:to>
      <xdr:col>3</xdr:col>
      <xdr:colOff>4137660</xdr:colOff>
      <xdr:row>13</xdr:row>
      <xdr:rowOff>2209800</xdr:rowOff>
    </xdr:to>
    <xdr:pic>
      <xdr:nvPicPr>
        <xdr:cNvPr id="6" name="Imagem 5">
          <a:extLst>
            <a:ext uri="{FF2B5EF4-FFF2-40B4-BE49-F238E27FC236}">
              <a16:creationId xmlns:a16="http://schemas.microsoft.com/office/drawing/2014/main" id="{6E68D503-8E93-4DC0-A0D8-AF5DA56DD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3980" y="8511540"/>
          <a:ext cx="4084320" cy="2202180"/>
        </a:xfrm>
        <a:prstGeom prst="rect">
          <a:avLst/>
        </a:prstGeom>
      </xdr:spPr>
    </xdr:pic>
    <xdr:clientData/>
  </xdr:twoCellAnchor>
  <xdr:twoCellAnchor editAs="oneCell">
    <xdr:from>
      <xdr:col>5</xdr:col>
      <xdr:colOff>53340</xdr:colOff>
      <xdr:row>13</xdr:row>
      <xdr:rowOff>7620</xdr:rowOff>
    </xdr:from>
    <xdr:to>
      <xdr:col>5</xdr:col>
      <xdr:colOff>4137660</xdr:colOff>
      <xdr:row>13</xdr:row>
      <xdr:rowOff>2209800</xdr:rowOff>
    </xdr:to>
    <xdr:pic>
      <xdr:nvPicPr>
        <xdr:cNvPr id="7" name="Imagem 6">
          <a:extLst>
            <a:ext uri="{FF2B5EF4-FFF2-40B4-BE49-F238E27FC236}">
              <a16:creationId xmlns:a16="http://schemas.microsoft.com/office/drawing/2014/main" id="{710DABDF-C875-4B66-8927-6B574381F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34100" y="8511540"/>
          <a:ext cx="4084320" cy="2202180"/>
        </a:xfrm>
        <a:prstGeom prst="rect">
          <a:avLst/>
        </a:prstGeom>
      </xdr:spPr>
    </xdr:pic>
    <xdr:clientData/>
  </xdr:twoCellAnchor>
  <xdr:twoCellAnchor editAs="oneCell">
    <xdr:from>
      <xdr:col>3</xdr:col>
      <xdr:colOff>45720</xdr:colOff>
      <xdr:row>16</xdr:row>
      <xdr:rowOff>7620</xdr:rowOff>
    </xdr:from>
    <xdr:to>
      <xdr:col>3</xdr:col>
      <xdr:colOff>4130040</xdr:colOff>
      <xdr:row>16</xdr:row>
      <xdr:rowOff>2209800</xdr:rowOff>
    </xdr:to>
    <xdr:pic>
      <xdr:nvPicPr>
        <xdr:cNvPr id="8" name="Imagem 7">
          <a:extLst>
            <a:ext uri="{FF2B5EF4-FFF2-40B4-BE49-F238E27FC236}">
              <a16:creationId xmlns:a16="http://schemas.microsoft.com/office/drawing/2014/main" id="{3CFC4B01-63EB-46A5-A972-9659D6B0B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1109960"/>
          <a:ext cx="4084320" cy="2202180"/>
        </a:xfrm>
        <a:prstGeom prst="rect">
          <a:avLst/>
        </a:prstGeom>
      </xdr:spPr>
    </xdr:pic>
    <xdr:clientData/>
  </xdr:twoCellAnchor>
  <xdr:twoCellAnchor editAs="oneCell">
    <xdr:from>
      <xdr:col>5</xdr:col>
      <xdr:colOff>60960</xdr:colOff>
      <xdr:row>16</xdr:row>
      <xdr:rowOff>15240</xdr:rowOff>
    </xdr:from>
    <xdr:to>
      <xdr:col>5</xdr:col>
      <xdr:colOff>4145280</xdr:colOff>
      <xdr:row>16</xdr:row>
      <xdr:rowOff>2217420</xdr:rowOff>
    </xdr:to>
    <xdr:pic>
      <xdr:nvPicPr>
        <xdr:cNvPr id="9" name="Imagem 8">
          <a:extLst>
            <a:ext uri="{FF2B5EF4-FFF2-40B4-BE49-F238E27FC236}">
              <a16:creationId xmlns:a16="http://schemas.microsoft.com/office/drawing/2014/main" id="{9975EECA-8A7B-4D90-8FD2-C5591D35A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11117580"/>
          <a:ext cx="4084320" cy="2202180"/>
        </a:xfrm>
        <a:prstGeom prst="rect">
          <a:avLst/>
        </a:prstGeom>
      </xdr:spPr>
    </xdr:pic>
    <xdr:clientData/>
  </xdr:twoCellAnchor>
  <xdr:twoCellAnchor editAs="oneCell">
    <xdr:from>
      <xdr:col>3</xdr:col>
      <xdr:colOff>68580</xdr:colOff>
      <xdr:row>19</xdr:row>
      <xdr:rowOff>7620</xdr:rowOff>
    </xdr:from>
    <xdr:to>
      <xdr:col>3</xdr:col>
      <xdr:colOff>4152900</xdr:colOff>
      <xdr:row>19</xdr:row>
      <xdr:rowOff>2209800</xdr:rowOff>
    </xdr:to>
    <xdr:pic>
      <xdr:nvPicPr>
        <xdr:cNvPr id="10" name="Imagem 9">
          <a:extLst>
            <a:ext uri="{FF2B5EF4-FFF2-40B4-BE49-F238E27FC236}">
              <a16:creationId xmlns:a16="http://schemas.microsoft.com/office/drawing/2014/main" id="{2E8EA3B0-E3E7-4A24-961A-807AF21F7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13708380"/>
          <a:ext cx="4084320" cy="2202180"/>
        </a:xfrm>
        <a:prstGeom prst="rect">
          <a:avLst/>
        </a:prstGeom>
      </xdr:spPr>
    </xdr:pic>
    <xdr:clientData/>
  </xdr:twoCellAnchor>
  <xdr:twoCellAnchor editAs="oneCell">
    <xdr:from>
      <xdr:col>5</xdr:col>
      <xdr:colOff>38100</xdr:colOff>
      <xdr:row>19</xdr:row>
      <xdr:rowOff>7620</xdr:rowOff>
    </xdr:from>
    <xdr:to>
      <xdr:col>5</xdr:col>
      <xdr:colOff>4122420</xdr:colOff>
      <xdr:row>19</xdr:row>
      <xdr:rowOff>2209800</xdr:rowOff>
    </xdr:to>
    <xdr:pic>
      <xdr:nvPicPr>
        <xdr:cNvPr id="11" name="Imagem 10">
          <a:extLst>
            <a:ext uri="{FF2B5EF4-FFF2-40B4-BE49-F238E27FC236}">
              <a16:creationId xmlns:a16="http://schemas.microsoft.com/office/drawing/2014/main" id="{1808C188-087B-4F12-92AB-D599CDCCE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8860" y="13708380"/>
          <a:ext cx="4084320" cy="2202180"/>
        </a:xfrm>
        <a:prstGeom prst="rect">
          <a:avLst/>
        </a:prstGeom>
      </xdr:spPr>
    </xdr:pic>
    <xdr:clientData/>
  </xdr:twoCellAnchor>
  <xdr:twoCellAnchor editAs="oneCell">
    <xdr:from>
      <xdr:col>3</xdr:col>
      <xdr:colOff>30480</xdr:colOff>
      <xdr:row>22</xdr:row>
      <xdr:rowOff>7620</xdr:rowOff>
    </xdr:from>
    <xdr:to>
      <xdr:col>3</xdr:col>
      <xdr:colOff>4114800</xdr:colOff>
      <xdr:row>22</xdr:row>
      <xdr:rowOff>2209800</xdr:rowOff>
    </xdr:to>
    <xdr:pic>
      <xdr:nvPicPr>
        <xdr:cNvPr id="12" name="Imagem 11">
          <a:extLst>
            <a:ext uri="{FF2B5EF4-FFF2-40B4-BE49-F238E27FC236}">
              <a16:creationId xmlns:a16="http://schemas.microsoft.com/office/drawing/2014/main" id="{E71F15F4-FA95-49DE-AE27-E74F27F96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1120" y="16306800"/>
          <a:ext cx="4084320" cy="2202180"/>
        </a:xfrm>
        <a:prstGeom prst="rect">
          <a:avLst/>
        </a:prstGeom>
      </xdr:spPr>
    </xdr:pic>
    <xdr:clientData/>
  </xdr:twoCellAnchor>
  <xdr:twoCellAnchor editAs="oneCell">
    <xdr:from>
      <xdr:col>5</xdr:col>
      <xdr:colOff>68580</xdr:colOff>
      <xdr:row>22</xdr:row>
      <xdr:rowOff>7620</xdr:rowOff>
    </xdr:from>
    <xdr:to>
      <xdr:col>5</xdr:col>
      <xdr:colOff>4152900</xdr:colOff>
      <xdr:row>22</xdr:row>
      <xdr:rowOff>2209800</xdr:rowOff>
    </xdr:to>
    <xdr:pic>
      <xdr:nvPicPr>
        <xdr:cNvPr id="13" name="Imagem 12">
          <a:extLst>
            <a:ext uri="{FF2B5EF4-FFF2-40B4-BE49-F238E27FC236}">
              <a16:creationId xmlns:a16="http://schemas.microsoft.com/office/drawing/2014/main" id="{06FA1F4F-783C-4188-A1EC-D5C1A484D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9340" y="16306800"/>
          <a:ext cx="4084320" cy="2202180"/>
        </a:xfrm>
        <a:prstGeom prst="rect">
          <a:avLst/>
        </a:prstGeom>
      </xdr:spPr>
    </xdr:pic>
    <xdr:clientData/>
  </xdr:twoCellAnchor>
  <xdr:twoCellAnchor editAs="oneCell">
    <xdr:from>
      <xdr:col>3</xdr:col>
      <xdr:colOff>68580</xdr:colOff>
      <xdr:row>25</xdr:row>
      <xdr:rowOff>15240</xdr:rowOff>
    </xdr:from>
    <xdr:to>
      <xdr:col>3</xdr:col>
      <xdr:colOff>4152900</xdr:colOff>
      <xdr:row>25</xdr:row>
      <xdr:rowOff>2217420</xdr:rowOff>
    </xdr:to>
    <xdr:pic>
      <xdr:nvPicPr>
        <xdr:cNvPr id="14" name="Imagem 13">
          <a:extLst>
            <a:ext uri="{FF2B5EF4-FFF2-40B4-BE49-F238E27FC236}">
              <a16:creationId xmlns:a16="http://schemas.microsoft.com/office/drawing/2014/main" id="{032180B5-1AA5-418B-B7F8-7DABCBCBE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18912840"/>
          <a:ext cx="4084320" cy="2202180"/>
        </a:xfrm>
        <a:prstGeom prst="rect">
          <a:avLst/>
        </a:prstGeom>
      </xdr:spPr>
    </xdr:pic>
    <xdr:clientData/>
  </xdr:twoCellAnchor>
  <xdr:twoCellAnchor editAs="oneCell">
    <xdr:from>
      <xdr:col>5</xdr:col>
      <xdr:colOff>7620</xdr:colOff>
      <xdr:row>25</xdr:row>
      <xdr:rowOff>15240</xdr:rowOff>
    </xdr:from>
    <xdr:to>
      <xdr:col>5</xdr:col>
      <xdr:colOff>4091940</xdr:colOff>
      <xdr:row>25</xdr:row>
      <xdr:rowOff>2217420</xdr:rowOff>
    </xdr:to>
    <xdr:pic>
      <xdr:nvPicPr>
        <xdr:cNvPr id="15" name="Imagem 14">
          <a:extLst>
            <a:ext uri="{FF2B5EF4-FFF2-40B4-BE49-F238E27FC236}">
              <a16:creationId xmlns:a16="http://schemas.microsoft.com/office/drawing/2014/main" id="{B78D4A15-2CDF-4AD7-8B77-33DFB8BC5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88380" y="18912840"/>
          <a:ext cx="4084320" cy="2202180"/>
        </a:xfrm>
        <a:prstGeom prst="rect">
          <a:avLst/>
        </a:prstGeom>
      </xdr:spPr>
    </xdr:pic>
    <xdr:clientData/>
  </xdr:twoCellAnchor>
  <xdr:twoCellAnchor editAs="oneCell">
    <xdr:from>
      <xdr:col>3</xdr:col>
      <xdr:colOff>53340</xdr:colOff>
      <xdr:row>28</xdr:row>
      <xdr:rowOff>7620</xdr:rowOff>
    </xdr:from>
    <xdr:to>
      <xdr:col>3</xdr:col>
      <xdr:colOff>4137660</xdr:colOff>
      <xdr:row>28</xdr:row>
      <xdr:rowOff>2209800</xdr:rowOff>
    </xdr:to>
    <xdr:pic>
      <xdr:nvPicPr>
        <xdr:cNvPr id="16" name="Imagem 15">
          <a:extLst>
            <a:ext uri="{FF2B5EF4-FFF2-40B4-BE49-F238E27FC236}">
              <a16:creationId xmlns:a16="http://schemas.microsoft.com/office/drawing/2014/main" id="{0116F3DB-12B7-4E98-B712-F37031121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3980" y="21503640"/>
          <a:ext cx="4084320" cy="2202180"/>
        </a:xfrm>
        <a:prstGeom prst="rect">
          <a:avLst/>
        </a:prstGeom>
      </xdr:spPr>
    </xdr:pic>
    <xdr:clientData/>
  </xdr:twoCellAnchor>
  <xdr:twoCellAnchor editAs="oneCell">
    <xdr:from>
      <xdr:col>5</xdr:col>
      <xdr:colOff>22860</xdr:colOff>
      <xdr:row>28</xdr:row>
      <xdr:rowOff>15240</xdr:rowOff>
    </xdr:from>
    <xdr:to>
      <xdr:col>5</xdr:col>
      <xdr:colOff>4107180</xdr:colOff>
      <xdr:row>28</xdr:row>
      <xdr:rowOff>2217420</xdr:rowOff>
    </xdr:to>
    <xdr:pic>
      <xdr:nvPicPr>
        <xdr:cNvPr id="17" name="Imagem 16">
          <a:extLst>
            <a:ext uri="{FF2B5EF4-FFF2-40B4-BE49-F238E27FC236}">
              <a16:creationId xmlns:a16="http://schemas.microsoft.com/office/drawing/2014/main" id="{B478B4F5-78DA-4D8D-8ABC-7412D0665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21511260"/>
          <a:ext cx="4084320" cy="220218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22860</xdr:colOff>
      <xdr:row>5</xdr:row>
      <xdr:rowOff>15240</xdr:rowOff>
    </xdr:from>
    <xdr:to>
      <xdr:col>3</xdr:col>
      <xdr:colOff>4107180</xdr:colOff>
      <xdr:row>5</xdr:row>
      <xdr:rowOff>2217420</xdr:rowOff>
    </xdr:to>
    <xdr:pic>
      <xdr:nvPicPr>
        <xdr:cNvPr id="2" name="Imagem 1">
          <a:extLst>
            <a:ext uri="{FF2B5EF4-FFF2-40B4-BE49-F238E27FC236}">
              <a16:creationId xmlns:a16="http://schemas.microsoft.com/office/drawing/2014/main" id="{0CB08106-E97F-4916-B06B-9577E6E0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1345" y="2139604"/>
          <a:ext cx="4084320" cy="2202180"/>
        </a:xfrm>
        <a:prstGeom prst="rect">
          <a:avLst/>
        </a:prstGeom>
      </xdr:spPr>
    </xdr:pic>
    <xdr:clientData/>
  </xdr:twoCellAnchor>
  <xdr:twoCellAnchor editAs="oneCell">
    <xdr:from>
      <xdr:col>5</xdr:col>
      <xdr:colOff>30480</xdr:colOff>
      <xdr:row>5</xdr:row>
      <xdr:rowOff>7620</xdr:rowOff>
    </xdr:from>
    <xdr:to>
      <xdr:col>5</xdr:col>
      <xdr:colOff>4114800</xdr:colOff>
      <xdr:row>5</xdr:row>
      <xdr:rowOff>2209800</xdr:rowOff>
    </xdr:to>
    <xdr:pic>
      <xdr:nvPicPr>
        <xdr:cNvPr id="3" name="Imagem 2">
          <a:extLst>
            <a:ext uri="{FF2B5EF4-FFF2-40B4-BE49-F238E27FC236}">
              <a16:creationId xmlns:a16="http://schemas.microsoft.com/office/drawing/2014/main" id="{2F251607-961B-4E08-8F89-88EB3BD91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1821180"/>
          <a:ext cx="4084320" cy="2202180"/>
        </a:xfrm>
        <a:prstGeom prst="rect">
          <a:avLst/>
        </a:prstGeom>
      </xdr:spPr>
    </xdr:pic>
    <xdr:clientData/>
  </xdr:twoCellAnchor>
  <xdr:twoCellAnchor editAs="oneCell">
    <xdr:from>
      <xdr:col>3</xdr:col>
      <xdr:colOff>38100</xdr:colOff>
      <xdr:row>9</xdr:row>
      <xdr:rowOff>7620</xdr:rowOff>
    </xdr:from>
    <xdr:to>
      <xdr:col>3</xdr:col>
      <xdr:colOff>4122420</xdr:colOff>
      <xdr:row>9</xdr:row>
      <xdr:rowOff>2209800</xdr:rowOff>
    </xdr:to>
    <xdr:pic>
      <xdr:nvPicPr>
        <xdr:cNvPr id="4" name="Imagem 3">
          <a:extLst>
            <a:ext uri="{FF2B5EF4-FFF2-40B4-BE49-F238E27FC236}">
              <a16:creationId xmlns:a16="http://schemas.microsoft.com/office/drawing/2014/main" id="{A8922F1E-9C30-42EA-87E0-1A2D77A9E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4602480"/>
          <a:ext cx="4084320" cy="2202180"/>
        </a:xfrm>
        <a:prstGeom prst="rect">
          <a:avLst/>
        </a:prstGeom>
      </xdr:spPr>
    </xdr:pic>
    <xdr:clientData/>
  </xdr:twoCellAnchor>
  <xdr:twoCellAnchor editAs="oneCell">
    <xdr:from>
      <xdr:col>5</xdr:col>
      <xdr:colOff>60960</xdr:colOff>
      <xdr:row>9</xdr:row>
      <xdr:rowOff>7620</xdr:rowOff>
    </xdr:from>
    <xdr:to>
      <xdr:col>5</xdr:col>
      <xdr:colOff>4145280</xdr:colOff>
      <xdr:row>9</xdr:row>
      <xdr:rowOff>2209800</xdr:rowOff>
    </xdr:to>
    <xdr:pic>
      <xdr:nvPicPr>
        <xdr:cNvPr id="5" name="Imagem 4">
          <a:extLst>
            <a:ext uri="{FF2B5EF4-FFF2-40B4-BE49-F238E27FC236}">
              <a16:creationId xmlns:a16="http://schemas.microsoft.com/office/drawing/2014/main" id="{07AE7785-A28B-4C19-BD56-2298A507D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4602480"/>
          <a:ext cx="4084320" cy="2202180"/>
        </a:xfrm>
        <a:prstGeom prst="rect">
          <a:avLst/>
        </a:prstGeom>
      </xdr:spPr>
    </xdr:pic>
    <xdr:clientData/>
  </xdr:twoCellAnchor>
  <xdr:twoCellAnchor editAs="oneCell">
    <xdr:from>
      <xdr:col>3</xdr:col>
      <xdr:colOff>22860</xdr:colOff>
      <xdr:row>13</xdr:row>
      <xdr:rowOff>7620</xdr:rowOff>
    </xdr:from>
    <xdr:to>
      <xdr:col>3</xdr:col>
      <xdr:colOff>4107180</xdr:colOff>
      <xdr:row>13</xdr:row>
      <xdr:rowOff>2209800</xdr:rowOff>
    </xdr:to>
    <xdr:pic>
      <xdr:nvPicPr>
        <xdr:cNvPr id="6" name="Imagem 5">
          <a:extLst>
            <a:ext uri="{FF2B5EF4-FFF2-40B4-BE49-F238E27FC236}">
              <a16:creationId xmlns:a16="http://schemas.microsoft.com/office/drawing/2014/main" id="{ECE14875-D151-468C-A882-088D44702D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 y="7383780"/>
          <a:ext cx="4084320" cy="2202180"/>
        </a:xfrm>
        <a:prstGeom prst="rect">
          <a:avLst/>
        </a:prstGeom>
      </xdr:spPr>
    </xdr:pic>
    <xdr:clientData/>
  </xdr:twoCellAnchor>
  <xdr:twoCellAnchor editAs="oneCell">
    <xdr:from>
      <xdr:col>5</xdr:col>
      <xdr:colOff>53340</xdr:colOff>
      <xdr:row>13</xdr:row>
      <xdr:rowOff>7620</xdr:rowOff>
    </xdr:from>
    <xdr:to>
      <xdr:col>5</xdr:col>
      <xdr:colOff>4137660</xdr:colOff>
      <xdr:row>13</xdr:row>
      <xdr:rowOff>2209800</xdr:rowOff>
    </xdr:to>
    <xdr:pic>
      <xdr:nvPicPr>
        <xdr:cNvPr id="7" name="Imagem 6">
          <a:extLst>
            <a:ext uri="{FF2B5EF4-FFF2-40B4-BE49-F238E27FC236}">
              <a16:creationId xmlns:a16="http://schemas.microsoft.com/office/drawing/2014/main" id="{1AF1D3B0-148E-4337-89E1-73EC75DBC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34100" y="7383780"/>
          <a:ext cx="4084320" cy="2202180"/>
        </a:xfrm>
        <a:prstGeom prst="rect">
          <a:avLst/>
        </a:prstGeom>
      </xdr:spPr>
    </xdr:pic>
    <xdr:clientData/>
  </xdr:twoCellAnchor>
  <xdr:twoCellAnchor editAs="oneCell">
    <xdr:from>
      <xdr:col>3</xdr:col>
      <xdr:colOff>45720</xdr:colOff>
      <xdr:row>16</xdr:row>
      <xdr:rowOff>15240</xdr:rowOff>
    </xdr:from>
    <xdr:to>
      <xdr:col>3</xdr:col>
      <xdr:colOff>4130040</xdr:colOff>
      <xdr:row>16</xdr:row>
      <xdr:rowOff>2217420</xdr:rowOff>
    </xdr:to>
    <xdr:pic>
      <xdr:nvPicPr>
        <xdr:cNvPr id="8" name="Imagem 7">
          <a:extLst>
            <a:ext uri="{FF2B5EF4-FFF2-40B4-BE49-F238E27FC236}">
              <a16:creationId xmlns:a16="http://schemas.microsoft.com/office/drawing/2014/main" id="{D3200607-5F7A-415B-AE12-D919419A2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9989820"/>
          <a:ext cx="4084320" cy="2202180"/>
        </a:xfrm>
        <a:prstGeom prst="rect">
          <a:avLst/>
        </a:prstGeom>
      </xdr:spPr>
    </xdr:pic>
    <xdr:clientData/>
  </xdr:twoCellAnchor>
  <xdr:twoCellAnchor editAs="oneCell">
    <xdr:from>
      <xdr:col>5</xdr:col>
      <xdr:colOff>22860</xdr:colOff>
      <xdr:row>16</xdr:row>
      <xdr:rowOff>15240</xdr:rowOff>
    </xdr:from>
    <xdr:to>
      <xdr:col>5</xdr:col>
      <xdr:colOff>4107180</xdr:colOff>
      <xdr:row>16</xdr:row>
      <xdr:rowOff>2217420</xdr:rowOff>
    </xdr:to>
    <xdr:pic>
      <xdr:nvPicPr>
        <xdr:cNvPr id="9" name="Imagem 8">
          <a:extLst>
            <a:ext uri="{FF2B5EF4-FFF2-40B4-BE49-F238E27FC236}">
              <a16:creationId xmlns:a16="http://schemas.microsoft.com/office/drawing/2014/main" id="{4E0E3D41-18D9-4626-9907-0C7E44D30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9989820"/>
          <a:ext cx="4084320" cy="2202180"/>
        </a:xfrm>
        <a:prstGeom prst="rect">
          <a:avLst/>
        </a:prstGeom>
      </xdr:spPr>
    </xdr:pic>
    <xdr:clientData/>
  </xdr:twoCellAnchor>
  <xdr:twoCellAnchor editAs="oneCell">
    <xdr:from>
      <xdr:col>3</xdr:col>
      <xdr:colOff>68580</xdr:colOff>
      <xdr:row>19</xdr:row>
      <xdr:rowOff>7620</xdr:rowOff>
    </xdr:from>
    <xdr:to>
      <xdr:col>3</xdr:col>
      <xdr:colOff>4152900</xdr:colOff>
      <xdr:row>19</xdr:row>
      <xdr:rowOff>2209800</xdr:rowOff>
    </xdr:to>
    <xdr:pic>
      <xdr:nvPicPr>
        <xdr:cNvPr id="10" name="Imagem 9">
          <a:extLst>
            <a:ext uri="{FF2B5EF4-FFF2-40B4-BE49-F238E27FC236}">
              <a16:creationId xmlns:a16="http://schemas.microsoft.com/office/drawing/2014/main" id="{C0240B65-0CD6-4533-BF45-7270C408F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12580620"/>
          <a:ext cx="4084320" cy="2202180"/>
        </a:xfrm>
        <a:prstGeom prst="rect">
          <a:avLst/>
        </a:prstGeom>
      </xdr:spPr>
    </xdr:pic>
    <xdr:clientData/>
  </xdr:twoCellAnchor>
  <xdr:twoCellAnchor editAs="oneCell">
    <xdr:from>
      <xdr:col>5</xdr:col>
      <xdr:colOff>15240</xdr:colOff>
      <xdr:row>19</xdr:row>
      <xdr:rowOff>15240</xdr:rowOff>
    </xdr:from>
    <xdr:to>
      <xdr:col>5</xdr:col>
      <xdr:colOff>4099560</xdr:colOff>
      <xdr:row>19</xdr:row>
      <xdr:rowOff>2217420</xdr:rowOff>
    </xdr:to>
    <xdr:pic>
      <xdr:nvPicPr>
        <xdr:cNvPr id="11" name="Imagem 10">
          <a:extLst>
            <a:ext uri="{FF2B5EF4-FFF2-40B4-BE49-F238E27FC236}">
              <a16:creationId xmlns:a16="http://schemas.microsoft.com/office/drawing/2014/main" id="{3B100F82-D3AA-4F8D-BEA2-FFF68675D7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2588240"/>
          <a:ext cx="4084320" cy="2202180"/>
        </a:xfrm>
        <a:prstGeom prst="rect">
          <a:avLst/>
        </a:prstGeom>
      </xdr:spPr>
    </xdr:pic>
    <xdr:clientData/>
  </xdr:twoCellAnchor>
  <xdr:twoCellAnchor editAs="oneCell">
    <xdr:from>
      <xdr:col>3</xdr:col>
      <xdr:colOff>38100</xdr:colOff>
      <xdr:row>22</xdr:row>
      <xdr:rowOff>15240</xdr:rowOff>
    </xdr:from>
    <xdr:to>
      <xdr:col>3</xdr:col>
      <xdr:colOff>4122420</xdr:colOff>
      <xdr:row>22</xdr:row>
      <xdr:rowOff>2217420</xdr:rowOff>
    </xdr:to>
    <xdr:pic>
      <xdr:nvPicPr>
        <xdr:cNvPr id="12" name="Imagem 11">
          <a:extLst>
            <a:ext uri="{FF2B5EF4-FFF2-40B4-BE49-F238E27FC236}">
              <a16:creationId xmlns:a16="http://schemas.microsoft.com/office/drawing/2014/main" id="{0F5DD545-25E4-4070-9ADA-B0D330FEC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15186660"/>
          <a:ext cx="4084320" cy="2202180"/>
        </a:xfrm>
        <a:prstGeom prst="rect">
          <a:avLst/>
        </a:prstGeom>
      </xdr:spPr>
    </xdr:pic>
    <xdr:clientData/>
  </xdr:twoCellAnchor>
  <xdr:twoCellAnchor editAs="oneCell">
    <xdr:from>
      <xdr:col>5</xdr:col>
      <xdr:colOff>15240</xdr:colOff>
      <xdr:row>22</xdr:row>
      <xdr:rowOff>7620</xdr:rowOff>
    </xdr:from>
    <xdr:to>
      <xdr:col>5</xdr:col>
      <xdr:colOff>4099560</xdr:colOff>
      <xdr:row>22</xdr:row>
      <xdr:rowOff>2209800</xdr:rowOff>
    </xdr:to>
    <xdr:pic>
      <xdr:nvPicPr>
        <xdr:cNvPr id="13" name="Imagem 12">
          <a:extLst>
            <a:ext uri="{FF2B5EF4-FFF2-40B4-BE49-F238E27FC236}">
              <a16:creationId xmlns:a16="http://schemas.microsoft.com/office/drawing/2014/main" id="{99A0A5F8-CF49-49A1-97B2-7F01C176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5179040"/>
          <a:ext cx="4084320" cy="2202180"/>
        </a:xfrm>
        <a:prstGeom prst="rect">
          <a:avLst/>
        </a:prstGeom>
      </xdr:spPr>
    </xdr:pic>
    <xdr:clientData/>
  </xdr:twoCellAnchor>
  <xdr:twoCellAnchor editAs="oneCell">
    <xdr:from>
      <xdr:col>3</xdr:col>
      <xdr:colOff>30480</xdr:colOff>
      <xdr:row>25</xdr:row>
      <xdr:rowOff>7620</xdr:rowOff>
    </xdr:from>
    <xdr:to>
      <xdr:col>3</xdr:col>
      <xdr:colOff>4114800</xdr:colOff>
      <xdr:row>25</xdr:row>
      <xdr:rowOff>2209800</xdr:rowOff>
    </xdr:to>
    <xdr:pic>
      <xdr:nvPicPr>
        <xdr:cNvPr id="14" name="Imagem 13">
          <a:extLst>
            <a:ext uri="{FF2B5EF4-FFF2-40B4-BE49-F238E27FC236}">
              <a16:creationId xmlns:a16="http://schemas.microsoft.com/office/drawing/2014/main" id="{4572E397-D2A8-44FD-AA1B-E8FA4AF86A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1120" y="17777460"/>
          <a:ext cx="4084320" cy="2202180"/>
        </a:xfrm>
        <a:prstGeom prst="rect">
          <a:avLst/>
        </a:prstGeom>
      </xdr:spPr>
    </xdr:pic>
    <xdr:clientData/>
  </xdr:twoCellAnchor>
  <xdr:twoCellAnchor editAs="oneCell">
    <xdr:from>
      <xdr:col>5</xdr:col>
      <xdr:colOff>7620</xdr:colOff>
      <xdr:row>25</xdr:row>
      <xdr:rowOff>15240</xdr:rowOff>
    </xdr:from>
    <xdr:to>
      <xdr:col>5</xdr:col>
      <xdr:colOff>4091940</xdr:colOff>
      <xdr:row>25</xdr:row>
      <xdr:rowOff>2217420</xdr:rowOff>
    </xdr:to>
    <xdr:pic>
      <xdr:nvPicPr>
        <xdr:cNvPr id="15" name="Imagem 14">
          <a:extLst>
            <a:ext uri="{FF2B5EF4-FFF2-40B4-BE49-F238E27FC236}">
              <a16:creationId xmlns:a16="http://schemas.microsoft.com/office/drawing/2014/main" id="{2E68AB8D-3EF5-4C8E-BFB3-CA058C19D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88380" y="17785080"/>
          <a:ext cx="4084320" cy="2202180"/>
        </a:xfrm>
        <a:prstGeom prst="rect">
          <a:avLst/>
        </a:prstGeom>
      </xdr:spPr>
    </xdr:pic>
    <xdr:clientData/>
  </xdr:twoCellAnchor>
  <xdr:twoCellAnchor editAs="oneCell">
    <xdr:from>
      <xdr:col>3</xdr:col>
      <xdr:colOff>22860</xdr:colOff>
      <xdr:row>28</xdr:row>
      <xdr:rowOff>15240</xdr:rowOff>
    </xdr:from>
    <xdr:to>
      <xdr:col>3</xdr:col>
      <xdr:colOff>4107180</xdr:colOff>
      <xdr:row>28</xdr:row>
      <xdr:rowOff>2217420</xdr:rowOff>
    </xdr:to>
    <xdr:pic>
      <xdr:nvPicPr>
        <xdr:cNvPr id="16" name="Imagem 15">
          <a:extLst>
            <a:ext uri="{FF2B5EF4-FFF2-40B4-BE49-F238E27FC236}">
              <a16:creationId xmlns:a16="http://schemas.microsoft.com/office/drawing/2014/main" id="{BF335243-8949-40C5-BC0C-E24CD42D1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 y="20383500"/>
          <a:ext cx="4084320" cy="2202180"/>
        </a:xfrm>
        <a:prstGeom prst="rect">
          <a:avLst/>
        </a:prstGeom>
      </xdr:spPr>
    </xdr:pic>
    <xdr:clientData/>
  </xdr:twoCellAnchor>
  <xdr:twoCellAnchor editAs="oneCell">
    <xdr:from>
      <xdr:col>5</xdr:col>
      <xdr:colOff>7620</xdr:colOff>
      <xdr:row>28</xdr:row>
      <xdr:rowOff>15240</xdr:rowOff>
    </xdr:from>
    <xdr:to>
      <xdr:col>5</xdr:col>
      <xdr:colOff>4091940</xdr:colOff>
      <xdr:row>28</xdr:row>
      <xdr:rowOff>2217420</xdr:rowOff>
    </xdr:to>
    <xdr:pic>
      <xdr:nvPicPr>
        <xdr:cNvPr id="17" name="Imagem 16">
          <a:extLst>
            <a:ext uri="{FF2B5EF4-FFF2-40B4-BE49-F238E27FC236}">
              <a16:creationId xmlns:a16="http://schemas.microsoft.com/office/drawing/2014/main" id="{5511B5A0-5D16-4A7D-9B3C-DC3DFFA98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88380" y="20383500"/>
          <a:ext cx="4084320" cy="220218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30480</xdr:colOff>
      <xdr:row>5</xdr:row>
      <xdr:rowOff>7620</xdr:rowOff>
    </xdr:from>
    <xdr:to>
      <xdr:col>3</xdr:col>
      <xdr:colOff>4114800</xdr:colOff>
      <xdr:row>5</xdr:row>
      <xdr:rowOff>2209800</xdr:rowOff>
    </xdr:to>
    <xdr:pic>
      <xdr:nvPicPr>
        <xdr:cNvPr id="2" name="Imagem 1">
          <a:extLst>
            <a:ext uri="{FF2B5EF4-FFF2-40B4-BE49-F238E27FC236}">
              <a16:creationId xmlns:a16="http://schemas.microsoft.com/office/drawing/2014/main" id="{20A28042-C9C6-4CE6-A115-432CDC745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1120" y="2103120"/>
          <a:ext cx="4084320" cy="2202180"/>
        </a:xfrm>
        <a:prstGeom prst="rect">
          <a:avLst/>
        </a:prstGeom>
      </xdr:spPr>
    </xdr:pic>
    <xdr:clientData/>
  </xdr:twoCellAnchor>
  <xdr:twoCellAnchor editAs="oneCell">
    <xdr:from>
      <xdr:col>5</xdr:col>
      <xdr:colOff>53340</xdr:colOff>
      <xdr:row>5</xdr:row>
      <xdr:rowOff>7620</xdr:rowOff>
    </xdr:from>
    <xdr:to>
      <xdr:col>5</xdr:col>
      <xdr:colOff>4137660</xdr:colOff>
      <xdr:row>5</xdr:row>
      <xdr:rowOff>2209800</xdr:rowOff>
    </xdr:to>
    <xdr:pic>
      <xdr:nvPicPr>
        <xdr:cNvPr id="3" name="Imagem 2">
          <a:extLst>
            <a:ext uri="{FF2B5EF4-FFF2-40B4-BE49-F238E27FC236}">
              <a16:creationId xmlns:a16="http://schemas.microsoft.com/office/drawing/2014/main" id="{4EC8D91F-5ABB-4C24-8AD0-C3E3BBB5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34100" y="1714500"/>
          <a:ext cx="4084320" cy="2202180"/>
        </a:xfrm>
        <a:prstGeom prst="rect">
          <a:avLst/>
        </a:prstGeom>
      </xdr:spPr>
    </xdr:pic>
    <xdr:clientData/>
  </xdr:twoCellAnchor>
  <xdr:twoCellAnchor editAs="oneCell">
    <xdr:from>
      <xdr:col>3</xdr:col>
      <xdr:colOff>38100</xdr:colOff>
      <xdr:row>9</xdr:row>
      <xdr:rowOff>15240</xdr:rowOff>
    </xdr:from>
    <xdr:to>
      <xdr:col>3</xdr:col>
      <xdr:colOff>4122420</xdr:colOff>
      <xdr:row>9</xdr:row>
      <xdr:rowOff>2217420</xdr:rowOff>
    </xdr:to>
    <xdr:pic>
      <xdr:nvPicPr>
        <xdr:cNvPr id="4" name="Imagem 3">
          <a:extLst>
            <a:ext uri="{FF2B5EF4-FFF2-40B4-BE49-F238E27FC236}">
              <a16:creationId xmlns:a16="http://schemas.microsoft.com/office/drawing/2014/main" id="{2D7704A3-B0CE-4EB8-8072-977AA3A64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4503420"/>
          <a:ext cx="4084320" cy="2202180"/>
        </a:xfrm>
        <a:prstGeom prst="rect">
          <a:avLst/>
        </a:prstGeom>
      </xdr:spPr>
    </xdr:pic>
    <xdr:clientData/>
  </xdr:twoCellAnchor>
  <xdr:twoCellAnchor editAs="oneCell">
    <xdr:from>
      <xdr:col>5</xdr:col>
      <xdr:colOff>45720</xdr:colOff>
      <xdr:row>9</xdr:row>
      <xdr:rowOff>15240</xdr:rowOff>
    </xdr:from>
    <xdr:to>
      <xdr:col>5</xdr:col>
      <xdr:colOff>4130040</xdr:colOff>
      <xdr:row>9</xdr:row>
      <xdr:rowOff>2217420</xdr:rowOff>
    </xdr:to>
    <xdr:pic>
      <xdr:nvPicPr>
        <xdr:cNvPr id="5" name="Imagem 4">
          <a:extLst>
            <a:ext uri="{FF2B5EF4-FFF2-40B4-BE49-F238E27FC236}">
              <a16:creationId xmlns:a16="http://schemas.microsoft.com/office/drawing/2014/main" id="{E50CD1B4-3735-493E-B74E-50CEC3E16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26480" y="4503420"/>
          <a:ext cx="4084320" cy="220218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53340</xdr:colOff>
      <xdr:row>3</xdr:row>
      <xdr:rowOff>15240</xdr:rowOff>
    </xdr:from>
    <xdr:to>
      <xdr:col>3</xdr:col>
      <xdr:colOff>4137660</xdr:colOff>
      <xdr:row>3</xdr:row>
      <xdr:rowOff>2217420</xdr:rowOff>
    </xdr:to>
    <xdr:pic>
      <xdr:nvPicPr>
        <xdr:cNvPr id="2" name="Imagem 1">
          <a:extLst>
            <a:ext uri="{FF2B5EF4-FFF2-40B4-BE49-F238E27FC236}">
              <a16:creationId xmlns:a16="http://schemas.microsoft.com/office/drawing/2014/main" id="{02E1D26A-27C2-4BD9-93A6-B03086C5D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3980" y="1341120"/>
          <a:ext cx="4084320" cy="2202180"/>
        </a:xfrm>
        <a:prstGeom prst="rect">
          <a:avLst/>
        </a:prstGeom>
      </xdr:spPr>
    </xdr:pic>
    <xdr:clientData/>
  </xdr:twoCellAnchor>
  <xdr:twoCellAnchor editAs="oneCell">
    <xdr:from>
      <xdr:col>5</xdr:col>
      <xdr:colOff>30480</xdr:colOff>
      <xdr:row>3</xdr:row>
      <xdr:rowOff>7620</xdr:rowOff>
    </xdr:from>
    <xdr:to>
      <xdr:col>5</xdr:col>
      <xdr:colOff>4114800</xdr:colOff>
      <xdr:row>3</xdr:row>
      <xdr:rowOff>2209800</xdr:rowOff>
    </xdr:to>
    <xdr:pic>
      <xdr:nvPicPr>
        <xdr:cNvPr id="3" name="Imagem 2">
          <a:extLst>
            <a:ext uri="{FF2B5EF4-FFF2-40B4-BE49-F238E27FC236}">
              <a16:creationId xmlns:a16="http://schemas.microsoft.com/office/drawing/2014/main" id="{8A6EB61D-7978-4143-BCC9-8DD4BBD370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1021080"/>
          <a:ext cx="4084320" cy="2202180"/>
        </a:xfrm>
        <a:prstGeom prst="rect">
          <a:avLst/>
        </a:prstGeom>
      </xdr:spPr>
    </xdr:pic>
    <xdr:clientData/>
  </xdr:twoCellAnchor>
  <xdr:twoCellAnchor editAs="oneCell">
    <xdr:from>
      <xdr:col>5</xdr:col>
      <xdr:colOff>60960</xdr:colOff>
      <xdr:row>7</xdr:row>
      <xdr:rowOff>7620</xdr:rowOff>
    </xdr:from>
    <xdr:to>
      <xdr:col>5</xdr:col>
      <xdr:colOff>4145280</xdr:colOff>
      <xdr:row>7</xdr:row>
      <xdr:rowOff>2209800</xdr:rowOff>
    </xdr:to>
    <xdr:pic>
      <xdr:nvPicPr>
        <xdr:cNvPr id="4" name="Imagem 3">
          <a:extLst>
            <a:ext uri="{FF2B5EF4-FFF2-40B4-BE49-F238E27FC236}">
              <a16:creationId xmlns:a16="http://schemas.microsoft.com/office/drawing/2014/main" id="{2B74665D-6EE7-4AD6-84F7-327756115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3802380"/>
          <a:ext cx="4084320" cy="2202180"/>
        </a:xfrm>
        <a:prstGeom prst="rect">
          <a:avLst/>
        </a:prstGeom>
      </xdr:spPr>
    </xdr:pic>
    <xdr:clientData/>
  </xdr:twoCellAnchor>
  <xdr:twoCellAnchor editAs="oneCell">
    <xdr:from>
      <xdr:col>3</xdr:col>
      <xdr:colOff>45720</xdr:colOff>
      <xdr:row>7</xdr:row>
      <xdr:rowOff>7620</xdr:rowOff>
    </xdr:from>
    <xdr:to>
      <xdr:col>3</xdr:col>
      <xdr:colOff>4130040</xdr:colOff>
      <xdr:row>7</xdr:row>
      <xdr:rowOff>2209800</xdr:rowOff>
    </xdr:to>
    <xdr:pic>
      <xdr:nvPicPr>
        <xdr:cNvPr id="5" name="Imagem 4">
          <a:extLst>
            <a:ext uri="{FF2B5EF4-FFF2-40B4-BE49-F238E27FC236}">
              <a16:creationId xmlns:a16="http://schemas.microsoft.com/office/drawing/2014/main" id="{9897055B-98F4-4D95-AE9A-73FF00418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3802380"/>
          <a:ext cx="4084320" cy="2202180"/>
        </a:xfrm>
        <a:prstGeom prst="rect">
          <a:avLst/>
        </a:prstGeom>
      </xdr:spPr>
    </xdr:pic>
    <xdr:clientData/>
  </xdr:twoCellAnchor>
  <xdr:twoCellAnchor editAs="oneCell">
    <xdr:from>
      <xdr:col>3</xdr:col>
      <xdr:colOff>30480</xdr:colOff>
      <xdr:row>11</xdr:row>
      <xdr:rowOff>15240</xdr:rowOff>
    </xdr:from>
    <xdr:to>
      <xdr:col>3</xdr:col>
      <xdr:colOff>4114800</xdr:colOff>
      <xdr:row>11</xdr:row>
      <xdr:rowOff>2217420</xdr:rowOff>
    </xdr:to>
    <xdr:pic>
      <xdr:nvPicPr>
        <xdr:cNvPr id="6" name="Imagem 5">
          <a:extLst>
            <a:ext uri="{FF2B5EF4-FFF2-40B4-BE49-F238E27FC236}">
              <a16:creationId xmlns:a16="http://schemas.microsoft.com/office/drawing/2014/main" id="{42AF67FC-07E3-4D14-ACF4-841A23645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1120" y="6591300"/>
          <a:ext cx="4084320" cy="2202180"/>
        </a:xfrm>
        <a:prstGeom prst="rect">
          <a:avLst/>
        </a:prstGeom>
      </xdr:spPr>
    </xdr:pic>
    <xdr:clientData/>
  </xdr:twoCellAnchor>
  <xdr:twoCellAnchor editAs="oneCell">
    <xdr:from>
      <xdr:col>5</xdr:col>
      <xdr:colOff>30480</xdr:colOff>
      <xdr:row>11</xdr:row>
      <xdr:rowOff>7620</xdr:rowOff>
    </xdr:from>
    <xdr:to>
      <xdr:col>5</xdr:col>
      <xdr:colOff>4114800</xdr:colOff>
      <xdr:row>11</xdr:row>
      <xdr:rowOff>2209800</xdr:rowOff>
    </xdr:to>
    <xdr:pic>
      <xdr:nvPicPr>
        <xdr:cNvPr id="7" name="Imagem 6">
          <a:extLst>
            <a:ext uri="{FF2B5EF4-FFF2-40B4-BE49-F238E27FC236}">
              <a16:creationId xmlns:a16="http://schemas.microsoft.com/office/drawing/2014/main" id="{EE7FCBE7-BF72-43D7-8DA0-DCC475B7A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6583680"/>
          <a:ext cx="4084320" cy="2202180"/>
        </a:xfrm>
        <a:prstGeom prst="rect">
          <a:avLst/>
        </a:prstGeom>
      </xdr:spPr>
    </xdr:pic>
    <xdr:clientData/>
  </xdr:twoCellAnchor>
  <xdr:twoCellAnchor editAs="oneCell">
    <xdr:from>
      <xdr:col>5</xdr:col>
      <xdr:colOff>68580</xdr:colOff>
      <xdr:row>14</xdr:row>
      <xdr:rowOff>7620</xdr:rowOff>
    </xdr:from>
    <xdr:to>
      <xdr:col>5</xdr:col>
      <xdr:colOff>4152900</xdr:colOff>
      <xdr:row>14</xdr:row>
      <xdr:rowOff>2209800</xdr:rowOff>
    </xdr:to>
    <xdr:pic>
      <xdr:nvPicPr>
        <xdr:cNvPr id="8" name="Imagem 7">
          <a:extLst>
            <a:ext uri="{FF2B5EF4-FFF2-40B4-BE49-F238E27FC236}">
              <a16:creationId xmlns:a16="http://schemas.microsoft.com/office/drawing/2014/main" id="{311CAE31-ABFF-489B-BE00-4A0B07AC3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9340" y="9182100"/>
          <a:ext cx="4084320" cy="2202180"/>
        </a:xfrm>
        <a:prstGeom prst="rect">
          <a:avLst/>
        </a:prstGeom>
      </xdr:spPr>
    </xdr:pic>
    <xdr:clientData/>
  </xdr:twoCellAnchor>
  <xdr:twoCellAnchor editAs="oneCell">
    <xdr:from>
      <xdr:col>3</xdr:col>
      <xdr:colOff>68580</xdr:colOff>
      <xdr:row>14</xdr:row>
      <xdr:rowOff>7620</xdr:rowOff>
    </xdr:from>
    <xdr:to>
      <xdr:col>3</xdr:col>
      <xdr:colOff>4152900</xdr:colOff>
      <xdr:row>14</xdr:row>
      <xdr:rowOff>2209800</xdr:rowOff>
    </xdr:to>
    <xdr:pic>
      <xdr:nvPicPr>
        <xdr:cNvPr id="9" name="Imagem 8">
          <a:extLst>
            <a:ext uri="{FF2B5EF4-FFF2-40B4-BE49-F238E27FC236}">
              <a16:creationId xmlns:a16="http://schemas.microsoft.com/office/drawing/2014/main" id="{C906DB33-B235-4A88-9AA1-26C7FAEE80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9182100"/>
          <a:ext cx="4084320" cy="220218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22860</xdr:colOff>
      <xdr:row>3</xdr:row>
      <xdr:rowOff>15240</xdr:rowOff>
    </xdr:from>
    <xdr:to>
      <xdr:col>3</xdr:col>
      <xdr:colOff>4107180</xdr:colOff>
      <xdr:row>3</xdr:row>
      <xdr:rowOff>2217420</xdr:rowOff>
    </xdr:to>
    <xdr:pic>
      <xdr:nvPicPr>
        <xdr:cNvPr id="2" name="Imagem 1">
          <a:extLst>
            <a:ext uri="{FF2B5EF4-FFF2-40B4-BE49-F238E27FC236}">
              <a16:creationId xmlns:a16="http://schemas.microsoft.com/office/drawing/2014/main" id="{C0F69D72-AA97-46B5-BE95-5267A0447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 y="1341120"/>
          <a:ext cx="4084320" cy="2202180"/>
        </a:xfrm>
        <a:prstGeom prst="rect">
          <a:avLst/>
        </a:prstGeom>
      </xdr:spPr>
    </xdr:pic>
    <xdr:clientData/>
  </xdr:twoCellAnchor>
  <xdr:twoCellAnchor editAs="oneCell">
    <xdr:from>
      <xdr:col>5</xdr:col>
      <xdr:colOff>15240</xdr:colOff>
      <xdr:row>3</xdr:row>
      <xdr:rowOff>15240</xdr:rowOff>
    </xdr:from>
    <xdr:to>
      <xdr:col>5</xdr:col>
      <xdr:colOff>4099560</xdr:colOff>
      <xdr:row>3</xdr:row>
      <xdr:rowOff>2217420</xdr:rowOff>
    </xdr:to>
    <xdr:pic>
      <xdr:nvPicPr>
        <xdr:cNvPr id="3" name="Imagem 2">
          <a:extLst>
            <a:ext uri="{FF2B5EF4-FFF2-40B4-BE49-F238E27FC236}">
              <a16:creationId xmlns:a16="http://schemas.microsoft.com/office/drawing/2014/main" id="{C375434F-64CF-4E28-B0BF-3184F8002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028700"/>
          <a:ext cx="4084320" cy="2202180"/>
        </a:xfrm>
        <a:prstGeom prst="rect">
          <a:avLst/>
        </a:prstGeom>
      </xdr:spPr>
    </xdr:pic>
    <xdr:clientData/>
  </xdr:twoCellAnchor>
  <xdr:twoCellAnchor editAs="oneCell">
    <xdr:from>
      <xdr:col>3</xdr:col>
      <xdr:colOff>22860</xdr:colOff>
      <xdr:row>7</xdr:row>
      <xdr:rowOff>15240</xdr:rowOff>
    </xdr:from>
    <xdr:to>
      <xdr:col>3</xdr:col>
      <xdr:colOff>4107180</xdr:colOff>
      <xdr:row>7</xdr:row>
      <xdr:rowOff>2217420</xdr:rowOff>
    </xdr:to>
    <xdr:pic>
      <xdr:nvPicPr>
        <xdr:cNvPr id="4" name="Imagem 3">
          <a:extLst>
            <a:ext uri="{FF2B5EF4-FFF2-40B4-BE49-F238E27FC236}">
              <a16:creationId xmlns:a16="http://schemas.microsoft.com/office/drawing/2014/main" id="{CCBE1C7F-BAE8-4410-862A-64DB2F37A0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 y="3810000"/>
          <a:ext cx="4084320" cy="2202180"/>
        </a:xfrm>
        <a:prstGeom prst="rect">
          <a:avLst/>
        </a:prstGeom>
      </xdr:spPr>
    </xdr:pic>
    <xdr:clientData/>
  </xdr:twoCellAnchor>
  <xdr:twoCellAnchor editAs="oneCell">
    <xdr:from>
      <xdr:col>5</xdr:col>
      <xdr:colOff>22860</xdr:colOff>
      <xdr:row>7</xdr:row>
      <xdr:rowOff>7620</xdr:rowOff>
    </xdr:from>
    <xdr:to>
      <xdr:col>5</xdr:col>
      <xdr:colOff>4107180</xdr:colOff>
      <xdr:row>7</xdr:row>
      <xdr:rowOff>2209800</xdr:rowOff>
    </xdr:to>
    <xdr:pic>
      <xdr:nvPicPr>
        <xdr:cNvPr id="5" name="Imagem 4">
          <a:extLst>
            <a:ext uri="{FF2B5EF4-FFF2-40B4-BE49-F238E27FC236}">
              <a16:creationId xmlns:a16="http://schemas.microsoft.com/office/drawing/2014/main" id="{DC714115-C543-4620-BED0-70C01FF85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3802380"/>
          <a:ext cx="4084320" cy="2202180"/>
        </a:xfrm>
        <a:prstGeom prst="rect">
          <a:avLst/>
        </a:prstGeom>
      </xdr:spPr>
    </xdr:pic>
    <xdr:clientData/>
  </xdr:twoCellAnchor>
  <xdr:twoCellAnchor editAs="oneCell">
    <xdr:from>
      <xdr:col>3</xdr:col>
      <xdr:colOff>15240</xdr:colOff>
      <xdr:row>11</xdr:row>
      <xdr:rowOff>7620</xdr:rowOff>
    </xdr:from>
    <xdr:to>
      <xdr:col>3</xdr:col>
      <xdr:colOff>4099560</xdr:colOff>
      <xdr:row>11</xdr:row>
      <xdr:rowOff>2209800</xdr:rowOff>
    </xdr:to>
    <xdr:pic>
      <xdr:nvPicPr>
        <xdr:cNvPr id="6" name="Imagem 5">
          <a:extLst>
            <a:ext uri="{FF2B5EF4-FFF2-40B4-BE49-F238E27FC236}">
              <a16:creationId xmlns:a16="http://schemas.microsoft.com/office/drawing/2014/main" id="{F1E70F59-33C4-49A5-83DF-EBCECDE21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25880" y="6583680"/>
          <a:ext cx="4084320" cy="2202180"/>
        </a:xfrm>
        <a:prstGeom prst="rect">
          <a:avLst/>
        </a:prstGeom>
      </xdr:spPr>
    </xdr:pic>
    <xdr:clientData/>
  </xdr:twoCellAnchor>
  <xdr:twoCellAnchor editAs="oneCell">
    <xdr:from>
      <xdr:col>5</xdr:col>
      <xdr:colOff>15240</xdr:colOff>
      <xdr:row>11</xdr:row>
      <xdr:rowOff>15240</xdr:rowOff>
    </xdr:from>
    <xdr:to>
      <xdr:col>5</xdr:col>
      <xdr:colOff>4099560</xdr:colOff>
      <xdr:row>11</xdr:row>
      <xdr:rowOff>2217420</xdr:rowOff>
    </xdr:to>
    <xdr:pic>
      <xdr:nvPicPr>
        <xdr:cNvPr id="7" name="Imagem 6">
          <a:extLst>
            <a:ext uri="{FF2B5EF4-FFF2-40B4-BE49-F238E27FC236}">
              <a16:creationId xmlns:a16="http://schemas.microsoft.com/office/drawing/2014/main" id="{C26DC8D0-210A-4B19-919A-BB6CBCD8B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6591300"/>
          <a:ext cx="4084320" cy="2202180"/>
        </a:xfrm>
        <a:prstGeom prst="rect">
          <a:avLst/>
        </a:prstGeom>
      </xdr:spPr>
    </xdr:pic>
    <xdr:clientData/>
  </xdr:twoCellAnchor>
  <xdr:twoCellAnchor editAs="oneCell">
    <xdr:from>
      <xdr:col>3</xdr:col>
      <xdr:colOff>60960</xdr:colOff>
      <xdr:row>14</xdr:row>
      <xdr:rowOff>7620</xdr:rowOff>
    </xdr:from>
    <xdr:to>
      <xdr:col>3</xdr:col>
      <xdr:colOff>4145280</xdr:colOff>
      <xdr:row>14</xdr:row>
      <xdr:rowOff>2209800</xdr:rowOff>
    </xdr:to>
    <xdr:pic>
      <xdr:nvPicPr>
        <xdr:cNvPr id="8" name="Imagem 7">
          <a:extLst>
            <a:ext uri="{FF2B5EF4-FFF2-40B4-BE49-F238E27FC236}">
              <a16:creationId xmlns:a16="http://schemas.microsoft.com/office/drawing/2014/main" id="{5C10CBA9-6AA3-4BEA-A0BA-34C91B61A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9182100"/>
          <a:ext cx="4084320" cy="2202180"/>
        </a:xfrm>
        <a:prstGeom prst="rect">
          <a:avLst/>
        </a:prstGeom>
      </xdr:spPr>
    </xdr:pic>
    <xdr:clientData/>
  </xdr:twoCellAnchor>
  <xdr:twoCellAnchor editAs="oneCell">
    <xdr:from>
      <xdr:col>5</xdr:col>
      <xdr:colOff>15240</xdr:colOff>
      <xdr:row>14</xdr:row>
      <xdr:rowOff>15240</xdr:rowOff>
    </xdr:from>
    <xdr:to>
      <xdr:col>5</xdr:col>
      <xdr:colOff>4099560</xdr:colOff>
      <xdr:row>14</xdr:row>
      <xdr:rowOff>2217420</xdr:rowOff>
    </xdr:to>
    <xdr:pic>
      <xdr:nvPicPr>
        <xdr:cNvPr id="9" name="Imagem 8">
          <a:extLst>
            <a:ext uri="{FF2B5EF4-FFF2-40B4-BE49-F238E27FC236}">
              <a16:creationId xmlns:a16="http://schemas.microsoft.com/office/drawing/2014/main" id="{19A25A00-AF6D-4EE0-9BAB-4E6E0626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9189720"/>
          <a:ext cx="4084320" cy="220218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15240</xdr:colOff>
      <xdr:row>3</xdr:row>
      <xdr:rowOff>7620</xdr:rowOff>
    </xdr:from>
    <xdr:to>
      <xdr:col>3</xdr:col>
      <xdr:colOff>4099560</xdr:colOff>
      <xdr:row>3</xdr:row>
      <xdr:rowOff>2209800</xdr:rowOff>
    </xdr:to>
    <xdr:pic>
      <xdr:nvPicPr>
        <xdr:cNvPr id="2" name="Imagem 1">
          <a:extLst>
            <a:ext uri="{FF2B5EF4-FFF2-40B4-BE49-F238E27FC236}">
              <a16:creationId xmlns:a16="http://schemas.microsoft.com/office/drawing/2014/main" id="{D3B95F22-43B4-4065-AAD0-E9830338F1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25880" y="1333500"/>
          <a:ext cx="4084320" cy="2202180"/>
        </a:xfrm>
        <a:prstGeom prst="rect">
          <a:avLst/>
        </a:prstGeom>
      </xdr:spPr>
    </xdr:pic>
    <xdr:clientData/>
  </xdr:twoCellAnchor>
  <xdr:twoCellAnchor editAs="oneCell">
    <xdr:from>
      <xdr:col>5</xdr:col>
      <xdr:colOff>38100</xdr:colOff>
      <xdr:row>3</xdr:row>
      <xdr:rowOff>7620</xdr:rowOff>
    </xdr:from>
    <xdr:to>
      <xdr:col>5</xdr:col>
      <xdr:colOff>4122420</xdr:colOff>
      <xdr:row>3</xdr:row>
      <xdr:rowOff>2209800</xdr:rowOff>
    </xdr:to>
    <xdr:pic>
      <xdr:nvPicPr>
        <xdr:cNvPr id="3" name="Imagem 2">
          <a:extLst>
            <a:ext uri="{FF2B5EF4-FFF2-40B4-BE49-F238E27FC236}">
              <a16:creationId xmlns:a16="http://schemas.microsoft.com/office/drawing/2014/main" id="{954F12AB-AFAB-42D1-83F7-99B9AD1DE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8860" y="1021080"/>
          <a:ext cx="4084320" cy="2202180"/>
        </a:xfrm>
        <a:prstGeom prst="rect">
          <a:avLst/>
        </a:prstGeom>
      </xdr:spPr>
    </xdr:pic>
    <xdr:clientData/>
  </xdr:twoCellAnchor>
  <xdr:twoCellAnchor editAs="oneCell">
    <xdr:from>
      <xdr:col>5</xdr:col>
      <xdr:colOff>38100</xdr:colOff>
      <xdr:row>7</xdr:row>
      <xdr:rowOff>15240</xdr:rowOff>
    </xdr:from>
    <xdr:to>
      <xdr:col>5</xdr:col>
      <xdr:colOff>4122420</xdr:colOff>
      <xdr:row>7</xdr:row>
      <xdr:rowOff>2217420</xdr:rowOff>
    </xdr:to>
    <xdr:pic>
      <xdr:nvPicPr>
        <xdr:cNvPr id="4" name="Imagem 3">
          <a:extLst>
            <a:ext uri="{FF2B5EF4-FFF2-40B4-BE49-F238E27FC236}">
              <a16:creationId xmlns:a16="http://schemas.microsoft.com/office/drawing/2014/main" id="{AAD3E31B-D96A-411F-B621-609E4D36D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8860" y="4823460"/>
          <a:ext cx="4084320" cy="2202180"/>
        </a:xfrm>
        <a:prstGeom prst="rect">
          <a:avLst/>
        </a:prstGeom>
      </xdr:spPr>
    </xdr:pic>
    <xdr:clientData/>
  </xdr:twoCellAnchor>
  <xdr:twoCellAnchor editAs="oneCell">
    <xdr:from>
      <xdr:col>3</xdr:col>
      <xdr:colOff>38100</xdr:colOff>
      <xdr:row>7</xdr:row>
      <xdr:rowOff>15240</xdr:rowOff>
    </xdr:from>
    <xdr:to>
      <xdr:col>3</xdr:col>
      <xdr:colOff>4122420</xdr:colOff>
      <xdr:row>7</xdr:row>
      <xdr:rowOff>2217420</xdr:rowOff>
    </xdr:to>
    <xdr:pic>
      <xdr:nvPicPr>
        <xdr:cNvPr id="5" name="Imagem 4">
          <a:extLst>
            <a:ext uri="{FF2B5EF4-FFF2-40B4-BE49-F238E27FC236}">
              <a16:creationId xmlns:a16="http://schemas.microsoft.com/office/drawing/2014/main" id="{8856DA46-DCAA-444A-AE93-1E297FCB5B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4823460"/>
          <a:ext cx="4084320" cy="2202180"/>
        </a:xfrm>
        <a:prstGeom prst="rect">
          <a:avLst/>
        </a:prstGeom>
      </xdr:spPr>
    </xdr:pic>
    <xdr:clientData/>
  </xdr:twoCellAnchor>
  <xdr:twoCellAnchor editAs="oneCell">
    <xdr:from>
      <xdr:col>3</xdr:col>
      <xdr:colOff>68580</xdr:colOff>
      <xdr:row>11</xdr:row>
      <xdr:rowOff>15240</xdr:rowOff>
    </xdr:from>
    <xdr:to>
      <xdr:col>3</xdr:col>
      <xdr:colOff>4152900</xdr:colOff>
      <xdr:row>11</xdr:row>
      <xdr:rowOff>2217420</xdr:rowOff>
    </xdr:to>
    <xdr:pic>
      <xdr:nvPicPr>
        <xdr:cNvPr id="6" name="Imagem 5">
          <a:extLst>
            <a:ext uri="{FF2B5EF4-FFF2-40B4-BE49-F238E27FC236}">
              <a16:creationId xmlns:a16="http://schemas.microsoft.com/office/drawing/2014/main" id="{BDB06FCB-8FCB-4F3D-ACCC-1CB3132F2D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7139940"/>
          <a:ext cx="4084320" cy="2202180"/>
        </a:xfrm>
        <a:prstGeom prst="rect">
          <a:avLst/>
        </a:prstGeom>
      </xdr:spPr>
    </xdr:pic>
    <xdr:clientData/>
  </xdr:twoCellAnchor>
  <xdr:twoCellAnchor editAs="oneCell">
    <xdr:from>
      <xdr:col>5</xdr:col>
      <xdr:colOff>30480</xdr:colOff>
      <xdr:row>11</xdr:row>
      <xdr:rowOff>15240</xdr:rowOff>
    </xdr:from>
    <xdr:to>
      <xdr:col>5</xdr:col>
      <xdr:colOff>4114800</xdr:colOff>
      <xdr:row>11</xdr:row>
      <xdr:rowOff>2217420</xdr:rowOff>
    </xdr:to>
    <xdr:pic>
      <xdr:nvPicPr>
        <xdr:cNvPr id="7" name="Imagem 6">
          <a:extLst>
            <a:ext uri="{FF2B5EF4-FFF2-40B4-BE49-F238E27FC236}">
              <a16:creationId xmlns:a16="http://schemas.microsoft.com/office/drawing/2014/main" id="{EE5C7EF0-C032-4BE9-9DBC-FC80E5503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7139940"/>
          <a:ext cx="4084320" cy="2202180"/>
        </a:xfrm>
        <a:prstGeom prst="rect">
          <a:avLst/>
        </a:prstGeom>
      </xdr:spPr>
    </xdr:pic>
    <xdr:clientData/>
  </xdr:twoCellAnchor>
  <xdr:twoCellAnchor editAs="oneCell">
    <xdr:from>
      <xdr:col>5</xdr:col>
      <xdr:colOff>30480</xdr:colOff>
      <xdr:row>14</xdr:row>
      <xdr:rowOff>15240</xdr:rowOff>
    </xdr:from>
    <xdr:to>
      <xdr:col>5</xdr:col>
      <xdr:colOff>4114800</xdr:colOff>
      <xdr:row>14</xdr:row>
      <xdr:rowOff>2217420</xdr:rowOff>
    </xdr:to>
    <xdr:pic>
      <xdr:nvPicPr>
        <xdr:cNvPr id="8" name="Imagem 7">
          <a:extLst>
            <a:ext uri="{FF2B5EF4-FFF2-40B4-BE49-F238E27FC236}">
              <a16:creationId xmlns:a16="http://schemas.microsoft.com/office/drawing/2014/main" id="{F05BBCEB-FEA8-48D6-8087-8C4C3B92E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10104120"/>
          <a:ext cx="4084320" cy="2202180"/>
        </a:xfrm>
        <a:prstGeom prst="rect">
          <a:avLst/>
        </a:prstGeom>
      </xdr:spPr>
    </xdr:pic>
    <xdr:clientData/>
  </xdr:twoCellAnchor>
  <xdr:twoCellAnchor editAs="oneCell">
    <xdr:from>
      <xdr:col>3</xdr:col>
      <xdr:colOff>60960</xdr:colOff>
      <xdr:row>14</xdr:row>
      <xdr:rowOff>15240</xdr:rowOff>
    </xdr:from>
    <xdr:to>
      <xdr:col>3</xdr:col>
      <xdr:colOff>4145280</xdr:colOff>
      <xdr:row>14</xdr:row>
      <xdr:rowOff>2217420</xdr:rowOff>
    </xdr:to>
    <xdr:pic>
      <xdr:nvPicPr>
        <xdr:cNvPr id="9" name="Imagem 8">
          <a:extLst>
            <a:ext uri="{FF2B5EF4-FFF2-40B4-BE49-F238E27FC236}">
              <a16:creationId xmlns:a16="http://schemas.microsoft.com/office/drawing/2014/main" id="{E02260E7-2BC2-4724-AF91-2036625B3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10104120"/>
          <a:ext cx="4084320" cy="2202180"/>
        </a:xfrm>
        <a:prstGeom prst="rect">
          <a:avLst/>
        </a:prstGeom>
      </xdr:spPr>
    </xdr:pic>
    <xdr:clientData/>
  </xdr:twoCellAnchor>
  <xdr:twoCellAnchor editAs="oneCell">
    <xdr:from>
      <xdr:col>3</xdr:col>
      <xdr:colOff>53340</xdr:colOff>
      <xdr:row>17</xdr:row>
      <xdr:rowOff>7620</xdr:rowOff>
    </xdr:from>
    <xdr:to>
      <xdr:col>3</xdr:col>
      <xdr:colOff>4137660</xdr:colOff>
      <xdr:row>17</xdr:row>
      <xdr:rowOff>2209800</xdr:rowOff>
    </xdr:to>
    <xdr:pic>
      <xdr:nvPicPr>
        <xdr:cNvPr id="10" name="Imagem 9">
          <a:extLst>
            <a:ext uri="{FF2B5EF4-FFF2-40B4-BE49-F238E27FC236}">
              <a16:creationId xmlns:a16="http://schemas.microsoft.com/office/drawing/2014/main" id="{B557C41D-4838-4F38-BDC1-E2DB543DB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3980" y="13060680"/>
          <a:ext cx="4084320" cy="2202180"/>
        </a:xfrm>
        <a:prstGeom prst="rect">
          <a:avLst/>
        </a:prstGeom>
      </xdr:spPr>
    </xdr:pic>
    <xdr:clientData/>
  </xdr:twoCellAnchor>
  <xdr:twoCellAnchor editAs="oneCell">
    <xdr:from>
      <xdr:col>5</xdr:col>
      <xdr:colOff>15240</xdr:colOff>
      <xdr:row>17</xdr:row>
      <xdr:rowOff>7620</xdr:rowOff>
    </xdr:from>
    <xdr:to>
      <xdr:col>5</xdr:col>
      <xdr:colOff>4099560</xdr:colOff>
      <xdr:row>17</xdr:row>
      <xdr:rowOff>2209800</xdr:rowOff>
    </xdr:to>
    <xdr:pic>
      <xdr:nvPicPr>
        <xdr:cNvPr id="11" name="Imagem 10">
          <a:extLst>
            <a:ext uri="{FF2B5EF4-FFF2-40B4-BE49-F238E27FC236}">
              <a16:creationId xmlns:a16="http://schemas.microsoft.com/office/drawing/2014/main" id="{1E762433-2E58-4B74-8ACB-5684FAB0E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3060680"/>
          <a:ext cx="4084320" cy="2202180"/>
        </a:xfrm>
        <a:prstGeom prst="rect">
          <a:avLst/>
        </a:prstGeom>
      </xdr:spPr>
    </xdr:pic>
    <xdr:clientData/>
  </xdr:twoCellAnchor>
  <xdr:twoCellAnchor editAs="oneCell">
    <xdr:from>
      <xdr:col>3</xdr:col>
      <xdr:colOff>30480</xdr:colOff>
      <xdr:row>20</xdr:row>
      <xdr:rowOff>7620</xdr:rowOff>
    </xdr:from>
    <xdr:to>
      <xdr:col>3</xdr:col>
      <xdr:colOff>4114800</xdr:colOff>
      <xdr:row>20</xdr:row>
      <xdr:rowOff>2209800</xdr:rowOff>
    </xdr:to>
    <xdr:pic>
      <xdr:nvPicPr>
        <xdr:cNvPr id="12" name="Imagem 11">
          <a:extLst>
            <a:ext uri="{FF2B5EF4-FFF2-40B4-BE49-F238E27FC236}">
              <a16:creationId xmlns:a16="http://schemas.microsoft.com/office/drawing/2014/main" id="{718D1896-D875-4689-A35F-4686FF6EE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1120" y="15659100"/>
          <a:ext cx="4084320" cy="2202180"/>
        </a:xfrm>
        <a:prstGeom prst="rect">
          <a:avLst/>
        </a:prstGeom>
      </xdr:spPr>
    </xdr:pic>
    <xdr:clientData/>
  </xdr:twoCellAnchor>
  <xdr:twoCellAnchor editAs="oneCell">
    <xdr:from>
      <xdr:col>5</xdr:col>
      <xdr:colOff>15240</xdr:colOff>
      <xdr:row>20</xdr:row>
      <xdr:rowOff>7620</xdr:rowOff>
    </xdr:from>
    <xdr:to>
      <xdr:col>5</xdr:col>
      <xdr:colOff>4099560</xdr:colOff>
      <xdr:row>20</xdr:row>
      <xdr:rowOff>2209800</xdr:rowOff>
    </xdr:to>
    <xdr:pic>
      <xdr:nvPicPr>
        <xdr:cNvPr id="13" name="Imagem 12">
          <a:extLst>
            <a:ext uri="{FF2B5EF4-FFF2-40B4-BE49-F238E27FC236}">
              <a16:creationId xmlns:a16="http://schemas.microsoft.com/office/drawing/2014/main" id="{DC4F4CDD-9DC0-41E8-9132-1EC297FAD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5659100"/>
          <a:ext cx="4084320" cy="220218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2</xdr:col>
      <xdr:colOff>0</xdr:colOff>
      <xdr:row>8</xdr:row>
      <xdr:rowOff>190501</xdr:rowOff>
    </xdr:from>
    <xdr:to>
      <xdr:col>15</xdr:col>
      <xdr:colOff>1</xdr:colOff>
      <xdr:row>40</xdr:row>
      <xdr:rowOff>190501</xdr:rowOff>
    </xdr:to>
    <xdr:sp macro="" textlink="">
      <xdr:nvSpPr>
        <xdr:cNvPr id="10" name="Seta: Pentágono 9">
          <a:extLst>
            <a:ext uri="{FF2B5EF4-FFF2-40B4-BE49-F238E27FC236}">
              <a16:creationId xmlns:a16="http://schemas.microsoft.com/office/drawing/2014/main" id="{00000000-0008-0000-0700-00000A000000}"/>
            </a:ext>
          </a:extLst>
        </xdr:cNvPr>
        <xdr:cNvSpPr/>
      </xdr:nvSpPr>
      <xdr:spPr>
        <a:xfrm>
          <a:off x="190500" y="592668"/>
          <a:ext cx="9239251" cy="6424083"/>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14</xdr:col>
      <xdr:colOff>374649</xdr:colOff>
      <xdr:row>8</xdr:row>
      <xdr:rowOff>57575</xdr:rowOff>
    </xdr:from>
    <xdr:to>
      <xdr:col>30</xdr:col>
      <xdr:colOff>250370</xdr:colOff>
      <xdr:row>40</xdr:row>
      <xdr:rowOff>179495</xdr:rowOff>
    </xdr:to>
    <xdr:sp macro="" textlink="">
      <xdr:nvSpPr>
        <xdr:cNvPr id="11" name="Seta: Pentágono 10">
          <a:extLst>
            <a:ext uri="{FF2B5EF4-FFF2-40B4-BE49-F238E27FC236}">
              <a16:creationId xmlns:a16="http://schemas.microsoft.com/office/drawing/2014/main" id="{00000000-0008-0000-0700-00000B000000}"/>
            </a:ext>
          </a:extLst>
        </xdr:cNvPr>
        <xdr:cNvSpPr/>
      </xdr:nvSpPr>
      <xdr:spPr>
        <a:xfrm rot="10800000">
          <a:off x="10030278" y="449461"/>
          <a:ext cx="8889092" cy="6359434"/>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11</xdr:col>
      <xdr:colOff>275167</xdr:colOff>
      <xdr:row>18</xdr:row>
      <xdr:rowOff>118071</xdr:rowOff>
    </xdr:from>
    <xdr:to>
      <xdr:col>18</xdr:col>
      <xdr:colOff>52916</xdr:colOff>
      <xdr:row>31</xdr:row>
      <xdr:rowOff>46720</xdr:rowOff>
    </xdr:to>
    <xdr:sp macro="" textlink="">
      <xdr:nvSpPr>
        <xdr:cNvPr id="2" name="Elipse 1">
          <a:extLst>
            <a:ext uri="{FF2B5EF4-FFF2-40B4-BE49-F238E27FC236}">
              <a16:creationId xmlns:a16="http://schemas.microsoft.com/office/drawing/2014/main" id="{00000000-0008-0000-0700-000002000000}"/>
            </a:ext>
          </a:extLst>
        </xdr:cNvPr>
        <xdr:cNvSpPr/>
      </xdr:nvSpPr>
      <xdr:spPr>
        <a:xfrm>
          <a:off x="8424334" y="2308821"/>
          <a:ext cx="2910415" cy="2595649"/>
        </a:xfrm>
        <a:prstGeom prst="ellipse">
          <a:avLst/>
        </a:prstGeom>
        <a:solidFill>
          <a:schemeClr val="accent1"/>
        </a:solidFill>
        <a:ln w="3175"/>
        <a:scene3d>
          <a:camera prst="orthographicFront"/>
          <a:lightRig rig="threePt" dir="t"/>
        </a:scene3d>
        <a:sp3d>
          <a:bevelT/>
        </a:sp3d>
      </xdr:spPr>
      <xdr:style>
        <a:lnRef idx="3">
          <a:schemeClr val="lt1"/>
        </a:lnRef>
        <a:fillRef idx="1">
          <a:schemeClr val="accent4"/>
        </a:fillRef>
        <a:effectRef idx="1">
          <a:schemeClr val="accent4"/>
        </a:effectRef>
        <a:fontRef idx="minor">
          <a:schemeClr val="lt1"/>
        </a:fontRef>
      </xdr:style>
      <xdr:txBody>
        <a:bodyPr vertOverflow="clip" horzOverflow="clip" rtlCol="0" anchor="ctr"/>
        <a:lstStyle/>
        <a:p>
          <a:pPr lvl="0" algn="ctr"/>
          <a:r>
            <a:rPr lang="pt-BR" sz="5400" i="1">
              <a:solidFill>
                <a:schemeClr val="tx1"/>
              </a:solidFill>
            </a:rPr>
            <a:t>R</a:t>
          </a:r>
          <a:r>
            <a:rPr lang="pt-BR" sz="2600" i="1">
              <a:solidFill>
                <a:schemeClr val="tx1"/>
              </a:solidFill>
            </a:rPr>
            <a:t>unway</a:t>
          </a:r>
        </a:p>
        <a:p>
          <a:pPr lvl="0" algn="ctr"/>
          <a:r>
            <a:rPr lang="pt-BR" sz="5400" i="1">
              <a:solidFill>
                <a:schemeClr val="tx1"/>
              </a:solidFill>
            </a:rPr>
            <a:t>I</a:t>
          </a:r>
          <a:r>
            <a:rPr lang="pt-BR" sz="2600" i="1">
              <a:solidFill>
                <a:schemeClr val="tx1"/>
              </a:solidFill>
            </a:rPr>
            <a:t>ncursion</a:t>
          </a:r>
        </a:p>
      </xdr:txBody>
    </xdr:sp>
    <xdr:clientData/>
  </xdr:twoCellAnchor>
  <xdr:twoCellAnchor editAs="oneCell">
    <xdr:from>
      <xdr:col>3</xdr:col>
      <xdr:colOff>0</xdr:colOff>
      <xdr:row>2</xdr:row>
      <xdr:rowOff>0</xdr:rowOff>
    </xdr:from>
    <xdr:to>
      <xdr:col>7</xdr:col>
      <xdr:colOff>1316755</xdr:colOff>
      <xdr:row>4</xdr:row>
      <xdr:rowOff>234479</xdr:rowOff>
    </xdr:to>
    <xdr:pic>
      <xdr:nvPicPr>
        <xdr:cNvPr id="7" name="Imagem 6" descr="Index of /wp-content/uploads/2018/06">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cstate="print">
          <a:alphaModFix amt="70000"/>
          <a:extLst>
            <a:ext uri="{28A0092B-C50C-407E-A947-70E740481C1C}">
              <a14:useLocalDpi xmlns:a14="http://schemas.microsoft.com/office/drawing/2010/main" val="0"/>
            </a:ext>
          </a:extLst>
        </a:blip>
        <a:srcRect/>
        <a:stretch>
          <a:fillRect/>
        </a:stretch>
      </xdr:blipFill>
      <xdr:spPr bwMode="auto">
        <a:xfrm>
          <a:off x="620486" y="478971"/>
          <a:ext cx="4397412" cy="909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0</xdr:colOff>
      <xdr:row>9</xdr:row>
      <xdr:rowOff>0</xdr:rowOff>
    </xdr:from>
    <xdr:to>
      <xdr:col>15</xdr:col>
      <xdr:colOff>154780</xdr:colOff>
      <xdr:row>48</xdr:row>
      <xdr:rowOff>11906</xdr:rowOff>
    </xdr:to>
    <xdr:sp macro="" textlink="">
      <xdr:nvSpPr>
        <xdr:cNvPr id="2" name="Seta: Pentágono 1">
          <a:extLst>
            <a:ext uri="{FF2B5EF4-FFF2-40B4-BE49-F238E27FC236}">
              <a16:creationId xmlns:a16="http://schemas.microsoft.com/office/drawing/2014/main" id="{00000000-0008-0000-0800-000002000000}"/>
            </a:ext>
          </a:extLst>
        </xdr:cNvPr>
        <xdr:cNvSpPr/>
      </xdr:nvSpPr>
      <xdr:spPr>
        <a:xfrm>
          <a:off x="190500" y="452438"/>
          <a:ext cx="10025061" cy="8179593"/>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14</xdr:col>
      <xdr:colOff>178594</xdr:colOff>
      <xdr:row>8</xdr:row>
      <xdr:rowOff>70909</xdr:rowOff>
    </xdr:from>
    <xdr:to>
      <xdr:col>30</xdr:col>
      <xdr:colOff>158749</xdr:colOff>
      <xdr:row>48</xdr:row>
      <xdr:rowOff>23811</xdr:rowOff>
    </xdr:to>
    <xdr:sp macro="" textlink="">
      <xdr:nvSpPr>
        <xdr:cNvPr id="3" name="Seta: Pentágono 2">
          <a:extLst>
            <a:ext uri="{FF2B5EF4-FFF2-40B4-BE49-F238E27FC236}">
              <a16:creationId xmlns:a16="http://schemas.microsoft.com/office/drawing/2014/main" id="{00000000-0008-0000-0800-000003000000}"/>
            </a:ext>
          </a:extLst>
        </xdr:cNvPr>
        <xdr:cNvSpPr/>
      </xdr:nvSpPr>
      <xdr:spPr>
        <a:xfrm rot="10800000">
          <a:off x="9858375" y="451909"/>
          <a:ext cx="9231312" cy="8192027"/>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11</xdr:col>
      <xdr:colOff>239447</xdr:colOff>
      <xdr:row>22</xdr:row>
      <xdr:rowOff>34727</xdr:rowOff>
    </xdr:from>
    <xdr:to>
      <xdr:col>18</xdr:col>
      <xdr:colOff>17196</xdr:colOff>
      <xdr:row>34</xdr:row>
      <xdr:rowOff>118157</xdr:rowOff>
    </xdr:to>
    <xdr:sp macro="" textlink="">
      <xdr:nvSpPr>
        <xdr:cNvPr id="4" name="Elipse 3">
          <a:extLst>
            <a:ext uri="{FF2B5EF4-FFF2-40B4-BE49-F238E27FC236}">
              <a16:creationId xmlns:a16="http://schemas.microsoft.com/office/drawing/2014/main" id="{00000000-0008-0000-0800-000004000000}"/>
            </a:ext>
          </a:extLst>
        </xdr:cNvPr>
        <xdr:cNvSpPr/>
      </xdr:nvSpPr>
      <xdr:spPr>
        <a:xfrm>
          <a:off x="8657166" y="3166071"/>
          <a:ext cx="2790030" cy="2643274"/>
        </a:xfrm>
        <a:prstGeom prst="ellipse">
          <a:avLst/>
        </a:prstGeom>
        <a:solidFill>
          <a:schemeClr val="accent1"/>
        </a:solidFill>
        <a:ln w="3175"/>
        <a:scene3d>
          <a:camera prst="orthographicFront"/>
          <a:lightRig rig="threePt" dir="t"/>
        </a:scene3d>
        <a:sp3d>
          <a:bevelT/>
        </a:sp3d>
      </xdr:spPr>
      <xdr:style>
        <a:lnRef idx="3">
          <a:schemeClr val="lt1"/>
        </a:lnRef>
        <a:fillRef idx="1">
          <a:schemeClr val="accent4"/>
        </a:fillRef>
        <a:effectRef idx="1">
          <a:schemeClr val="accent4"/>
        </a:effectRef>
        <a:fontRef idx="minor">
          <a:schemeClr val="lt1"/>
        </a:fontRef>
      </xdr:style>
      <xdr:txBody>
        <a:bodyPr vertOverflow="clip" horzOverflow="clip" rtlCol="0" anchor="ctr"/>
        <a:lstStyle/>
        <a:p>
          <a:pPr lvl="0" algn="ctr"/>
          <a:r>
            <a:rPr lang="pt-BR" sz="5400" i="1">
              <a:solidFill>
                <a:schemeClr val="tx1"/>
              </a:solidFill>
            </a:rPr>
            <a:t>R</a:t>
          </a:r>
          <a:r>
            <a:rPr lang="pt-BR" sz="2600" i="1">
              <a:solidFill>
                <a:schemeClr val="tx1"/>
              </a:solidFill>
            </a:rPr>
            <a:t>unway</a:t>
          </a:r>
        </a:p>
        <a:p>
          <a:pPr lvl="0" algn="ctr"/>
          <a:r>
            <a:rPr lang="pt-BR" sz="5400" i="1">
              <a:solidFill>
                <a:schemeClr val="tx1"/>
              </a:solidFill>
            </a:rPr>
            <a:t>E</a:t>
          </a:r>
          <a:r>
            <a:rPr lang="pt-BR" sz="2600" i="1">
              <a:solidFill>
                <a:schemeClr val="tx1"/>
              </a:solidFill>
            </a:rPr>
            <a:t>xcursion</a:t>
          </a:r>
        </a:p>
      </xdr:txBody>
    </xdr:sp>
    <xdr:clientData/>
  </xdr:twoCellAnchor>
  <xdr:twoCellAnchor editAs="oneCell">
    <xdr:from>
      <xdr:col>3</xdr:col>
      <xdr:colOff>0</xdr:colOff>
      <xdr:row>2</xdr:row>
      <xdr:rowOff>0</xdr:rowOff>
    </xdr:from>
    <xdr:to>
      <xdr:col>7</xdr:col>
      <xdr:colOff>1316755</xdr:colOff>
      <xdr:row>4</xdr:row>
      <xdr:rowOff>234479</xdr:rowOff>
    </xdr:to>
    <xdr:pic>
      <xdr:nvPicPr>
        <xdr:cNvPr id="7" name="Imagem 6" descr="Index of /wp-content/uploads/2018/06">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cstate="print">
          <a:alphaModFix amt="70000"/>
          <a:extLst>
            <a:ext uri="{28A0092B-C50C-407E-A947-70E740481C1C}">
              <a14:useLocalDpi xmlns:a14="http://schemas.microsoft.com/office/drawing/2010/main" val="0"/>
            </a:ext>
          </a:extLst>
        </a:blip>
        <a:srcRect/>
        <a:stretch>
          <a:fillRect/>
        </a:stretch>
      </xdr:blipFill>
      <xdr:spPr bwMode="auto">
        <a:xfrm>
          <a:off x="620486" y="478971"/>
          <a:ext cx="4397412" cy="909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45720</xdr:colOff>
      <xdr:row>2</xdr:row>
      <xdr:rowOff>30480</xdr:rowOff>
    </xdr:from>
    <xdr:to>
      <xdr:col>2</xdr:col>
      <xdr:colOff>1402501</xdr:colOff>
      <xdr:row>7</xdr:row>
      <xdr:rowOff>127845</xdr:rowOff>
    </xdr:to>
    <xdr:pic>
      <xdr:nvPicPr>
        <xdr:cNvPr id="2" name="Imagem 1" descr="ANAC - Agência Nacional de Aviação Civil - Home | Facebook">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5320" y="213360"/>
          <a:ext cx="1356781" cy="1354665"/>
        </a:xfrm>
        <a:prstGeom prst="rect">
          <a:avLst/>
        </a:prstGeom>
        <a:ln>
          <a:noFill/>
        </a:ln>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2</xdr:col>
      <xdr:colOff>0</xdr:colOff>
      <xdr:row>9</xdr:row>
      <xdr:rowOff>0</xdr:rowOff>
    </xdr:from>
    <xdr:to>
      <xdr:col>15</xdr:col>
      <xdr:colOff>333375</xdr:colOff>
      <xdr:row>52</xdr:row>
      <xdr:rowOff>11906</xdr:rowOff>
    </xdr:to>
    <xdr:sp macro="" textlink="">
      <xdr:nvSpPr>
        <xdr:cNvPr id="2" name="Seta: Pentágono 1">
          <a:extLst>
            <a:ext uri="{FF2B5EF4-FFF2-40B4-BE49-F238E27FC236}">
              <a16:creationId xmlns:a16="http://schemas.microsoft.com/office/drawing/2014/main" id="{00000000-0008-0000-0900-000002000000}"/>
            </a:ext>
          </a:extLst>
        </xdr:cNvPr>
        <xdr:cNvSpPr/>
      </xdr:nvSpPr>
      <xdr:spPr>
        <a:xfrm>
          <a:off x="190500" y="452438"/>
          <a:ext cx="10203656" cy="8929687"/>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14</xdr:col>
      <xdr:colOff>178594</xdr:colOff>
      <xdr:row>8</xdr:row>
      <xdr:rowOff>70909</xdr:rowOff>
    </xdr:from>
    <xdr:to>
      <xdr:col>30</xdr:col>
      <xdr:colOff>158749</xdr:colOff>
      <xdr:row>52</xdr:row>
      <xdr:rowOff>23811</xdr:rowOff>
    </xdr:to>
    <xdr:sp macro="" textlink="">
      <xdr:nvSpPr>
        <xdr:cNvPr id="3" name="Seta: Pentágono 2">
          <a:extLst>
            <a:ext uri="{FF2B5EF4-FFF2-40B4-BE49-F238E27FC236}">
              <a16:creationId xmlns:a16="http://schemas.microsoft.com/office/drawing/2014/main" id="{00000000-0008-0000-0900-000003000000}"/>
            </a:ext>
          </a:extLst>
        </xdr:cNvPr>
        <xdr:cNvSpPr/>
      </xdr:nvSpPr>
      <xdr:spPr>
        <a:xfrm rot="10800000">
          <a:off x="9875044" y="461434"/>
          <a:ext cx="9247980" cy="8268227"/>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11</xdr:col>
      <xdr:colOff>239447</xdr:colOff>
      <xdr:row>25</xdr:row>
      <xdr:rowOff>34728</xdr:rowOff>
    </xdr:from>
    <xdr:to>
      <xdr:col>18</xdr:col>
      <xdr:colOff>17196</xdr:colOff>
      <xdr:row>36</xdr:row>
      <xdr:rowOff>206217</xdr:rowOff>
    </xdr:to>
    <xdr:sp macro="" textlink="">
      <xdr:nvSpPr>
        <xdr:cNvPr id="4" name="Elipse 3">
          <a:extLst>
            <a:ext uri="{FF2B5EF4-FFF2-40B4-BE49-F238E27FC236}">
              <a16:creationId xmlns:a16="http://schemas.microsoft.com/office/drawing/2014/main" id="{00000000-0008-0000-0900-000004000000}"/>
            </a:ext>
          </a:extLst>
        </xdr:cNvPr>
        <xdr:cNvSpPr/>
      </xdr:nvSpPr>
      <xdr:spPr>
        <a:xfrm>
          <a:off x="9089533" y="6206928"/>
          <a:ext cx="2847520" cy="2424832"/>
        </a:xfrm>
        <a:prstGeom prst="ellipse">
          <a:avLst/>
        </a:prstGeom>
        <a:solidFill>
          <a:schemeClr val="accent1"/>
        </a:solidFill>
        <a:ln w="3175"/>
        <a:scene3d>
          <a:camera prst="orthographicFront"/>
          <a:lightRig rig="threePt" dir="t"/>
        </a:scene3d>
        <a:sp3d>
          <a:bevelT/>
        </a:sp3d>
      </xdr:spPr>
      <xdr:style>
        <a:lnRef idx="3">
          <a:schemeClr val="lt1"/>
        </a:lnRef>
        <a:fillRef idx="1">
          <a:schemeClr val="accent4"/>
        </a:fillRef>
        <a:effectRef idx="1">
          <a:schemeClr val="accent4"/>
        </a:effectRef>
        <a:fontRef idx="minor">
          <a:schemeClr val="lt1"/>
        </a:fontRef>
      </xdr:style>
      <xdr:txBody>
        <a:bodyPr vertOverflow="clip" horzOverflow="clip" rtlCol="0" anchor="ctr"/>
        <a:lstStyle/>
        <a:p>
          <a:pPr lvl="0" algn="ctr"/>
          <a:r>
            <a:rPr lang="pt-BR" sz="5400" i="1">
              <a:solidFill>
                <a:schemeClr val="tx1"/>
              </a:solidFill>
            </a:rPr>
            <a:t>FOD</a:t>
          </a:r>
          <a:endParaRPr lang="pt-BR" sz="2600" i="1">
            <a:solidFill>
              <a:schemeClr val="tx1"/>
            </a:solidFill>
          </a:endParaRPr>
        </a:p>
      </xdr:txBody>
    </xdr:sp>
    <xdr:clientData/>
  </xdr:twoCellAnchor>
  <xdr:twoCellAnchor editAs="oneCell">
    <xdr:from>
      <xdr:col>3</xdr:col>
      <xdr:colOff>0</xdr:colOff>
      <xdr:row>2</xdr:row>
      <xdr:rowOff>0</xdr:rowOff>
    </xdr:from>
    <xdr:to>
      <xdr:col>7</xdr:col>
      <xdr:colOff>1327641</xdr:colOff>
      <xdr:row>4</xdr:row>
      <xdr:rowOff>234479</xdr:rowOff>
    </xdr:to>
    <xdr:pic>
      <xdr:nvPicPr>
        <xdr:cNvPr id="5" name="Imagem 4" descr="Index of /wp-content/uploads/2018/06">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cstate="print">
          <a:alphaModFix amt="70000"/>
          <a:extLst>
            <a:ext uri="{28A0092B-C50C-407E-A947-70E740481C1C}">
              <a14:useLocalDpi xmlns:a14="http://schemas.microsoft.com/office/drawing/2010/main" val="0"/>
            </a:ext>
          </a:extLst>
        </a:blip>
        <a:srcRect/>
        <a:stretch>
          <a:fillRect/>
        </a:stretch>
      </xdr:blipFill>
      <xdr:spPr bwMode="auto">
        <a:xfrm>
          <a:off x="620486" y="478971"/>
          <a:ext cx="4397412" cy="909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2</xdr:col>
      <xdr:colOff>0</xdr:colOff>
      <xdr:row>8</xdr:row>
      <xdr:rowOff>190501</xdr:rowOff>
    </xdr:from>
    <xdr:to>
      <xdr:col>15</xdr:col>
      <xdr:colOff>1</xdr:colOff>
      <xdr:row>32</xdr:row>
      <xdr:rowOff>190501</xdr:rowOff>
    </xdr:to>
    <xdr:sp macro="" textlink="">
      <xdr:nvSpPr>
        <xdr:cNvPr id="2" name="Seta: Pentágono 1">
          <a:extLst>
            <a:ext uri="{FF2B5EF4-FFF2-40B4-BE49-F238E27FC236}">
              <a16:creationId xmlns:a16="http://schemas.microsoft.com/office/drawing/2014/main" id="{00000000-0008-0000-0A00-000002000000}"/>
            </a:ext>
          </a:extLst>
        </xdr:cNvPr>
        <xdr:cNvSpPr/>
      </xdr:nvSpPr>
      <xdr:spPr>
        <a:xfrm>
          <a:off x="190500" y="457201"/>
          <a:ext cx="9591676" cy="6705600"/>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14</xdr:col>
      <xdr:colOff>374650</xdr:colOff>
      <xdr:row>8</xdr:row>
      <xdr:rowOff>194735</xdr:rowOff>
    </xdr:from>
    <xdr:to>
      <xdr:col>30</xdr:col>
      <xdr:colOff>158750</xdr:colOff>
      <xdr:row>32</xdr:row>
      <xdr:rowOff>194735</xdr:rowOff>
    </xdr:to>
    <xdr:sp macro="" textlink="">
      <xdr:nvSpPr>
        <xdr:cNvPr id="3" name="Seta: Pentágono 2">
          <a:extLst>
            <a:ext uri="{FF2B5EF4-FFF2-40B4-BE49-F238E27FC236}">
              <a16:creationId xmlns:a16="http://schemas.microsoft.com/office/drawing/2014/main" id="{00000000-0008-0000-0A00-000003000000}"/>
            </a:ext>
          </a:extLst>
        </xdr:cNvPr>
        <xdr:cNvSpPr/>
      </xdr:nvSpPr>
      <xdr:spPr>
        <a:xfrm rot="10800000">
          <a:off x="9775825" y="461435"/>
          <a:ext cx="9051925" cy="6705600"/>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12</xdr:col>
      <xdr:colOff>1323</xdr:colOff>
      <xdr:row>14</xdr:row>
      <xdr:rowOff>118069</xdr:rowOff>
    </xdr:from>
    <xdr:to>
      <xdr:col>18</xdr:col>
      <xdr:colOff>52916</xdr:colOff>
      <xdr:row>27</xdr:row>
      <xdr:rowOff>47624</xdr:rowOff>
    </xdr:to>
    <xdr:sp macro="" textlink="">
      <xdr:nvSpPr>
        <xdr:cNvPr id="4" name="Elipse 3">
          <a:extLst>
            <a:ext uri="{FF2B5EF4-FFF2-40B4-BE49-F238E27FC236}">
              <a16:creationId xmlns:a16="http://schemas.microsoft.com/office/drawing/2014/main" id="{00000000-0008-0000-0A00-000004000000}"/>
            </a:ext>
          </a:extLst>
        </xdr:cNvPr>
        <xdr:cNvSpPr/>
      </xdr:nvSpPr>
      <xdr:spPr>
        <a:xfrm>
          <a:off x="8407136" y="2011163"/>
          <a:ext cx="2790030" cy="2596555"/>
        </a:xfrm>
        <a:prstGeom prst="ellipse">
          <a:avLst/>
        </a:prstGeom>
        <a:solidFill>
          <a:schemeClr val="accent1"/>
        </a:solidFill>
        <a:ln w="3175"/>
        <a:scene3d>
          <a:camera prst="orthographicFront"/>
          <a:lightRig rig="threePt" dir="t"/>
        </a:scene3d>
        <a:sp3d>
          <a:bevelT/>
        </a:sp3d>
      </xdr:spPr>
      <xdr:style>
        <a:lnRef idx="3">
          <a:schemeClr val="lt1"/>
        </a:lnRef>
        <a:fillRef idx="1">
          <a:schemeClr val="accent4"/>
        </a:fillRef>
        <a:effectRef idx="1">
          <a:schemeClr val="accent4"/>
        </a:effectRef>
        <a:fontRef idx="minor">
          <a:schemeClr val="lt1"/>
        </a:fontRef>
      </xdr:style>
      <xdr:txBody>
        <a:bodyPr vertOverflow="clip" horzOverflow="clip" rtlCol="0" anchor="ctr"/>
        <a:lstStyle/>
        <a:p>
          <a:pPr lvl="0" algn="ctr"/>
          <a:r>
            <a:rPr lang="pt-BR" sz="5400" i="1">
              <a:solidFill>
                <a:schemeClr val="tx1"/>
              </a:solidFill>
            </a:rPr>
            <a:t>BIRD</a:t>
          </a:r>
          <a:endParaRPr lang="pt-BR" sz="2600" i="1">
            <a:solidFill>
              <a:schemeClr val="tx1"/>
            </a:solidFill>
          </a:endParaRPr>
        </a:p>
      </xdr:txBody>
    </xdr:sp>
    <xdr:clientData/>
  </xdr:twoCellAnchor>
  <xdr:twoCellAnchor editAs="oneCell">
    <xdr:from>
      <xdr:col>3</xdr:col>
      <xdr:colOff>0</xdr:colOff>
      <xdr:row>2</xdr:row>
      <xdr:rowOff>0</xdr:rowOff>
    </xdr:from>
    <xdr:to>
      <xdr:col>7</xdr:col>
      <xdr:colOff>1327641</xdr:colOff>
      <xdr:row>4</xdr:row>
      <xdr:rowOff>234479</xdr:rowOff>
    </xdr:to>
    <xdr:pic>
      <xdr:nvPicPr>
        <xdr:cNvPr id="5" name="Imagem 4" descr="Index of /wp-content/uploads/2018/06">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cstate="print">
          <a:alphaModFix amt="70000"/>
          <a:extLst>
            <a:ext uri="{28A0092B-C50C-407E-A947-70E740481C1C}">
              <a14:useLocalDpi xmlns:a14="http://schemas.microsoft.com/office/drawing/2010/main" val="0"/>
            </a:ext>
          </a:extLst>
        </a:blip>
        <a:srcRect/>
        <a:stretch>
          <a:fillRect/>
        </a:stretch>
      </xdr:blipFill>
      <xdr:spPr bwMode="auto">
        <a:xfrm>
          <a:off x="620486" y="478971"/>
          <a:ext cx="4397412" cy="909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2</xdr:col>
      <xdr:colOff>0</xdr:colOff>
      <xdr:row>9</xdr:row>
      <xdr:rowOff>0</xdr:rowOff>
    </xdr:from>
    <xdr:to>
      <xdr:col>15</xdr:col>
      <xdr:colOff>1</xdr:colOff>
      <xdr:row>36</xdr:row>
      <xdr:rowOff>190501</xdr:rowOff>
    </xdr:to>
    <xdr:sp macro="" textlink="">
      <xdr:nvSpPr>
        <xdr:cNvPr id="2" name="Seta: Pentágono 1">
          <a:extLst>
            <a:ext uri="{FF2B5EF4-FFF2-40B4-BE49-F238E27FC236}">
              <a16:creationId xmlns:a16="http://schemas.microsoft.com/office/drawing/2014/main" id="{00000000-0008-0000-0B00-000002000000}"/>
            </a:ext>
          </a:extLst>
        </xdr:cNvPr>
        <xdr:cNvSpPr/>
      </xdr:nvSpPr>
      <xdr:spPr>
        <a:xfrm>
          <a:off x="190500" y="457201"/>
          <a:ext cx="9591676" cy="5715000"/>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14</xdr:col>
      <xdr:colOff>374650</xdr:colOff>
      <xdr:row>9</xdr:row>
      <xdr:rowOff>0</xdr:rowOff>
    </xdr:from>
    <xdr:to>
      <xdr:col>30</xdr:col>
      <xdr:colOff>158750</xdr:colOff>
      <xdr:row>36</xdr:row>
      <xdr:rowOff>194735</xdr:rowOff>
    </xdr:to>
    <xdr:sp macro="" textlink="">
      <xdr:nvSpPr>
        <xdr:cNvPr id="3" name="Seta: Pentágono 2">
          <a:extLst>
            <a:ext uri="{FF2B5EF4-FFF2-40B4-BE49-F238E27FC236}">
              <a16:creationId xmlns:a16="http://schemas.microsoft.com/office/drawing/2014/main" id="{00000000-0008-0000-0B00-000003000000}"/>
            </a:ext>
          </a:extLst>
        </xdr:cNvPr>
        <xdr:cNvSpPr/>
      </xdr:nvSpPr>
      <xdr:spPr>
        <a:xfrm rot="10800000">
          <a:off x="9775825" y="461435"/>
          <a:ext cx="9051925" cy="5715000"/>
        </a:xfrm>
        <a:prstGeom prst="homePlate">
          <a:avLst>
            <a:gd name="adj" fmla="val 21570"/>
          </a:avLst>
        </a:prstGeom>
        <a:noFill/>
        <a:ln w="19050">
          <a:solidFill>
            <a:sysClr val="windowText" lastClr="000000"/>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pt-BR" sz="1100"/>
        </a:p>
      </xdr:txBody>
    </xdr:sp>
    <xdr:clientData/>
  </xdr:twoCellAnchor>
  <xdr:twoCellAnchor>
    <xdr:from>
      <xdr:col>12</xdr:col>
      <xdr:colOff>1323</xdr:colOff>
      <xdr:row>17</xdr:row>
      <xdr:rowOff>118070</xdr:rowOff>
    </xdr:from>
    <xdr:to>
      <xdr:col>18</xdr:col>
      <xdr:colOff>52916</xdr:colOff>
      <xdr:row>30</xdr:row>
      <xdr:rowOff>59530</xdr:rowOff>
    </xdr:to>
    <xdr:sp macro="" textlink="">
      <xdr:nvSpPr>
        <xdr:cNvPr id="4" name="Elipse 3">
          <a:extLst>
            <a:ext uri="{FF2B5EF4-FFF2-40B4-BE49-F238E27FC236}">
              <a16:creationId xmlns:a16="http://schemas.microsoft.com/office/drawing/2014/main" id="{00000000-0008-0000-0B00-000004000000}"/>
            </a:ext>
          </a:extLst>
        </xdr:cNvPr>
        <xdr:cNvSpPr/>
      </xdr:nvSpPr>
      <xdr:spPr>
        <a:xfrm>
          <a:off x="8411898" y="2213570"/>
          <a:ext cx="2794793" cy="2627510"/>
        </a:xfrm>
        <a:prstGeom prst="ellipse">
          <a:avLst/>
        </a:prstGeom>
        <a:solidFill>
          <a:schemeClr val="accent1"/>
        </a:solidFill>
        <a:ln w="3175"/>
        <a:scene3d>
          <a:camera prst="orthographicFront"/>
          <a:lightRig rig="threePt" dir="t"/>
        </a:scene3d>
        <a:sp3d>
          <a:bevelT/>
        </a:sp3d>
      </xdr:spPr>
      <xdr:style>
        <a:lnRef idx="3">
          <a:schemeClr val="lt1"/>
        </a:lnRef>
        <a:fillRef idx="1">
          <a:schemeClr val="accent4"/>
        </a:fillRef>
        <a:effectRef idx="1">
          <a:schemeClr val="accent4"/>
        </a:effectRef>
        <a:fontRef idx="minor">
          <a:schemeClr val="lt1"/>
        </a:fontRef>
      </xdr:style>
      <xdr:txBody>
        <a:bodyPr vertOverflow="clip" horzOverflow="clip" rtlCol="0" anchor="ctr"/>
        <a:lstStyle/>
        <a:p>
          <a:pPr lvl="0" algn="ctr"/>
          <a:r>
            <a:rPr lang="pt-BR" sz="5400" i="1">
              <a:solidFill>
                <a:schemeClr val="tx1"/>
              </a:solidFill>
            </a:rPr>
            <a:t>WILD</a:t>
          </a:r>
          <a:endParaRPr lang="pt-BR" sz="2600" i="1">
            <a:solidFill>
              <a:schemeClr val="tx1"/>
            </a:solidFill>
          </a:endParaRPr>
        </a:p>
      </xdr:txBody>
    </xdr:sp>
    <xdr:clientData/>
  </xdr:twoCellAnchor>
  <xdr:twoCellAnchor editAs="oneCell">
    <xdr:from>
      <xdr:col>3</xdr:col>
      <xdr:colOff>0</xdr:colOff>
      <xdr:row>2</xdr:row>
      <xdr:rowOff>0</xdr:rowOff>
    </xdr:from>
    <xdr:to>
      <xdr:col>7</xdr:col>
      <xdr:colOff>1327641</xdr:colOff>
      <xdr:row>4</xdr:row>
      <xdr:rowOff>234479</xdr:rowOff>
    </xdr:to>
    <xdr:pic>
      <xdr:nvPicPr>
        <xdr:cNvPr id="5" name="Imagem 4" descr="Index of /wp-content/uploads/2018/06">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cstate="print">
          <a:alphaModFix amt="70000"/>
          <a:extLst>
            <a:ext uri="{28A0092B-C50C-407E-A947-70E740481C1C}">
              <a14:useLocalDpi xmlns:a14="http://schemas.microsoft.com/office/drawing/2010/main" val="0"/>
            </a:ext>
          </a:extLst>
        </a:blip>
        <a:srcRect/>
        <a:stretch>
          <a:fillRect/>
        </a:stretch>
      </xdr:blipFill>
      <xdr:spPr bwMode="auto">
        <a:xfrm>
          <a:off x="620486" y="478971"/>
          <a:ext cx="4397412" cy="909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2941320</xdr:colOff>
      <xdr:row>27</xdr:row>
      <xdr:rowOff>68580</xdr:rowOff>
    </xdr:from>
    <xdr:to>
      <xdr:col>1</xdr:col>
      <xdr:colOff>9587230</xdr:colOff>
      <xdr:row>34</xdr:row>
      <xdr:rowOff>45085</xdr:rowOff>
    </xdr:to>
    <xdr:pic>
      <xdr:nvPicPr>
        <xdr:cNvPr id="2" name="Imagem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extLst>
            <a:ext uri="{FF2B5EF4-FFF2-40B4-BE49-F238E27FC236}">
              <a16:creationId xmlns:wpc="http://schemas.microsoft.com/office/word/2010/wordprocessingCanvas" xmlns:mc="http://schemas.openxmlformats.org/markup-compatibility/2006"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w16sdtdh="http://schemas.microsoft.com/office/word/2020/wordml/sdtdatahash" xmlns="" xmlns:o="urn:schemas-microsoft-com:office:office" xmlns:v="urn:schemas-microsoft-com:vml" xmlns:w10="urn:schemas-microsoft-com:office:word" xmlns:w="http://schemas.openxmlformats.org/wordprocessingml/2006/main" xmlns:a14="http://schemas.microsoft.com/office/drawing/2010/main" xmlns:a16="http://schemas.microsoft.com/office/drawing/2014/main" xmlns:arto="http://schemas.microsoft.com/office/word/2006/arto" xmlns:w16se="http://schemas.microsoft.com/office/word/2015/wordml/symex" xmlns:w16="http://schemas.microsoft.com/office/word/2018/wordml" xmlns:w16cid="http://schemas.microsoft.com/office/word/2016/wordml/cid" xmlns:w16cex="http://schemas.microsoft.com/office/word/2018/wordml/cex" xmlns:am3d="http://schemas.microsoft.com/office/drawing/2017/model3d" xmlns:aink="http://schemas.microsoft.com/office/drawing/2016/ink"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lc="http://schemas.openxmlformats.org/drawingml/2006/lockedCanvas" id="{320B2542-570E-4FA6-AB31-A95CFD056697}"/>
            </a:ext>
          </a:extLst>
        </a:blip>
        <a:stretch>
          <a:fillRect/>
        </a:stretch>
      </xdr:blipFill>
      <xdr:spPr>
        <a:xfrm>
          <a:off x="2941320" y="7383780"/>
          <a:ext cx="6645910" cy="1256665"/>
        </a:xfrm>
        <a:prstGeom prst="rect">
          <a:avLst/>
        </a:prstGeom>
      </xdr:spPr>
    </xdr:pic>
    <xdr:clientData/>
  </xdr:twoCellAnchor>
  <xdr:twoCellAnchor editAs="oneCell">
    <xdr:from>
      <xdr:col>1</xdr:col>
      <xdr:colOff>2987040</xdr:colOff>
      <xdr:row>36</xdr:row>
      <xdr:rowOff>114300</xdr:rowOff>
    </xdr:from>
    <xdr:to>
      <xdr:col>1</xdr:col>
      <xdr:colOff>9632950</xdr:colOff>
      <xdr:row>57</xdr:row>
      <xdr:rowOff>23495</xdr:rowOff>
    </xdr:to>
    <xdr:pic>
      <xdr:nvPicPr>
        <xdr:cNvPr id="3" name="Imagem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87040" y="9075420"/>
          <a:ext cx="6645910" cy="3749675"/>
        </a:xfrm>
        <a:prstGeom prst="rect">
          <a:avLst/>
        </a:prstGeom>
      </xdr:spPr>
    </xdr:pic>
    <xdr:clientData/>
  </xdr:twoCellAnchor>
  <xdr:twoCellAnchor editAs="oneCell">
    <xdr:from>
      <xdr:col>1</xdr:col>
      <xdr:colOff>2994660</xdr:colOff>
      <xdr:row>64</xdr:row>
      <xdr:rowOff>0</xdr:rowOff>
    </xdr:from>
    <xdr:to>
      <xdr:col>1</xdr:col>
      <xdr:colOff>9640570</xdr:colOff>
      <xdr:row>84</xdr:row>
      <xdr:rowOff>85090</xdr:rowOff>
    </xdr:to>
    <xdr:pic>
      <xdr:nvPicPr>
        <xdr:cNvPr id="4" name="Imagem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tretch>
          <a:fillRect/>
        </a:stretch>
      </xdr:blipFill>
      <xdr:spPr>
        <a:xfrm>
          <a:off x="3528060" y="14744700"/>
          <a:ext cx="6645910" cy="3742690"/>
        </a:xfrm>
        <a:prstGeom prst="rect">
          <a:avLst/>
        </a:prstGeom>
      </xdr:spPr>
    </xdr:pic>
    <xdr:clientData/>
  </xdr:twoCellAnchor>
  <xdr:twoCellAnchor editAs="oneCell">
    <xdr:from>
      <xdr:col>1</xdr:col>
      <xdr:colOff>3063240</xdr:colOff>
      <xdr:row>93</xdr:row>
      <xdr:rowOff>38100</xdr:rowOff>
    </xdr:from>
    <xdr:to>
      <xdr:col>1</xdr:col>
      <xdr:colOff>9709150</xdr:colOff>
      <xdr:row>113</xdr:row>
      <xdr:rowOff>112395</xdr:rowOff>
    </xdr:to>
    <xdr:pic>
      <xdr:nvPicPr>
        <xdr:cNvPr id="5" name="Imagem 4">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4"/>
        <a:stretch>
          <a:fillRect/>
        </a:stretch>
      </xdr:blipFill>
      <xdr:spPr>
        <a:xfrm>
          <a:off x="3596640" y="20787360"/>
          <a:ext cx="6645910" cy="3731895"/>
        </a:xfrm>
        <a:prstGeom prst="rect">
          <a:avLst/>
        </a:prstGeom>
      </xdr:spPr>
    </xdr:pic>
    <xdr:clientData/>
  </xdr:twoCellAnchor>
  <xdr:twoCellAnchor editAs="oneCell">
    <xdr:from>
      <xdr:col>1</xdr:col>
      <xdr:colOff>3108960</xdr:colOff>
      <xdr:row>132</xdr:row>
      <xdr:rowOff>45720</xdr:rowOff>
    </xdr:from>
    <xdr:to>
      <xdr:col>1</xdr:col>
      <xdr:colOff>9754870</xdr:colOff>
      <xdr:row>152</xdr:row>
      <xdr:rowOff>106045</xdr:rowOff>
    </xdr:to>
    <xdr:pic>
      <xdr:nvPicPr>
        <xdr:cNvPr id="6" name="Imagem 5">
          <a:extLst>
            <a:ext uri="{FF2B5EF4-FFF2-40B4-BE49-F238E27FC236}">
              <a16:creationId xmlns:a16="http://schemas.microsoft.com/office/drawing/2014/main" id="{00000000-0008-0000-0200-000006000000}"/>
            </a:ext>
          </a:extLst>
        </xdr:cNvPr>
        <xdr:cNvPicPr/>
      </xdr:nvPicPr>
      <xdr:blipFill>
        <a:blip xmlns:r="http://schemas.openxmlformats.org/officeDocument/2006/relationships" r:embed="rId5"/>
        <a:stretch>
          <a:fillRect/>
        </a:stretch>
      </xdr:blipFill>
      <xdr:spPr>
        <a:xfrm>
          <a:off x="3642360" y="28384500"/>
          <a:ext cx="6645910" cy="3717925"/>
        </a:xfrm>
        <a:prstGeom prst="rect">
          <a:avLst/>
        </a:prstGeom>
      </xdr:spPr>
    </xdr:pic>
    <xdr:clientData/>
  </xdr:twoCellAnchor>
  <xdr:twoCellAnchor editAs="oneCell">
    <xdr:from>
      <xdr:col>1</xdr:col>
      <xdr:colOff>3139440</xdr:colOff>
      <xdr:row>164</xdr:row>
      <xdr:rowOff>68580</xdr:rowOff>
    </xdr:from>
    <xdr:to>
      <xdr:col>1</xdr:col>
      <xdr:colOff>9785350</xdr:colOff>
      <xdr:row>184</xdr:row>
      <xdr:rowOff>147320</xdr:rowOff>
    </xdr:to>
    <xdr:pic>
      <xdr:nvPicPr>
        <xdr:cNvPr id="7" name="Imagem 6">
          <a:extLst>
            <a:ext uri="{FF2B5EF4-FFF2-40B4-BE49-F238E27FC236}">
              <a16:creationId xmlns:a16="http://schemas.microsoft.com/office/drawing/2014/main" id="{00000000-0008-0000-0200-000007000000}"/>
            </a:ext>
          </a:extLst>
        </xdr:cNvPr>
        <xdr:cNvPicPr/>
      </xdr:nvPicPr>
      <xdr:blipFill>
        <a:blip xmlns:r="http://schemas.openxmlformats.org/officeDocument/2006/relationships" r:embed="rId6"/>
        <a:stretch>
          <a:fillRect/>
        </a:stretch>
      </xdr:blipFill>
      <xdr:spPr>
        <a:xfrm>
          <a:off x="3672840" y="35204400"/>
          <a:ext cx="6645910" cy="37363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3024</xdr:colOff>
      <xdr:row>1</xdr:row>
      <xdr:rowOff>43395</xdr:rowOff>
    </xdr:from>
    <xdr:to>
      <xdr:col>5</xdr:col>
      <xdr:colOff>904652</xdr:colOff>
      <xdr:row>5</xdr:row>
      <xdr:rowOff>62441</xdr:rowOff>
    </xdr:to>
    <xdr:pic>
      <xdr:nvPicPr>
        <xdr:cNvPr id="4" name="Imagem 3" descr="ANAC - Agência Nacional de Aviação Civil - Home | Facebook">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4345" y="247502"/>
          <a:ext cx="1126369" cy="1134832"/>
        </a:xfrm>
        <a:prstGeom prst="rect">
          <a:avLst/>
        </a:prstGeom>
        <a:ln>
          <a:noFill/>
        </a:ln>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690281</xdr:colOff>
      <xdr:row>13</xdr:row>
      <xdr:rowOff>502022</xdr:rowOff>
    </xdr:from>
    <xdr:to>
      <xdr:col>9</xdr:col>
      <xdr:colOff>2839307</xdr:colOff>
      <xdr:row>13</xdr:row>
      <xdr:rowOff>1088813</xdr:rowOff>
    </xdr:to>
    <xdr:pic>
      <xdr:nvPicPr>
        <xdr:cNvPr id="3" name="Imagem 2">
          <a:extLst>
            <a:ext uri="{FF2B5EF4-FFF2-40B4-BE49-F238E27FC236}">
              <a16:creationId xmlns:a16="http://schemas.microsoft.com/office/drawing/2014/main" id="{DCCEE423-19B0-2107-1BC8-B4166994EBB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81716" y="3648634"/>
          <a:ext cx="2149026" cy="5867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38100</xdr:colOff>
      <xdr:row>3</xdr:row>
      <xdr:rowOff>15240</xdr:rowOff>
    </xdr:from>
    <xdr:to>
      <xdr:col>5</xdr:col>
      <xdr:colOff>4122420</xdr:colOff>
      <xdr:row>3</xdr:row>
      <xdr:rowOff>2217420</xdr:rowOff>
    </xdr:to>
    <xdr:pic>
      <xdr:nvPicPr>
        <xdr:cNvPr id="21" name="Imagem 20">
          <a:extLst>
            <a:ext uri="{FF2B5EF4-FFF2-40B4-BE49-F238E27FC236}">
              <a16:creationId xmlns:a16="http://schemas.microsoft.com/office/drawing/2014/main" id="{B7369AF1-1F5F-1E54-14CB-1E722EBAC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8860" y="1379220"/>
          <a:ext cx="4084320" cy="2202180"/>
        </a:xfrm>
        <a:prstGeom prst="rect">
          <a:avLst/>
        </a:prstGeom>
      </xdr:spPr>
    </xdr:pic>
    <xdr:clientData/>
  </xdr:twoCellAnchor>
  <xdr:twoCellAnchor editAs="oneCell">
    <xdr:from>
      <xdr:col>3</xdr:col>
      <xdr:colOff>45720</xdr:colOff>
      <xdr:row>3</xdr:row>
      <xdr:rowOff>7620</xdr:rowOff>
    </xdr:from>
    <xdr:to>
      <xdr:col>3</xdr:col>
      <xdr:colOff>4130040</xdr:colOff>
      <xdr:row>3</xdr:row>
      <xdr:rowOff>2209800</xdr:rowOff>
    </xdr:to>
    <xdr:pic>
      <xdr:nvPicPr>
        <xdr:cNvPr id="22" name="Imagem 21">
          <a:extLst>
            <a:ext uri="{FF2B5EF4-FFF2-40B4-BE49-F238E27FC236}">
              <a16:creationId xmlns:a16="http://schemas.microsoft.com/office/drawing/2014/main" id="{6544E44A-7119-4388-BBC6-1A34A8FD2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371600"/>
          <a:ext cx="4084320" cy="2202180"/>
        </a:xfrm>
        <a:prstGeom prst="rect">
          <a:avLst/>
        </a:prstGeom>
      </xdr:spPr>
    </xdr:pic>
    <xdr:clientData/>
  </xdr:twoCellAnchor>
  <xdr:twoCellAnchor editAs="oneCell">
    <xdr:from>
      <xdr:col>3</xdr:col>
      <xdr:colOff>38100</xdr:colOff>
      <xdr:row>7</xdr:row>
      <xdr:rowOff>7620</xdr:rowOff>
    </xdr:from>
    <xdr:to>
      <xdr:col>3</xdr:col>
      <xdr:colOff>4122420</xdr:colOff>
      <xdr:row>7</xdr:row>
      <xdr:rowOff>2209800</xdr:rowOff>
    </xdr:to>
    <xdr:pic>
      <xdr:nvPicPr>
        <xdr:cNvPr id="39" name="Imagem 38">
          <a:extLst>
            <a:ext uri="{FF2B5EF4-FFF2-40B4-BE49-F238E27FC236}">
              <a16:creationId xmlns:a16="http://schemas.microsoft.com/office/drawing/2014/main" id="{174EE804-EDE0-4AE4-9416-997E1D0C1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4335780"/>
          <a:ext cx="4084320" cy="2202180"/>
        </a:xfrm>
        <a:prstGeom prst="rect">
          <a:avLst/>
        </a:prstGeom>
      </xdr:spPr>
    </xdr:pic>
    <xdr:clientData/>
  </xdr:twoCellAnchor>
  <xdr:twoCellAnchor editAs="oneCell">
    <xdr:from>
      <xdr:col>5</xdr:col>
      <xdr:colOff>22860</xdr:colOff>
      <xdr:row>7</xdr:row>
      <xdr:rowOff>22860</xdr:rowOff>
    </xdr:from>
    <xdr:to>
      <xdr:col>5</xdr:col>
      <xdr:colOff>4107180</xdr:colOff>
      <xdr:row>7</xdr:row>
      <xdr:rowOff>2209800</xdr:rowOff>
    </xdr:to>
    <xdr:pic>
      <xdr:nvPicPr>
        <xdr:cNvPr id="40" name="Imagem 39">
          <a:extLst>
            <a:ext uri="{FF2B5EF4-FFF2-40B4-BE49-F238E27FC236}">
              <a16:creationId xmlns:a16="http://schemas.microsoft.com/office/drawing/2014/main" id="{0E605AB3-6381-4841-B713-469545DF8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4351020"/>
          <a:ext cx="4084320" cy="2186940"/>
        </a:xfrm>
        <a:prstGeom prst="rect">
          <a:avLst/>
        </a:prstGeom>
      </xdr:spPr>
    </xdr:pic>
    <xdr:clientData/>
  </xdr:twoCellAnchor>
  <xdr:twoCellAnchor editAs="oneCell">
    <xdr:from>
      <xdr:col>3</xdr:col>
      <xdr:colOff>60960</xdr:colOff>
      <xdr:row>11</xdr:row>
      <xdr:rowOff>15240</xdr:rowOff>
    </xdr:from>
    <xdr:to>
      <xdr:col>3</xdr:col>
      <xdr:colOff>4145280</xdr:colOff>
      <xdr:row>11</xdr:row>
      <xdr:rowOff>2202180</xdr:rowOff>
    </xdr:to>
    <xdr:pic>
      <xdr:nvPicPr>
        <xdr:cNvPr id="41" name="Imagem 40">
          <a:extLst>
            <a:ext uri="{FF2B5EF4-FFF2-40B4-BE49-F238E27FC236}">
              <a16:creationId xmlns:a16="http://schemas.microsoft.com/office/drawing/2014/main" id="{0C33486B-8D17-49BB-8D17-A9007AC833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7490460"/>
          <a:ext cx="4084320" cy="2186940"/>
        </a:xfrm>
        <a:prstGeom prst="rect">
          <a:avLst/>
        </a:prstGeom>
      </xdr:spPr>
    </xdr:pic>
    <xdr:clientData/>
  </xdr:twoCellAnchor>
  <xdr:twoCellAnchor editAs="oneCell">
    <xdr:from>
      <xdr:col>5</xdr:col>
      <xdr:colOff>60960</xdr:colOff>
      <xdr:row>11</xdr:row>
      <xdr:rowOff>7620</xdr:rowOff>
    </xdr:from>
    <xdr:to>
      <xdr:col>5</xdr:col>
      <xdr:colOff>4145280</xdr:colOff>
      <xdr:row>11</xdr:row>
      <xdr:rowOff>2194560</xdr:rowOff>
    </xdr:to>
    <xdr:pic>
      <xdr:nvPicPr>
        <xdr:cNvPr id="42" name="Imagem 41">
          <a:extLst>
            <a:ext uri="{FF2B5EF4-FFF2-40B4-BE49-F238E27FC236}">
              <a16:creationId xmlns:a16="http://schemas.microsoft.com/office/drawing/2014/main" id="{2DACDD71-D971-4FB8-88FC-D734E92A1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7482840"/>
          <a:ext cx="4084320" cy="2186940"/>
        </a:xfrm>
        <a:prstGeom prst="rect">
          <a:avLst/>
        </a:prstGeom>
      </xdr:spPr>
    </xdr:pic>
    <xdr:clientData/>
  </xdr:twoCellAnchor>
  <xdr:twoCellAnchor editAs="oneCell">
    <xdr:from>
      <xdr:col>3</xdr:col>
      <xdr:colOff>53340</xdr:colOff>
      <xdr:row>14</xdr:row>
      <xdr:rowOff>15240</xdr:rowOff>
    </xdr:from>
    <xdr:to>
      <xdr:col>3</xdr:col>
      <xdr:colOff>4137660</xdr:colOff>
      <xdr:row>14</xdr:row>
      <xdr:rowOff>2202180</xdr:rowOff>
    </xdr:to>
    <xdr:pic>
      <xdr:nvPicPr>
        <xdr:cNvPr id="43" name="Imagem 42">
          <a:extLst>
            <a:ext uri="{FF2B5EF4-FFF2-40B4-BE49-F238E27FC236}">
              <a16:creationId xmlns:a16="http://schemas.microsoft.com/office/drawing/2014/main" id="{F7DAE6BC-8169-410B-A56B-737FE91F4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3980" y="10454640"/>
          <a:ext cx="4084320" cy="2186940"/>
        </a:xfrm>
        <a:prstGeom prst="rect">
          <a:avLst/>
        </a:prstGeom>
      </xdr:spPr>
    </xdr:pic>
    <xdr:clientData/>
  </xdr:twoCellAnchor>
  <xdr:twoCellAnchor editAs="oneCell">
    <xdr:from>
      <xdr:col>5</xdr:col>
      <xdr:colOff>30480</xdr:colOff>
      <xdr:row>14</xdr:row>
      <xdr:rowOff>30480</xdr:rowOff>
    </xdr:from>
    <xdr:to>
      <xdr:col>5</xdr:col>
      <xdr:colOff>4114800</xdr:colOff>
      <xdr:row>14</xdr:row>
      <xdr:rowOff>2217420</xdr:rowOff>
    </xdr:to>
    <xdr:pic>
      <xdr:nvPicPr>
        <xdr:cNvPr id="44" name="Imagem 43">
          <a:extLst>
            <a:ext uri="{FF2B5EF4-FFF2-40B4-BE49-F238E27FC236}">
              <a16:creationId xmlns:a16="http://schemas.microsoft.com/office/drawing/2014/main" id="{1FE1E7DB-7C95-4D32-8600-9AA059939F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10469880"/>
          <a:ext cx="4084320" cy="2186940"/>
        </a:xfrm>
        <a:prstGeom prst="rect">
          <a:avLst/>
        </a:prstGeom>
      </xdr:spPr>
    </xdr:pic>
    <xdr:clientData/>
  </xdr:twoCellAnchor>
  <xdr:twoCellAnchor editAs="oneCell">
    <xdr:from>
      <xdr:col>3</xdr:col>
      <xdr:colOff>45720</xdr:colOff>
      <xdr:row>17</xdr:row>
      <xdr:rowOff>15240</xdr:rowOff>
    </xdr:from>
    <xdr:to>
      <xdr:col>3</xdr:col>
      <xdr:colOff>4130040</xdr:colOff>
      <xdr:row>17</xdr:row>
      <xdr:rowOff>2202180</xdr:rowOff>
    </xdr:to>
    <xdr:pic>
      <xdr:nvPicPr>
        <xdr:cNvPr id="45" name="Imagem 44">
          <a:extLst>
            <a:ext uri="{FF2B5EF4-FFF2-40B4-BE49-F238E27FC236}">
              <a16:creationId xmlns:a16="http://schemas.microsoft.com/office/drawing/2014/main" id="{4BE5A0C0-8B7A-494B-801D-B4CA30F52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3418820"/>
          <a:ext cx="4084320" cy="2186940"/>
        </a:xfrm>
        <a:prstGeom prst="rect">
          <a:avLst/>
        </a:prstGeom>
      </xdr:spPr>
    </xdr:pic>
    <xdr:clientData/>
  </xdr:twoCellAnchor>
  <xdr:twoCellAnchor editAs="oneCell">
    <xdr:from>
      <xdr:col>5</xdr:col>
      <xdr:colOff>15240</xdr:colOff>
      <xdr:row>17</xdr:row>
      <xdr:rowOff>22860</xdr:rowOff>
    </xdr:from>
    <xdr:to>
      <xdr:col>5</xdr:col>
      <xdr:colOff>4099560</xdr:colOff>
      <xdr:row>17</xdr:row>
      <xdr:rowOff>2209800</xdr:rowOff>
    </xdr:to>
    <xdr:pic>
      <xdr:nvPicPr>
        <xdr:cNvPr id="46" name="Imagem 45">
          <a:extLst>
            <a:ext uri="{FF2B5EF4-FFF2-40B4-BE49-F238E27FC236}">
              <a16:creationId xmlns:a16="http://schemas.microsoft.com/office/drawing/2014/main" id="{55E35585-1B64-4E4B-AEE7-A819003AA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3426440"/>
          <a:ext cx="4084320" cy="2186940"/>
        </a:xfrm>
        <a:prstGeom prst="rect">
          <a:avLst/>
        </a:prstGeom>
      </xdr:spPr>
    </xdr:pic>
    <xdr:clientData/>
  </xdr:twoCellAnchor>
  <xdr:twoCellAnchor editAs="oneCell">
    <xdr:from>
      <xdr:col>3</xdr:col>
      <xdr:colOff>45720</xdr:colOff>
      <xdr:row>23</xdr:row>
      <xdr:rowOff>7620</xdr:rowOff>
    </xdr:from>
    <xdr:to>
      <xdr:col>3</xdr:col>
      <xdr:colOff>4130040</xdr:colOff>
      <xdr:row>23</xdr:row>
      <xdr:rowOff>2194560</xdr:rowOff>
    </xdr:to>
    <xdr:pic>
      <xdr:nvPicPr>
        <xdr:cNvPr id="47" name="Imagem 46">
          <a:extLst>
            <a:ext uri="{FF2B5EF4-FFF2-40B4-BE49-F238E27FC236}">
              <a16:creationId xmlns:a16="http://schemas.microsoft.com/office/drawing/2014/main" id="{6522A6AC-78E0-4C79-8F10-A6A4F7865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6649700"/>
          <a:ext cx="4084320" cy="2186940"/>
        </a:xfrm>
        <a:prstGeom prst="rect">
          <a:avLst/>
        </a:prstGeom>
      </xdr:spPr>
    </xdr:pic>
    <xdr:clientData/>
  </xdr:twoCellAnchor>
  <xdr:twoCellAnchor editAs="oneCell">
    <xdr:from>
      <xdr:col>5</xdr:col>
      <xdr:colOff>22860</xdr:colOff>
      <xdr:row>23</xdr:row>
      <xdr:rowOff>22860</xdr:rowOff>
    </xdr:from>
    <xdr:to>
      <xdr:col>5</xdr:col>
      <xdr:colOff>4107180</xdr:colOff>
      <xdr:row>23</xdr:row>
      <xdr:rowOff>2209800</xdr:rowOff>
    </xdr:to>
    <xdr:pic>
      <xdr:nvPicPr>
        <xdr:cNvPr id="48" name="Imagem 47">
          <a:extLst>
            <a:ext uri="{FF2B5EF4-FFF2-40B4-BE49-F238E27FC236}">
              <a16:creationId xmlns:a16="http://schemas.microsoft.com/office/drawing/2014/main" id="{26AF5B60-74F9-422E-BC93-591B0F527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16390620"/>
          <a:ext cx="4084320" cy="2186940"/>
        </a:xfrm>
        <a:prstGeom prst="rect">
          <a:avLst/>
        </a:prstGeom>
      </xdr:spPr>
    </xdr:pic>
    <xdr:clientData/>
  </xdr:twoCellAnchor>
  <xdr:twoCellAnchor editAs="oneCell">
    <xdr:from>
      <xdr:col>3</xdr:col>
      <xdr:colOff>60960</xdr:colOff>
      <xdr:row>26</xdr:row>
      <xdr:rowOff>15240</xdr:rowOff>
    </xdr:from>
    <xdr:to>
      <xdr:col>3</xdr:col>
      <xdr:colOff>4145280</xdr:colOff>
      <xdr:row>26</xdr:row>
      <xdr:rowOff>2202180</xdr:rowOff>
    </xdr:to>
    <xdr:pic>
      <xdr:nvPicPr>
        <xdr:cNvPr id="49" name="Imagem 48">
          <a:extLst>
            <a:ext uri="{FF2B5EF4-FFF2-40B4-BE49-F238E27FC236}">
              <a16:creationId xmlns:a16="http://schemas.microsoft.com/office/drawing/2014/main" id="{43B9A5C4-C90D-42F4-AEC7-F4A14B62D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19164300"/>
          <a:ext cx="4084320" cy="2186940"/>
        </a:xfrm>
        <a:prstGeom prst="rect">
          <a:avLst/>
        </a:prstGeom>
      </xdr:spPr>
    </xdr:pic>
    <xdr:clientData/>
  </xdr:twoCellAnchor>
  <xdr:twoCellAnchor editAs="oneCell">
    <xdr:from>
      <xdr:col>5</xdr:col>
      <xdr:colOff>22860</xdr:colOff>
      <xdr:row>26</xdr:row>
      <xdr:rowOff>30480</xdr:rowOff>
    </xdr:from>
    <xdr:to>
      <xdr:col>5</xdr:col>
      <xdr:colOff>4107180</xdr:colOff>
      <xdr:row>26</xdr:row>
      <xdr:rowOff>2217420</xdr:rowOff>
    </xdr:to>
    <xdr:pic>
      <xdr:nvPicPr>
        <xdr:cNvPr id="50" name="Imagem 49">
          <a:extLst>
            <a:ext uri="{FF2B5EF4-FFF2-40B4-BE49-F238E27FC236}">
              <a16:creationId xmlns:a16="http://schemas.microsoft.com/office/drawing/2014/main" id="{30B4D748-7CA7-4074-A549-E03B35CFE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19179540"/>
          <a:ext cx="4084320" cy="2186940"/>
        </a:xfrm>
        <a:prstGeom prst="rect">
          <a:avLst/>
        </a:prstGeom>
      </xdr:spPr>
    </xdr:pic>
    <xdr:clientData/>
  </xdr:twoCellAnchor>
  <xdr:twoCellAnchor editAs="oneCell">
    <xdr:from>
      <xdr:col>3</xdr:col>
      <xdr:colOff>22860</xdr:colOff>
      <xdr:row>29</xdr:row>
      <xdr:rowOff>30480</xdr:rowOff>
    </xdr:from>
    <xdr:to>
      <xdr:col>3</xdr:col>
      <xdr:colOff>4107180</xdr:colOff>
      <xdr:row>29</xdr:row>
      <xdr:rowOff>2217420</xdr:rowOff>
    </xdr:to>
    <xdr:pic>
      <xdr:nvPicPr>
        <xdr:cNvPr id="51" name="Imagem 50">
          <a:extLst>
            <a:ext uri="{FF2B5EF4-FFF2-40B4-BE49-F238E27FC236}">
              <a16:creationId xmlns:a16="http://schemas.microsoft.com/office/drawing/2014/main" id="{FF0AC817-9458-48F4-ADC4-7C98620EF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 y="21960840"/>
          <a:ext cx="4084320" cy="2186940"/>
        </a:xfrm>
        <a:prstGeom prst="rect">
          <a:avLst/>
        </a:prstGeom>
      </xdr:spPr>
    </xdr:pic>
    <xdr:clientData/>
  </xdr:twoCellAnchor>
  <xdr:twoCellAnchor editAs="oneCell">
    <xdr:from>
      <xdr:col>5</xdr:col>
      <xdr:colOff>30480</xdr:colOff>
      <xdr:row>29</xdr:row>
      <xdr:rowOff>30480</xdr:rowOff>
    </xdr:from>
    <xdr:to>
      <xdr:col>5</xdr:col>
      <xdr:colOff>4114800</xdr:colOff>
      <xdr:row>29</xdr:row>
      <xdr:rowOff>2217420</xdr:rowOff>
    </xdr:to>
    <xdr:pic>
      <xdr:nvPicPr>
        <xdr:cNvPr id="52" name="Imagem 51">
          <a:extLst>
            <a:ext uri="{FF2B5EF4-FFF2-40B4-BE49-F238E27FC236}">
              <a16:creationId xmlns:a16="http://schemas.microsoft.com/office/drawing/2014/main" id="{EE8E067B-4D38-49E3-9002-539795458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21960840"/>
          <a:ext cx="4084320" cy="2186940"/>
        </a:xfrm>
        <a:prstGeom prst="rect">
          <a:avLst/>
        </a:prstGeom>
      </xdr:spPr>
    </xdr:pic>
    <xdr:clientData/>
  </xdr:twoCellAnchor>
  <xdr:twoCellAnchor editAs="oneCell">
    <xdr:from>
      <xdr:col>3</xdr:col>
      <xdr:colOff>38100</xdr:colOff>
      <xdr:row>32</xdr:row>
      <xdr:rowOff>30480</xdr:rowOff>
    </xdr:from>
    <xdr:to>
      <xdr:col>3</xdr:col>
      <xdr:colOff>4122420</xdr:colOff>
      <xdr:row>32</xdr:row>
      <xdr:rowOff>2217420</xdr:rowOff>
    </xdr:to>
    <xdr:pic>
      <xdr:nvPicPr>
        <xdr:cNvPr id="53" name="Imagem 52">
          <a:extLst>
            <a:ext uri="{FF2B5EF4-FFF2-40B4-BE49-F238E27FC236}">
              <a16:creationId xmlns:a16="http://schemas.microsoft.com/office/drawing/2014/main" id="{8C364707-0FED-46EA-90D9-603259466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24559260"/>
          <a:ext cx="4084320" cy="2186940"/>
        </a:xfrm>
        <a:prstGeom prst="rect">
          <a:avLst/>
        </a:prstGeom>
      </xdr:spPr>
    </xdr:pic>
    <xdr:clientData/>
  </xdr:twoCellAnchor>
  <xdr:twoCellAnchor editAs="oneCell">
    <xdr:from>
      <xdr:col>5</xdr:col>
      <xdr:colOff>22860</xdr:colOff>
      <xdr:row>32</xdr:row>
      <xdr:rowOff>7620</xdr:rowOff>
    </xdr:from>
    <xdr:to>
      <xdr:col>5</xdr:col>
      <xdr:colOff>4107180</xdr:colOff>
      <xdr:row>32</xdr:row>
      <xdr:rowOff>2194560</xdr:rowOff>
    </xdr:to>
    <xdr:pic>
      <xdr:nvPicPr>
        <xdr:cNvPr id="54" name="Imagem 53">
          <a:extLst>
            <a:ext uri="{FF2B5EF4-FFF2-40B4-BE49-F238E27FC236}">
              <a16:creationId xmlns:a16="http://schemas.microsoft.com/office/drawing/2014/main" id="{6EB4001A-A231-4F7F-AF5A-F0C3C6A17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24536400"/>
          <a:ext cx="4084320" cy="2186940"/>
        </a:xfrm>
        <a:prstGeom prst="rect">
          <a:avLst/>
        </a:prstGeom>
      </xdr:spPr>
    </xdr:pic>
    <xdr:clientData/>
  </xdr:twoCellAnchor>
  <xdr:oneCellAnchor>
    <xdr:from>
      <xdr:col>3</xdr:col>
      <xdr:colOff>45720</xdr:colOff>
      <xdr:row>20</xdr:row>
      <xdr:rowOff>7620</xdr:rowOff>
    </xdr:from>
    <xdr:ext cx="4084320" cy="2186940"/>
    <xdr:pic>
      <xdr:nvPicPr>
        <xdr:cNvPr id="6" name="Imagem 5">
          <a:extLst>
            <a:ext uri="{FF2B5EF4-FFF2-40B4-BE49-F238E27FC236}">
              <a16:creationId xmlns:a16="http://schemas.microsoft.com/office/drawing/2014/main" id="{44025C7B-C4C0-47EC-B206-D276D4B5C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7198340"/>
          <a:ext cx="4084320" cy="2186940"/>
        </a:xfrm>
        <a:prstGeom prst="rect">
          <a:avLst/>
        </a:prstGeom>
      </xdr:spPr>
    </xdr:pic>
    <xdr:clientData/>
  </xdr:oneCellAnchor>
  <xdr:oneCellAnchor>
    <xdr:from>
      <xdr:col>5</xdr:col>
      <xdr:colOff>22860</xdr:colOff>
      <xdr:row>20</xdr:row>
      <xdr:rowOff>22860</xdr:rowOff>
    </xdr:from>
    <xdr:ext cx="4084320" cy="2186940"/>
    <xdr:pic>
      <xdr:nvPicPr>
        <xdr:cNvPr id="7" name="Imagem 6">
          <a:extLst>
            <a:ext uri="{FF2B5EF4-FFF2-40B4-BE49-F238E27FC236}">
              <a16:creationId xmlns:a16="http://schemas.microsoft.com/office/drawing/2014/main" id="{36932C23-C654-4D94-8676-CF29E5C67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17213580"/>
          <a:ext cx="4084320" cy="2186940"/>
        </a:xfrm>
        <a:prstGeom prst="rect">
          <a:avLst/>
        </a:prstGeom>
      </xdr:spPr>
    </xdr:pic>
    <xdr:clientData/>
  </xdr:oneCellAnchor>
  <xdr:oneCellAnchor>
    <xdr:from>
      <xdr:col>11</xdr:col>
      <xdr:colOff>38100</xdr:colOff>
      <xdr:row>3</xdr:row>
      <xdr:rowOff>15240</xdr:rowOff>
    </xdr:from>
    <xdr:ext cx="4084320" cy="2202180"/>
    <xdr:pic>
      <xdr:nvPicPr>
        <xdr:cNvPr id="26" name="Imagem 25">
          <a:extLst>
            <a:ext uri="{FF2B5EF4-FFF2-40B4-BE49-F238E27FC236}">
              <a16:creationId xmlns:a16="http://schemas.microsoft.com/office/drawing/2014/main" id="{84E2D3F5-D93F-4039-A48C-4AB656640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8860" y="1844040"/>
          <a:ext cx="4084320" cy="2202180"/>
        </a:xfrm>
        <a:prstGeom prst="rect">
          <a:avLst/>
        </a:prstGeom>
      </xdr:spPr>
    </xdr:pic>
    <xdr:clientData/>
  </xdr:oneCellAnchor>
  <xdr:oneCellAnchor>
    <xdr:from>
      <xdr:col>9</xdr:col>
      <xdr:colOff>45720</xdr:colOff>
      <xdr:row>3</xdr:row>
      <xdr:rowOff>7620</xdr:rowOff>
    </xdr:from>
    <xdr:ext cx="4084320" cy="2202180"/>
    <xdr:pic>
      <xdr:nvPicPr>
        <xdr:cNvPr id="27" name="Imagem 26">
          <a:extLst>
            <a:ext uri="{FF2B5EF4-FFF2-40B4-BE49-F238E27FC236}">
              <a16:creationId xmlns:a16="http://schemas.microsoft.com/office/drawing/2014/main" id="{101055D3-46D6-4BDC-84F6-07A6DE72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836420"/>
          <a:ext cx="4084320" cy="2202180"/>
        </a:xfrm>
        <a:prstGeom prst="rect">
          <a:avLst/>
        </a:prstGeom>
      </xdr:spPr>
    </xdr:pic>
    <xdr:clientData/>
  </xdr:oneCellAnchor>
  <xdr:oneCellAnchor>
    <xdr:from>
      <xdr:col>9</xdr:col>
      <xdr:colOff>38100</xdr:colOff>
      <xdr:row>7</xdr:row>
      <xdr:rowOff>7620</xdr:rowOff>
    </xdr:from>
    <xdr:ext cx="4084320" cy="2202180"/>
    <xdr:pic>
      <xdr:nvPicPr>
        <xdr:cNvPr id="28" name="Imagem 27">
          <a:extLst>
            <a:ext uri="{FF2B5EF4-FFF2-40B4-BE49-F238E27FC236}">
              <a16:creationId xmlns:a16="http://schemas.microsoft.com/office/drawing/2014/main" id="{BB614F52-9FB8-4CFE-BE47-9498D0441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4739640"/>
          <a:ext cx="4084320" cy="2202180"/>
        </a:xfrm>
        <a:prstGeom prst="rect">
          <a:avLst/>
        </a:prstGeom>
      </xdr:spPr>
    </xdr:pic>
    <xdr:clientData/>
  </xdr:oneCellAnchor>
  <xdr:oneCellAnchor>
    <xdr:from>
      <xdr:col>11</xdr:col>
      <xdr:colOff>22860</xdr:colOff>
      <xdr:row>7</xdr:row>
      <xdr:rowOff>22860</xdr:rowOff>
    </xdr:from>
    <xdr:ext cx="4084320" cy="2186940"/>
    <xdr:pic>
      <xdr:nvPicPr>
        <xdr:cNvPr id="29" name="Imagem 28">
          <a:extLst>
            <a:ext uri="{FF2B5EF4-FFF2-40B4-BE49-F238E27FC236}">
              <a16:creationId xmlns:a16="http://schemas.microsoft.com/office/drawing/2014/main" id="{001C2CAC-3B31-4E6D-B920-98001E897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4754880"/>
          <a:ext cx="4084320" cy="2186940"/>
        </a:xfrm>
        <a:prstGeom prst="rect">
          <a:avLst/>
        </a:prstGeom>
      </xdr:spPr>
    </xdr:pic>
    <xdr:clientData/>
  </xdr:oneCellAnchor>
  <xdr:oneCellAnchor>
    <xdr:from>
      <xdr:col>9</xdr:col>
      <xdr:colOff>60960</xdr:colOff>
      <xdr:row>11</xdr:row>
      <xdr:rowOff>15240</xdr:rowOff>
    </xdr:from>
    <xdr:ext cx="4084320" cy="2186940"/>
    <xdr:pic>
      <xdr:nvPicPr>
        <xdr:cNvPr id="30" name="Imagem 29">
          <a:extLst>
            <a:ext uri="{FF2B5EF4-FFF2-40B4-BE49-F238E27FC236}">
              <a16:creationId xmlns:a16="http://schemas.microsoft.com/office/drawing/2014/main" id="{F491F79F-4841-4897-B936-E78AF3CF9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7833360"/>
          <a:ext cx="4084320" cy="2186940"/>
        </a:xfrm>
        <a:prstGeom prst="rect">
          <a:avLst/>
        </a:prstGeom>
      </xdr:spPr>
    </xdr:pic>
    <xdr:clientData/>
  </xdr:oneCellAnchor>
  <xdr:oneCellAnchor>
    <xdr:from>
      <xdr:col>11</xdr:col>
      <xdr:colOff>60960</xdr:colOff>
      <xdr:row>11</xdr:row>
      <xdr:rowOff>7620</xdr:rowOff>
    </xdr:from>
    <xdr:ext cx="4084320" cy="2186940"/>
    <xdr:pic>
      <xdr:nvPicPr>
        <xdr:cNvPr id="31" name="Imagem 30">
          <a:extLst>
            <a:ext uri="{FF2B5EF4-FFF2-40B4-BE49-F238E27FC236}">
              <a16:creationId xmlns:a16="http://schemas.microsoft.com/office/drawing/2014/main" id="{D434A2AF-DA0D-4189-BD77-5C9304BE7E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1720" y="7825740"/>
          <a:ext cx="4084320" cy="2186940"/>
        </a:xfrm>
        <a:prstGeom prst="rect">
          <a:avLst/>
        </a:prstGeom>
      </xdr:spPr>
    </xdr:pic>
    <xdr:clientData/>
  </xdr:oneCellAnchor>
  <xdr:oneCellAnchor>
    <xdr:from>
      <xdr:col>9</xdr:col>
      <xdr:colOff>53340</xdr:colOff>
      <xdr:row>14</xdr:row>
      <xdr:rowOff>15240</xdr:rowOff>
    </xdr:from>
    <xdr:ext cx="4084320" cy="2186940"/>
    <xdr:pic>
      <xdr:nvPicPr>
        <xdr:cNvPr id="32" name="Imagem 31">
          <a:extLst>
            <a:ext uri="{FF2B5EF4-FFF2-40B4-BE49-F238E27FC236}">
              <a16:creationId xmlns:a16="http://schemas.microsoft.com/office/drawing/2014/main" id="{E1CDA61A-0F57-4487-A996-830607DD01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3980" y="10949940"/>
          <a:ext cx="4084320" cy="2186940"/>
        </a:xfrm>
        <a:prstGeom prst="rect">
          <a:avLst/>
        </a:prstGeom>
      </xdr:spPr>
    </xdr:pic>
    <xdr:clientData/>
  </xdr:oneCellAnchor>
  <xdr:oneCellAnchor>
    <xdr:from>
      <xdr:col>11</xdr:col>
      <xdr:colOff>30480</xdr:colOff>
      <xdr:row>14</xdr:row>
      <xdr:rowOff>30480</xdr:rowOff>
    </xdr:from>
    <xdr:ext cx="4084320" cy="2186940"/>
    <xdr:pic>
      <xdr:nvPicPr>
        <xdr:cNvPr id="33" name="Imagem 32">
          <a:extLst>
            <a:ext uri="{FF2B5EF4-FFF2-40B4-BE49-F238E27FC236}">
              <a16:creationId xmlns:a16="http://schemas.microsoft.com/office/drawing/2014/main" id="{B201AE3F-C084-4CDB-BB76-CF5A17570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10965180"/>
          <a:ext cx="4084320" cy="2186940"/>
        </a:xfrm>
        <a:prstGeom prst="rect">
          <a:avLst/>
        </a:prstGeom>
      </xdr:spPr>
    </xdr:pic>
    <xdr:clientData/>
  </xdr:oneCellAnchor>
  <xdr:oneCellAnchor>
    <xdr:from>
      <xdr:col>9</xdr:col>
      <xdr:colOff>45720</xdr:colOff>
      <xdr:row>17</xdr:row>
      <xdr:rowOff>15240</xdr:rowOff>
    </xdr:from>
    <xdr:ext cx="4084320" cy="2186940"/>
    <xdr:pic>
      <xdr:nvPicPr>
        <xdr:cNvPr id="34" name="Imagem 33">
          <a:extLst>
            <a:ext uri="{FF2B5EF4-FFF2-40B4-BE49-F238E27FC236}">
              <a16:creationId xmlns:a16="http://schemas.microsoft.com/office/drawing/2014/main" id="{4C041DA7-C310-42E1-B1B9-448FF9985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4371320"/>
          <a:ext cx="4084320" cy="2186940"/>
        </a:xfrm>
        <a:prstGeom prst="rect">
          <a:avLst/>
        </a:prstGeom>
      </xdr:spPr>
    </xdr:pic>
    <xdr:clientData/>
  </xdr:oneCellAnchor>
  <xdr:oneCellAnchor>
    <xdr:from>
      <xdr:col>11</xdr:col>
      <xdr:colOff>15240</xdr:colOff>
      <xdr:row>17</xdr:row>
      <xdr:rowOff>22860</xdr:rowOff>
    </xdr:from>
    <xdr:ext cx="4084320" cy="2186940"/>
    <xdr:pic>
      <xdr:nvPicPr>
        <xdr:cNvPr id="35" name="Imagem 34">
          <a:extLst>
            <a:ext uri="{FF2B5EF4-FFF2-40B4-BE49-F238E27FC236}">
              <a16:creationId xmlns:a16="http://schemas.microsoft.com/office/drawing/2014/main" id="{B9D7E671-84E2-465C-B041-E3255B899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4378940"/>
          <a:ext cx="4084320" cy="2186940"/>
        </a:xfrm>
        <a:prstGeom prst="rect">
          <a:avLst/>
        </a:prstGeom>
      </xdr:spPr>
    </xdr:pic>
    <xdr:clientData/>
  </xdr:oneCellAnchor>
  <xdr:oneCellAnchor>
    <xdr:from>
      <xdr:col>9</xdr:col>
      <xdr:colOff>45720</xdr:colOff>
      <xdr:row>23</xdr:row>
      <xdr:rowOff>7620</xdr:rowOff>
    </xdr:from>
    <xdr:ext cx="4084320" cy="2186940"/>
    <xdr:pic>
      <xdr:nvPicPr>
        <xdr:cNvPr id="36" name="Imagem 35">
          <a:extLst>
            <a:ext uri="{FF2B5EF4-FFF2-40B4-BE49-F238E27FC236}">
              <a16:creationId xmlns:a16="http://schemas.microsoft.com/office/drawing/2014/main" id="{D2628CBB-2920-4AF3-8FAD-35AABBAEC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20535900"/>
          <a:ext cx="4084320" cy="2186940"/>
        </a:xfrm>
        <a:prstGeom prst="rect">
          <a:avLst/>
        </a:prstGeom>
      </xdr:spPr>
    </xdr:pic>
    <xdr:clientData/>
  </xdr:oneCellAnchor>
  <xdr:oneCellAnchor>
    <xdr:from>
      <xdr:col>11</xdr:col>
      <xdr:colOff>22860</xdr:colOff>
      <xdr:row>23</xdr:row>
      <xdr:rowOff>22860</xdr:rowOff>
    </xdr:from>
    <xdr:ext cx="4084320" cy="2186940"/>
    <xdr:pic>
      <xdr:nvPicPr>
        <xdr:cNvPr id="37" name="Imagem 36">
          <a:extLst>
            <a:ext uri="{FF2B5EF4-FFF2-40B4-BE49-F238E27FC236}">
              <a16:creationId xmlns:a16="http://schemas.microsoft.com/office/drawing/2014/main" id="{909E40E5-AC6E-4864-BEB6-11047ABE9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20551140"/>
          <a:ext cx="4084320" cy="2186940"/>
        </a:xfrm>
        <a:prstGeom prst="rect">
          <a:avLst/>
        </a:prstGeom>
      </xdr:spPr>
    </xdr:pic>
    <xdr:clientData/>
  </xdr:oneCellAnchor>
  <xdr:oneCellAnchor>
    <xdr:from>
      <xdr:col>9</xdr:col>
      <xdr:colOff>60960</xdr:colOff>
      <xdr:row>26</xdr:row>
      <xdr:rowOff>15240</xdr:rowOff>
    </xdr:from>
    <xdr:ext cx="4084320" cy="2186940"/>
    <xdr:pic>
      <xdr:nvPicPr>
        <xdr:cNvPr id="38" name="Imagem 37">
          <a:extLst>
            <a:ext uri="{FF2B5EF4-FFF2-40B4-BE49-F238E27FC236}">
              <a16:creationId xmlns:a16="http://schemas.microsoft.com/office/drawing/2014/main" id="{AEF51E65-F37A-486A-BBEF-C9C6ECA32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23629620"/>
          <a:ext cx="4084320" cy="2186940"/>
        </a:xfrm>
        <a:prstGeom prst="rect">
          <a:avLst/>
        </a:prstGeom>
      </xdr:spPr>
    </xdr:pic>
    <xdr:clientData/>
  </xdr:oneCellAnchor>
  <xdr:oneCellAnchor>
    <xdr:from>
      <xdr:col>11</xdr:col>
      <xdr:colOff>22860</xdr:colOff>
      <xdr:row>26</xdr:row>
      <xdr:rowOff>30480</xdr:rowOff>
    </xdr:from>
    <xdr:ext cx="4084320" cy="2186940"/>
    <xdr:pic>
      <xdr:nvPicPr>
        <xdr:cNvPr id="55" name="Imagem 54">
          <a:extLst>
            <a:ext uri="{FF2B5EF4-FFF2-40B4-BE49-F238E27FC236}">
              <a16:creationId xmlns:a16="http://schemas.microsoft.com/office/drawing/2014/main" id="{51A086F7-340B-4BE0-8F5C-54C8D205C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23644860"/>
          <a:ext cx="4084320" cy="2186940"/>
        </a:xfrm>
        <a:prstGeom prst="rect">
          <a:avLst/>
        </a:prstGeom>
      </xdr:spPr>
    </xdr:pic>
    <xdr:clientData/>
  </xdr:oneCellAnchor>
  <xdr:oneCellAnchor>
    <xdr:from>
      <xdr:col>9</xdr:col>
      <xdr:colOff>22860</xdr:colOff>
      <xdr:row>29</xdr:row>
      <xdr:rowOff>30480</xdr:rowOff>
    </xdr:from>
    <xdr:ext cx="4084320" cy="2186940"/>
    <xdr:pic>
      <xdr:nvPicPr>
        <xdr:cNvPr id="56" name="Imagem 55">
          <a:extLst>
            <a:ext uri="{FF2B5EF4-FFF2-40B4-BE49-F238E27FC236}">
              <a16:creationId xmlns:a16="http://schemas.microsoft.com/office/drawing/2014/main" id="{2720DFCB-3E34-4520-A5A3-11EE4EF0F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0" y="26730960"/>
          <a:ext cx="4084320" cy="2186940"/>
        </a:xfrm>
        <a:prstGeom prst="rect">
          <a:avLst/>
        </a:prstGeom>
      </xdr:spPr>
    </xdr:pic>
    <xdr:clientData/>
  </xdr:oneCellAnchor>
  <xdr:oneCellAnchor>
    <xdr:from>
      <xdr:col>11</xdr:col>
      <xdr:colOff>30480</xdr:colOff>
      <xdr:row>29</xdr:row>
      <xdr:rowOff>30480</xdr:rowOff>
    </xdr:from>
    <xdr:ext cx="4084320" cy="2186940"/>
    <xdr:pic>
      <xdr:nvPicPr>
        <xdr:cNvPr id="57" name="Imagem 56">
          <a:extLst>
            <a:ext uri="{FF2B5EF4-FFF2-40B4-BE49-F238E27FC236}">
              <a16:creationId xmlns:a16="http://schemas.microsoft.com/office/drawing/2014/main" id="{38CAB95E-5983-400C-8710-34C985144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26730960"/>
          <a:ext cx="4084320" cy="2186940"/>
        </a:xfrm>
        <a:prstGeom prst="rect">
          <a:avLst/>
        </a:prstGeom>
      </xdr:spPr>
    </xdr:pic>
    <xdr:clientData/>
  </xdr:oneCellAnchor>
  <xdr:oneCellAnchor>
    <xdr:from>
      <xdr:col>9</xdr:col>
      <xdr:colOff>38100</xdr:colOff>
      <xdr:row>32</xdr:row>
      <xdr:rowOff>30480</xdr:rowOff>
    </xdr:from>
    <xdr:ext cx="4084320" cy="2186940"/>
    <xdr:pic>
      <xdr:nvPicPr>
        <xdr:cNvPr id="58" name="Imagem 57">
          <a:extLst>
            <a:ext uri="{FF2B5EF4-FFF2-40B4-BE49-F238E27FC236}">
              <a16:creationId xmlns:a16="http://schemas.microsoft.com/office/drawing/2014/main" id="{CC1C8BAE-DF03-42D7-8172-AB02286478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29817060"/>
          <a:ext cx="4084320" cy="2186940"/>
        </a:xfrm>
        <a:prstGeom prst="rect">
          <a:avLst/>
        </a:prstGeom>
      </xdr:spPr>
    </xdr:pic>
    <xdr:clientData/>
  </xdr:oneCellAnchor>
  <xdr:oneCellAnchor>
    <xdr:from>
      <xdr:col>11</xdr:col>
      <xdr:colOff>22860</xdr:colOff>
      <xdr:row>32</xdr:row>
      <xdr:rowOff>7620</xdr:rowOff>
    </xdr:from>
    <xdr:ext cx="4084320" cy="2186940"/>
    <xdr:pic>
      <xdr:nvPicPr>
        <xdr:cNvPr id="59" name="Imagem 58">
          <a:extLst>
            <a:ext uri="{FF2B5EF4-FFF2-40B4-BE49-F238E27FC236}">
              <a16:creationId xmlns:a16="http://schemas.microsoft.com/office/drawing/2014/main" id="{A064D13C-B1AE-4016-822B-6633E116E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29794200"/>
          <a:ext cx="4084320" cy="2186940"/>
        </a:xfrm>
        <a:prstGeom prst="rect">
          <a:avLst/>
        </a:prstGeom>
      </xdr:spPr>
    </xdr:pic>
    <xdr:clientData/>
  </xdr:oneCellAnchor>
  <xdr:oneCellAnchor>
    <xdr:from>
      <xdr:col>9</xdr:col>
      <xdr:colOff>45720</xdr:colOff>
      <xdr:row>20</xdr:row>
      <xdr:rowOff>7620</xdr:rowOff>
    </xdr:from>
    <xdr:ext cx="4084320" cy="2186940"/>
    <xdr:pic>
      <xdr:nvPicPr>
        <xdr:cNvPr id="60" name="Imagem 59">
          <a:extLst>
            <a:ext uri="{FF2B5EF4-FFF2-40B4-BE49-F238E27FC236}">
              <a16:creationId xmlns:a16="http://schemas.microsoft.com/office/drawing/2014/main" id="{2D15482B-6CEA-4E05-9419-37383BE16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7449800"/>
          <a:ext cx="4084320" cy="2186940"/>
        </a:xfrm>
        <a:prstGeom prst="rect">
          <a:avLst/>
        </a:prstGeom>
      </xdr:spPr>
    </xdr:pic>
    <xdr:clientData/>
  </xdr:oneCellAnchor>
  <xdr:oneCellAnchor>
    <xdr:from>
      <xdr:col>11</xdr:col>
      <xdr:colOff>22860</xdr:colOff>
      <xdr:row>20</xdr:row>
      <xdr:rowOff>22860</xdr:rowOff>
    </xdr:from>
    <xdr:ext cx="4084320" cy="2186940"/>
    <xdr:pic>
      <xdr:nvPicPr>
        <xdr:cNvPr id="61" name="Imagem 60">
          <a:extLst>
            <a:ext uri="{FF2B5EF4-FFF2-40B4-BE49-F238E27FC236}">
              <a16:creationId xmlns:a16="http://schemas.microsoft.com/office/drawing/2014/main" id="{583F9E42-C2D6-4DB6-9BFD-E4B78E3AE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03620" y="17465040"/>
          <a:ext cx="4084320" cy="2186940"/>
        </a:xfrm>
        <a:prstGeom prst="rect">
          <a:avLst/>
        </a:prstGeom>
      </xdr:spPr>
    </xdr:pic>
    <xdr:clientData/>
  </xdr:oneCellAnchor>
  <xdr:twoCellAnchor editAs="oneCell">
    <xdr:from>
      <xdr:col>11</xdr:col>
      <xdr:colOff>0</xdr:colOff>
      <xdr:row>12</xdr:row>
      <xdr:rowOff>0</xdr:rowOff>
    </xdr:from>
    <xdr:to>
      <xdr:col>12</xdr:col>
      <xdr:colOff>7620</xdr:colOff>
      <xdr:row>12</xdr:row>
      <xdr:rowOff>190500</xdr:rowOff>
    </xdr:to>
    <xdr:pic>
      <xdr:nvPicPr>
        <xdr:cNvPr id="62" name="Imagem 61">
          <a:extLst>
            <a:ext uri="{FF2B5EF4-FFF2-40B4-BE49-F238E27FC236}">
              <a16:creationId xmlns:a16="http://schemas.microsoft.com/office/drawing/2014/main" id="{9619AB86-F821-50C4-DE7A-1318346F66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489680" y="9860280"/>
          <a:ext cx="416814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60960</xdr:colOff>
      <xdr:row>3</xdr:row>
      <xdr:rowOff>7620</xdr:rowOff>
    </xdr:from>
    <xdr:to>
      <xdr:col>3</xdr:col>
      <xdr:colOff>4145280</xdr:colOff>
      <xdr:row>3</xdr:row>
      <xdr:rowOff>2209800</xdr:rowOff>
    </xdr:to>
    <xdr:pic>
      <xdr:nvPicPr>
        <xdr:cNvPr id="2" name="Imagem 1">
          <a:extLst>
            <a:ext uri="{FF2B5EF4-FFF2-40B4-BE49-F238E27FC236}">
              <a16:creationId xmlns:a16="http://schemas.microsoft.com/office/drawing/2014/main" id="{24F26C29-5BFE-46EE-8111-F74AD2F16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1318260"/>
          <a:ext cx="4084320" cy="2202180"/>
        </a:xfrm>
        <a:prstGeom prst="rect">
          <a:avLst/>
        </a:prstGeom>
      </xdr:spPr>
    </xdr:pic>
    <xdr:clientData/>
  </xdr:twoCellAnchor>
  <xdr:twoCellAnchor editAs="oneCell">
    <xdr:from>
      <xdr:col>5</xdr:col>
      <xdr:colOff>15240</xdr:colOff>
      <xdr:row>3</xdr:row>
      <xdr:rowOff>7620</xdr:rowOff>
    </xdr:from>
    <xdr:to>
      <xdr:col>5</xdr:col>
      <xdr:colOff>4099560</xdr:colOff>
      <xdr:row>3</xdr:row>
      <xdr:rowOff>2209800</xdr:rowOff>
    </xdr:to>
    <xdr:pic>
      <xdr:nvPicPr>
        <xdr:cNvPr id="3" name="Imagem 2">
          <a:extLst>
            <a:ext uri="{FF2B5EF4-FFF2-40B4-BE49-F238E27FC236}">
              <a16:creationId xmlns:a16="http://schemas.microsoft.com/office/drawing/2014/main" id="{CDB4E5E8-B5F8-4021-A394-5DDB2480F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853440"/>
          <a:ext cx="4084320" cy="2202180"/>
        </a:xfrm>
        <a:prstGeom prst="rect">
          <a:avLst/>
        </a:prstGeom>
      </xdr:spPr>
    </xdr:pic>
    <xdr:clientData/>
  </xdr:twoCellAnchor>
  <xdr:twoCellAnchor editAs="oneCell">
    <xdr:from>
      <xdr:col>3</xdr:col>
      <xdr:colOff>60960</xdr:colOff>
      <xdr:row>7</xdr:row>
      <xdr:rowOff>15240</xdr:rowOff>
    </xdr:from>
    <xdr:to>
      <xdr:col>3</xdr:col>
      <xdr:colOff>4145280</xdr:colOff>
      <xdr:row>7</xdr:row>
      <xdr:rowOff>2217420</xdr:rowOff>
    </xdr:to>
    <xdr:pic>
      <xdr:nvPicPr>
        <xdr:cNvPr id="4" name="Imagem 3">
          <a:extLst>
            <a:ext uri="{FF2B5EF4-FFF2-40B4-BE49-F238E27FC236}">
              <a16:creationId xmlns:a16="http://schemas.microsoft.com/office/drawing/2014/main" id="{B4B50448-4456-4FD4-860F-51847FE312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3642360"/>
          <a:ext cx="4084320" cy="2202180"/>
        </a:xfrm>
        <a:prstGeom prst="rect">
          <a:avLst/>
        </a:prstGeom>
      </xdr:spPr>
    </xdr:pic>
    <xdr:clientData/>
  </xdr:twoCellAnchor>
  <xdr:twoCellAnchor editAs="oneCell">
    <xdr:from>
      <xdr:col>5</xdr:col>
      <xdr:colOff>38100</xdr:colOff>
      <xdr:row>7</xdr:row>
      <xdr:rowOff>7620</xdr:rowOff>
    </xdr:from>
    <xdr:to>
      <xdr:col>5</xdr:col>
      <xdr:colOff>4122420</xdr:colOff>
      <xdr:row>7</xdr:row>
      <xdr:rowOff>2209800</xdr:rowOff>
    </xdr:to>
    <xdr:pic>
      <xdr:nvPicPr>
        <xdr:cNvPr id="5" name="Imagem 4">
          <a:extLst>
            <a:ext uri="{FF2B5EF4-FFF2-40B4-BE49-F238E27FC236}">
              <a16:creationId xmlns:a16="http://schemas.microsoft.com/office/drawing/2014/main" id="{68173845-2516-4956-9A0F-10156ECC0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8860" y="3634740"/>
          <a:ext cx="4084320" cy="2202180"/>
        </a:xfrm>
        <a:prstGeom prst="rect">
          <a:avLst/>
        </a:prstGeom>
      </xdr:spPr>
    </xdr:pic>
    <xdr:clientData/>
  </xdr:twoCellAnchor>
  <xdr:twoCellAnchor editAs="oneCell">
    <xdr:from>
      <xdr:col>5</xdr:col>
      <xdr:colOff>53340</xdr:colOff>
      <xdr:row>11</xdr:row>
      <xdr:rowOff>7620</xdr:rowOff>
    </xdr:from>
    <xdr:to>
      <xdr:col>5</xdr:col>
      <xdr:colOff>4137660</xdr:colOff>
      <xdr:row>11</xdr:row>
      <xdr:rowOff>2209800</xdr:rowOff>
    </xdr:to>
    <xdr:pic>
      <xdr:nvPicPr>
        <xdr:cNvPr id="6" name="Imagem 5">
          <a:extLst>
            <a:ext uri="{FF2B5EF4-FFF2-40B4-BE49-F238E27FC236}">
              <a16:creationId xmlns:a16="http://schemas.microsoft.com/office/drawing/2014/main" id="{D073E956-1E52-45CD-80DA-F5B8EDDC7F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34100" y="6416040"/>
          <a:ext cx="4084320" cy="2202180"/>
        </a:xfrm>
        <a:prstGeom prst="rect">
          <a:avLst/>
        </a:prstGeom>
      </xdr:spPr>
    </xdr:pic>
    <xdr:clientData/>
  </xdr:twoCellAnchor>
  <xdr:twoCellAnchor editAs="oneCell">
    <xdr:from>
      <xdr:col>3</xdr:col>
      <xdr:colOff>68580</xdr:colOff>
      <xdr:row>11</xdr:row>
      <xdr:rowOff>15240</xdr:rowOff>
    </xdr:from>
    <xdr:to>
      <xdr:col>3</xdr:col>
      <xdr:colOff>4152900</xdr:colOff>
      <xdr:row>11</xdr:row>
      <xdr:rowOff>2217420</xdr:rowOff>
    </xdr:to>
    <xdr:pic>
      <xdr:nvPicPr>
        <xdr:cNvPr id="7" name="Imagem 6">
          <a:extLst>
            <a:ext uri="{FF2B5EF4-FFF2-40B4-BE49-F238E27FC236}">
              <a16:creationId xmlns:a16="http://schemas.microsoft.com/office/drawing/2014/main" id="{16C908BB-DF2D-42B7-ACAD-02D740A13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6423660"/>
          <a:ext cx="4084320" cy="2202180"/>
        </a:xfrm>
        <a:prstGeom prst="rect">
          <a:avLst/>
        </a:prstGeom>
      </xdr:spPr>
    </xdr:pic>
    <xdr:clientData/>
  </xdr:twoCellAnchor>
  <xdr:twoCellAnchor editAs="oneCell">
    <xdr:from>
      <xdr:col>3</xdr:col>
      <xdr:colOff>68580</xdr:colOff>
      <xdr:row>14</xdr:row>
      <xdr:rowOff>15240</xdr:rowOff>
    </xdr:from>
    <xdr:to>
      <xdr:col>3</xdr:col>
      <xdr:colOff>4152900</xdr:colOff>
      <xdr:row>14</xdr:row>
      <xdr:rowOff>2217420</xdr:rowOff>
    </xdr:to>
    <xdr:pic>
      <xdr:nvPicPr>
        <xdr:cNvPr id="8" name="Imagem 7">
          <a:extLst>
            <a:ext uri="{FF2B5EF4-FFF2-40B4-BE49-F238E27FC236}">
              <a16:creationId xmlns:a16="http://schemas.microsoft.com/office/drawing/2014/main" id="{0B17E74E-1D2E-4D90-AA63-6C1B4A1411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9022080"/>
          <a:ext cx="4084320" cy="2202180"/>
        </a:xfrm>
        <a:prstGeom prst="rect">
          <a:avLst/>
        </a:prstGeom>
      </xdr:spPr>
    </xdr:pic>
    <xdr:clientData/>
  </xdr:twoCellAnchor>
  <xdr:twoCellAnchor editAs="oneCell">
    <xdr:from>
      <xdr:col>5</xdr:col>
      <xdr:colOff>45720</xdr:colOff>
      <xdr:row>14</xdr:row>
      <xdr:rowOff>15240</xdr:rowOff>
    </xdr:from>
    <xdr:to>
      <xdr:col>5</xdr:col>
      <xdr:colOff>4130040</xdr:colOff>
      <xdr:row>14</xdr:row>
      <xdr:rowOff>2217420</xdr:rowOff>
    </xdr:to>
    <xdr:pic>
      <xdr:nvPicPr>
        <xdr:cNvPr id="9" name="Imagem 8">
          <a:extLst>
            <a:ext uri="{FF2B5EF4-FFF2-40B4-BE49-F238E27FC236}">
              <a16:creationId xmlns:a16="http://schemas.microsoft.com/office/drawing/2014/main" id="{4884182D-571D-4C56-9E3B-F752C199C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26480" y="9022080"/>
          <a:ext cx="4084320" cy="2202180"/>
        </a:xfrm>
        <a:prstGeom prst="rect">
          <a:avLst/>
        </a:prstGeom>
      </xdr:spPr>
    </xdr:pic>
    <xdr:clientData/>
  </xdr:twoCellAnchor>
  <xdr:twoCellAnchor editAs="oneCell">
    <xdr:from>
      <xdr:col>3</xdr:col>
      <xdr:colOff>45720</xdr:colOff>
      <xdr:row>17</xdr:row>
      <xdr:rowOff>7620</xdr:rowOff>
    </xdr:from>
    <xdr:to>
      <xdr:col>3</xdr:col>
      <xdr:colOff>4130040</xdr:colOff>
      <xdr:row>17</xdr:row>
      <xdr:rowOff>2209800</xdr:rowOff>
    </xdr:to>
    <xdr:pic>
      <xdr:nvPicPr>
        <xdr:cNvPr id="10" name="Imagem 9">
          <a:extLst>
            <a:ext uri="{FF2B5EF4-FFF2-40B4-BE49-F238E27FC236}">
              <a16:creationId xmlns:a16="http://schemas.microsoft.com/office/drawing/2014/main" id="{7CA70188-B4B3-4588-9C81-E3EB362D1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11795760"/>
          <a:ext cx="4084320" cy="2202180"/>
        </a:xfrm>
        <a:prstGeom prst="rect">
          <a:avLst/>
        </a:prstGeom>
      </xdr:spPr>
    </xdr:pic>
    <xdr:clientData/>
  </xdr:twoCellAnchor>
  <xdr:twoCellAnchor editAs="oneCell">
    <xdr:from>
      <xdr:col>5</xdr:col>
      <xdr:colOff>15240</xdr:colOff>
      <xdr:row>17</xdr:row>
      <xdr:rowOff>7620</xdr:rowOff>
    </xdr:from>
    <xdr:to>
      <xdr:col>5</xdr:col>
      <xdr:colOff>4099560</xdr:colOff>
      <xdr:row>17</xdr:row>
      <xdr:rowOff>2209800</xdr:rowOff>
    </xdr:to>
    <xdr:pic>
      <xdr:nvPicPr>
        <xdr:cNvPr id="11" name="Imagem 10">
          <a:extLst>
            <a:ext uri="{FF2B5EF4-FFF2-40B4-BE49-F238E27FC236}">
              <a16:creationId xmlns:a16="http://schemas.microsoft.com/office/drawing/2014/main" id="{B7F10188-6FED-4F20-918A-96DCBBD0B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11795760"/>
          <a:ext cx="4084320" cy="220218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68580</xdr:colOff>
      <xdr:row>3</xdr:row>
      <xdr:rowOff>7620</xdr:rowOff>
    </xdr:from>
    <xdr:to>
      <xdr:col>3</xdr:col>
      <xdr:colOff>4152900</xdr:colOff>
      <xdr:row>3</xdr:row>
      <xdr:rowOff>2209800</xdr:rowOff>
    </xdr:to>
    <xdr:pic>
      <xdr:nvPicPr>
        <xdr:cNvPr id="2" name="Imagem 1">
          <a:extLst>
            <a:ext uri="{FF2B5EF4-FFF2-40B4-BE49-F238E27FC236}">
              <a16:creationId xmlns:a16="http://schemas.microsoft.com/office/drawing/2014/main" id="{E087D0D0-41EE-42ED-8D71-8019782BB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9220" y="1272540"/>
          <a:ext cx="4084320" cy="2202180"/>
        </a:xfrm>
        <a:prstGeom prst="rect">
          <a:avLst/>
        </a:prstGeom>
      </xdr:spPr>
    </xdr:pic>
    <xdr:clientData/>
  </xdr:twoCellAnchor>
  <xdr:twoCellAnchor editAs="oneCell">
    <xdr:from>
      <xdr:col>5</xdr:col>
      <xdr:colOff>68580</xdr:colOff>
      <xdr:row>3</xdr:row>
      <xdr:rowOff>7620</xdr:rowOff>
    </xdr:from>
    <xdr:to>
      <xdr:col>5</xdr:col>
      <xdr:colOff>4152900</xdr:colOff>
      <xdr:row>3</xdr:row>
      <xdr:rowOff>2209800</xdr:rowOff>
    </xdr:to>
    <xdr:pic>
      <xdr:nvPicPr>
        <xdr:cNvPr id="3" name="Imagem 2">
          <a:extLst>
            <a:ext uri="{FF2B5EF4-FFF2-40B4-BE49-F238E27FC236}">
              <a16:creationId xmlns:a16="http://schemas.microsoft.com/office/drawing/2014/main" id="{D6778D3D-D401-4EC5-8005-5564AB5A6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49340" y="960120"/>
          <a:ext cx="4084320" cy="2202180"/>
        </a:xfrm>
        <a:prstGeom prst="rect">
          <a:avLst/>
        </a:prstGeom>
      </xdr:spPr>
    </xdr:pic>
    <xdr:clientData/>
  </xdr:twoCellAnchor>
  <xdr:twoCellAnchor editAs="oneCell">
    <xdr:from>
      <xdr:col>3</xdr:col>
      <xdr:colOff>7620</xdr:colOff>
      <xdr:row>7</xdr:row>
      <xdr:rowOff>7620</xdr:rowOff>
    </xdr:from>
    <xdr:to>
      <xdr:col>3</xdr:col>
      <xdr:colOff>4091940</xdr:colOff>
      <xdr:row>7</xdr:row>
      <xdr:rowOff>2209800</xdr:rowOff>
    </xdr:to>
    <xdr:pic>
      <xdr:nvPicPr>
        <xdr:cNvPr id="4" name="Imagem 3">
          <a:extLst>
            <a:ext uri="{FF2B5EF4-FFF2-40B4-BE49-F238E27FC236}">
              <a16:creationId xmlns:a16="http://schemas.microsoft.com/office/drawing/2014/main" id="{0E8F1CE0-4A27-4559-9973-D9961BB20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18260" y="3741420"/>
          <a:ext cx="4084320" cy="2202180"/>
        </a:xfrm>
        <a:prstGeom prst="rect">
          <a:avLst/>
        </a:prstGeom>
      </xdr:spPr>
    </xdr:pic>
    <xdr:clientData/>
  </xdr:twoCellAnchor>
  <xdr:twoCellAnchor editAs="oneCell">
    <xdr:from>
      <xdr:col>5</xdr:col>
      <xdr:colOff>45720</xdr:colOff>
      <xdr:row>7</xdr:row>
      <xdr:rowOff>15240</xdr:rowOff>
    </xdr:from>
    <xdr:to>
      <xdr:col>5</xdr:col>
      <xdr:colOff>4130040</xdr:colOff>
      <xdr:row>7</xdr:row>
      <xdr:rowOff>2217420</xdr:rowOff>
    </xdr:to>
    <xdr:pic>
      <xdr:nvPicPr>
        <xdr:cNvPr id="5" name="Imagem 4">
          <a:extLst>
            <a:ext uri="{FF2B5EF4-FFF2-40B4-BE49-F238E27FC236}">
              <a16:creationId xmlns:a16="http://schemas.microsoft.com/office/drawing/2014/main" id="{2AA1259E-E9B3-42E5-95FC-CAA11BB58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26480" y="3749040"/>
          <a:ext cx="4084320" cy="220218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60960</xdr:colOff>
      <xdr:row>3</xdr:row>
      <xdr:rowOff>15240</xdr:rowOff>
    </xdr:from>
    <xdr:to>
      <xdr:col>3</xdr:col>
      <xdr:colOff>4145280</xdr:colOff>
      <xdr:row>3</xdr:row>
      <xdr:rowOff>2217420</xdr:rowOff>
    </xdr:to>
    <xdr:pic>
      <xdr:nvPicPr>
        <xdr:cNvPr id="2" name="Imagem 1">
          <a:extLst>
            <a:ext uri="{FF2B5EF4-FFF2-40B4-BE49-F238E27FC236}">
              <a16:creationId xmlns:a16="http://schemas.microsoft.com/office/drawing/2014/main" id="{5545DCB9-064D-4E01-9CE7-B6069A027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 y="1219200"/>
          <a:ext cx="4084320" cy="2202180"/>
        </a:xfrm>
        <a:prstGeom prst="rect">
          <a:avLst/>
        </a:prstGeom>
      </xdr:spPr>
    </xdr:pic>
    <xdr:clientData/>
  </xdr:twoCellAnchor>
  <xdr:twoCellAnchor editAs="oneCell">
    <xdr:from>
      <xdr:col>5</xdr:col>
      <xdr:colOff>15240</xdr:colOff>
      <xdr:row>3</xdr:row>
      <xdr:rowOff>15240</xdr:rowOff>
    </xdr:from>
    <xdr:to>
      <xdr:col>5</xdr:col>
      <xdr:colOff>4099560</xdr:colOff>
      <xdr:row>3</xdr:row>
      <xdr:rowOff>2217420</xdr:rowOff>
    </xdr:to>
    <xdr:pic>
      <xdr:nvPicPr>
        <xdr:cNvPr id="3" name="Imagem 2">
          <a:extLst>
            <a:ext uri="{FF2B5EF4-FFF2-40B4-BE49-F238E27FC236}">
              <a16:creationId xmlns:a16="http://schemas.microsoft.com/office/drawing/2014/main" id="{CD67E080-A08D-4A61-8BF7-C51ACBCD8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0" y="861060"/>
          <a:ext cx="4084320" cy="2202180"/>
        </a:xfrm>
        <a:prstGeom prst="rect">
          <a:avLst/>
        </a:prstGeom>
      </xdr:spPr>
    </xdr:pic>
    <xdr:clientData/>
  </xdr:twoCellAnchor>
  <xdr:twoCellAnchor editAs="oneCell">
    <xdr:from>
      <xdr:col>5</xdr:col>
      <xdr:colOff>53340</xdr:colOff>
      <xdr:row>7</xdr:row>
      <xdr:rowOff>7620</xdr:rowOff>
    </xdr:from>
    <xdr:to>
      <xdr:col>5</xdr:col>
      <xdr:colOff>4137660</xdr:colOff>
      <xdr:row>7</xdr:row>
      <xdr:rowOff>2209800</xdr:rowOff>
    </xdr:to>
    <xdr:pic>
      <xdr:nvPicPr>
        <xdr:cNvPr id="4" name="Imagem 3">
          <a:extLst>
            <a:ext uri="{FF2B5EF4-FFF2-40B4-BE49-F238E27FC236}">
              <a16:creationId xmlns:a16="http://schemas.microsoft.com/office/drawing/2014/main" id="{4C399F18-5BD8-4706-A7FE-B9EDBF9AF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34100" y="3634740"/>
          <a:ext cx="4084320" cy="2202180"/>
        </a:xfrm>
        <a:prstGeom prst="rect">
          <a:avLst/>
        </a:prstGeom>
      </xdr:spPr>
    </xdr:pic>
    <xdr:clientData/>
  </xdr:twoCellAnchor>
  <xdr:twoCellAnchor editAs="oneCell">
    <xdr:from>
      <xdr:col>3</xdr:col>
      <xdr:colOff>45720</xdr:colOff>
      <xdr:row>7</xdr:row>
      <xdr:rowOff>15240</xdr:rowOff>
    </xdr:from>
    <xdr:to>
      <xdr:col>3</xdr:col>
      <xdr:colOff>4130040</xdr:colOff>
      <xdr:row>7</xdr:row>
      <xdr:rowOff>2217420</xdr:rowOff>
    </xdr:to>
    <xdr:pic>
      <xdr:nvPicPr>
        <xdr:cNvPr id="5" name="Imagem 4">
          <a:extLst>
            <a:ext uri="{FF2B5EF4-FFF2-40B4-BE49-F238E27FC236}">
              <a16:creationId xmlns:a16="http://schemas.microsoft.com/office/drawing/2014/main" id="{B41C7DE8-7FAD-4872-BC89-06FDAD807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56360" y="3642360"/>
          <a:ext cx="4084320" cy="220218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3</xdr:row>
      <xdr:rowOff>15240</xdr:rowOff>
    </xdr:from>
    <xdr:to>
      <xdr:col>3</xdr:col>
      <xdr:colOff>4122420</xdr:colOff>
      <xdr:row>3</xdr:row>
      <xdr:rowOff>2217420</xdr:rowOff>
    </xdr:to>
    <xdr:pic>
      <xdr:nvPicPr>
        <xdr:cNvPr id="2" name="Imagem 1">
          <a:extLst>
            <a:ext uri="{FF2B5EF4-FFF2-40B4-BE49-F238E27FC236}">
              <a16:creationId xmlns:a16="http://schemas.microsoft.com/office/drawing/2014/main" id="{DFBEFD40-E435-4D1C-92BD-04B0C5109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861060"/>
          <a:ext cx="4084320" cy="2202180"/>
        </a:xfrm>
        <a:prstGeom prst="rect">
          <a:avLst/>
        </a:prstGeom>
      </xdr:spPr>
    </xdr:pic>
    <xdr:clientData/>
  </xdr:twoCellAnchor>
  <xdr:twoCellAnchor editAs="oneCell">
    <xdr:from>
      <xdr:col>5</xdr:col>
      <xdr:colOff>30480</xdr:colOff>
      <xdr:row>3</xdr:row>
      <xdr:rowOff>15240</xdr:rowOff>
    </xdr:from>
    <xdr:to>
      <xdr:col>5</xdr:col>
      <xdr:colOff>4114800</xdr:colOff>
      <xdr:row>3</xdr:row>
      <xdr:rowOff>2217420</xdr:rowOff>
    </xdr:to>
    <xdr:pic>
      <xdr:nvPicPr>
        <xdr:cNvPr id="3" name="Imagem 2">
          <a:extLst>
            <a:ext uri="{FF2B5EF4-FFF2-40B4-BE49-F238E27FC236}">
              <a16:creationId xmlns:a16="http://schemas.microsoft.com/office/drawing/2014/main" id="{22A98709-ADBE-4FB1-A7FA-F49B3DDC9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11240" y="861060"/>
          <a:ext cx="4084320" cy="2202180"/>
        </a:xfrm>
        <a:prstGeom prst="rect">
          <a:avLst/>
        </a:prstGeom>
      </xdr:spPr>
    </xdr:pic>
    <xdr:clientData/>
  </xdr:twoCellAnchor>
  <xdr:twoCellAnchor editAs="oneCell">
    <xdr:from>
      <xdr:col>5</xdr:col>
      <xdr:colOff>45720</xdr:colOff>
      <xdr:row>7</xdr:row>
      <xdr:rowOff>15240</xdr:rowOff>
    </xdr:from>
    <xdr:to>
      <xdr:col>5</xdr:col>
      <xdr:colOff>4130040</xdr:colOff>
      <xdr:row>7</xdr:row>
      <xdr:rowOff>2217420</xdr:rowOff>
    </xdr:to>
    <xdr:pic>
      <xdr:nvPicPr>
        <xdr:cNvPr id="4" name="Imagem 3">
          <a:extLst>
            <a:ext uri="{FF2B5EF4-FFF2-40B4-BE49-F238E27FC236}">
              <a16:creationId xmlns:a16="http://schemas.microsoft.com/office/drawing/2014/main" id="{F764A512-8B55-407E-8AFB-CB0FDFA69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26480" y="3642360"/>
          <a:ext cx="4084320" cy="2202180"/>
        </a:xfrm>
        <a:prstGeom prst="rect">
          <a:avLst/>
        </a:prstGeom>
      </xdr:spPr>
    </xdr:pic>
    <xdr:clientData/>
  </xdr:twoCellAnchor>
  <xdr:twoCellAnchor editAs="oneCell">
    <xdr:from>
      <xdr:col>3</xdr:col>
      <xdr:colOff>38100</xdr:colOff>
      <xdr:row>7</xdr:row>
      <xdr:rowOff>15240</xdr:rowOff>
    </xdr:from>
    <xdr:to>
      <xdr:col>3</xdr:col>
      <xdr:colOff>4122420</xdr:colOff>
      <xdr:row>7</xdr:row>
      <xdr:rowOff>2217420</xdr:rowOff>
    </xdr:to>
    <xdr:pic>
      <xdr:nvPicPr>
        <xdr:cNvPr id="5" name="Imagem 4">
          <a:extLst>
            <a:ext uri="{FF2B5EF4-FFF2-40B4-BE49-F238E27FC236}">
              <a16:creationId xmlns:a16="http://schemas.microsoft.com/office/drawing/2014/main" id="{29AA94C9-F2D7-4FED-AC0D-EFD68F234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8740" y="3642360"/>
          <a:ext cx="4084320" cy="220218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0.bin"/><Relationship Id="rId1" Type="http://schemas.openxmlformats.org/officeDocument/2006/relationships/hyperlink" Target="https://www.gov.br/anac/pt-br/assuntos/regulados/aerodromos/certificacao/arquivos/biblioteca_de_patologias_de_pavimentos_aeroportuarios_v2.pdf/view"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s://www.gov.br/anac/pt-br/assuntos/regulados/aerodromos/certificacao/arquivos/biblioteca_de_patologias_de_pavimentos_aeroportuarios_v2.pdf/view"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https://www.gov.br/anac/pt-br/assuntos/regulados/aerodromos/certificacao/arquivos/biblioteca_de_patologias_de_pavimentos_aeroportuarios_v2.pdf/view"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hyperlink" Target="https://www.gov.br/anac/pt-br/assuntos/regulados/aerodromos/certificacao/arquivos/biblioteca_de_patologias_de_pavimentos_aeroportuarios_v2.pdf/view" TargetMode="Externa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br/anac/pt-br/assuntos/regulados/aerodromos/seguranca-operacional" TargetMode="External"/><Relationship Id="rId1" Type="http://schemas.openxmlformats.org/officeDocument/2006/relationships/hyperlink" Target="https://www.anac.gov.br/assuntos/setor-regulado/aerodromos/certificacao/publicacoes/publicacoes." TargetMode="External"/><Relationship Id="rId4"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anac.gov.br/assuntos/paginas-tematicas/seguranca-operacional/biblioteca-safety/CartilhadeGerenciamentodaSeguranaOperacionalparaPequenosOperadoresdeAerdromos5.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istemas.anac.gov.br/avsec/Centros.aspx" TargetMode="External"/><Relationship Id="rId3" Type="http://schemas.openxmlformats.org/officeDocument/2006/relationships/hyperlink" Target="https://www.gov.br/anac/pt-br/assuntos/regulados/aerodromos/seguranca-operacional/ManualBoasPrticasnoGerenciamentodeRiscodeFauna_v2.pdf" TargetMode="External"/><Relationship Id="rId7" Type="http://schemas.openxmlformats.org/officeDocument/2006/relationships/hyperlink" Target="https://www.gov.br/anac/pt-br/centrais-de-conteudo/publicacoes/publicacoes-arquivos/manual-de-obras-e-servicos-de-manutencao.pdf" TargetMode="External"/><Relationship Id="rId12" Type="http://schemas.openxmlformats.org/officeDocument/2006/relationships/comments" Target="../comments2.xml"/><Relationship Id="rId2" Type="http://schemas.openxmlformats.org/officeDocument/2006/relationships/hyperlink" Target="https://www.gov.br/anac/pt-br/assuntos/regulados/aerodromos/seguranca-operacional/runway-safety/runway-condition-code-rwycc" TargetMode="External"/><Relationship Id="rId1" Type="http://schemas.openxmlformats.org/officeDocument/2006/relationships/hyperlink" Target="https://www.gov.br/anac/pt-br/assuntos/regulados/aerodromos/seguranca-operacional/runway-safety/runway-safety-team" TargetMode="External"/><Relationship Id="rId6" Type="http://schemas.openxmlformats.org/officeDocument/2006/relationships/hyperlink" Target="https://www.gov.br/pt-br/servicos/obter-anuencia-para-execucao-de-obra-ou-servico-de-manutencao-em-aerodromo-publico" TargetMode="External"/><Relationship Id="rId11" Type="http://schemas.openxmlformats.org/officeDocument/2006/relationships/vmlDrawing" Target="../drawings/vmlDrawing2.vml"/><Relationship Id="rId5" Type="http://schemas.openxmlformats.org/officeDocument/2006/relationships/hyperlink" Target="https://www.gov.br/anac/pt-br/assuntos/regulados/aerodromos/alerta-aos-operadores-aereos/alerta_001-2016.pdf" TargetMode="External"/><Relationship Id="rId10" Type="http://schemas.openxmlformats.org/officeDocument/2006/relationships/drawing" Target="../drawings/drawing4.xml"/><Relationship Id="rId4" Type="http://schemas.openxmlformats.org/officeDocument/2006/relationships/hyperlink" Target="https://www.gov.br/anac/pt-br/assuntos/regulados/aerodromos/seguranca-operacional/ManualBoasPrticasnoGerenciamentodeRiscodeFauna_v2.pdf" TargetMode="External"/><Relationship Id="rId9"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9D0B4-F8A5-4DDF-BDAD-CB58B4714ECF}">
  <sheetPr codeName="Planilha2"/>
  <dimension ref="A1:AL83"/>
  <sheetViews>
    <sheetView topLeftCell="A27" workbookViewId="0">
      <selection activeCell="C47" sqref="C47"/>
    </sheetView>
  </sheetViews>
  <sheetFormatPr defaultColWidth="9.109375" defaultRowHeight="14.4" x14ac:dyDescent="0.3"/>
  <cols>
    <col min="1" max="1" width="3.44140625" customWidth="1"/>
    <col min="2" max="2" width="10.44140625" customWidth="1"/>
    <col min="3" max="3" width="88.5546875" customWidth="1"/>
    <col min="8" max="8" width="10.109375" customWidth="1"/>
    <col min="21" max="36" width="5.33203125" customWidth="1"/>
  </cols>
  <sheetData>
    <row r="1" spans="1:38" x14ac:dyDescent="0.3">
      <c r="A1" s="116"/>
      <c r="C1" s="117" t="s">
        <v>103</v>
      </c>
    </row>
    <row r="2" spans="1:38" x14ac:dyDescent="0.3">
      <c r="A2" s="116"/>
      <c r="C2" s="23" t="s">
        <v>104</v>
      </c>
      <c r="D2" s="179" t="s">
        <v>105</v>
      </c>
      <c r="E2" s="99" t="s">
        <v>545</v>
      </c>
      <c r="F2" s="180" t="s">
        <v>106</v>
      </c>
      <c r="G2" s="99" t="s">
        <v>545</v>
      </c>
      <c r="H2" s="180" t="s">
        <v>107</v>
      </c>
      <c r="I2" s="99" t="s">
        <v>545</v>
      </c>
      <c r="J2" s="180" t="s">
        <v>108</v>
      </c>
      <c r="K2" s="99" t="s">
        <v>545</v>
      </c>
      <c r="L2" s="180" t="s">
        <v>109</v>
      </c>
      <c r="M2" s="99" t="s">
        <v>545</v>
      </c>
      <c r="N2" s="179" t="s">
        <v>110</v>
      </c>
      <c r="O2" s="99" t="s">
        <v>545</v>
      </c>
    </row>
    <row r="3" spans="1:38" x14ac:dyDescent="0.3">
      <c r="A3" s="116"/>
      <c r="C3" s="23" t="s">
        <v>111</v>
      </c>
      <c r="D3" s="179" t="s">
        <v>112</v>
      </c>
      <c r="E3" s="103" t="s">
        <v>545</v>
      </c>
      <c r="F3" s="180" t="s">
        <v>113</v>
      </c>
      <c r="G3" s="106" t="s">
        <v>545</v>
      </c>
      <c r="H3" s="180" t="s">
        <v>114</v>
      </c>
      <c r="I3" s="106" t="s">
        <v>545</v>
      </c>
      <c r="J3" s="180" t="s">
        <v>115</v>
      </c>
      <c r="K3" s="106" t="s">
        <v>545</v>
      </c>
      <c r="L3" s="179" t="s">
        <v>116</v>
      </c>
      <c r="M3" s="103" t="s">
        <v>545</v>
      </c>
      <c r="N3" s="179" t="s">
        <v>117</v>
      </c>
      <c r="O3" s="120" t="s">
        <v>545</v>
      </c>
    </row>
    <row r="4" spans="1:38" x14ac:dyDescent="0.3">
      <c r="A4" s="116"/>
      <c r="C4" s="23" t="s">
        <v>119</v>
      </c>
      <c r="D4" s="179" t="s">
        <v>12</v>
      </c>
      <c r="E4" s="102" t="s">
        <v>545</v>
      </c>
      <c r="F4" s="180" t="s">
        <v>120</v>
      </c>
      <c r="G4" s="105" t="s">
        <v>545</v>
      </c>
      <c r="H4" s="180" t="s">
        <v>121</v>
      </c>
      <c r="I4" s="105" t="s">
        <v>545</v>
      </c>
      <c r="J4" s="179" t="s">
        <v>122</v>
      </c>
      <c r="K4" s="99" t="s">
        <v>545</v>
      </c>
    </row>
    <row r="5" spans="1:38" x14ac:dyDescent="0.3">
      <c r="A5" s="116"/>
      <c r="C5" s="23" t="s">
        <v>353</v>
      </c>
      <c r="D5" s="179" t="s">
        <v>124</v>
      </c>
      <c r="E5" s="103" t="s">
        <v>545</v>
      </c>
      <c r="F5" s="180" t="s">
        <v>125</v>
      </c>
      <c r="G5" s="106" t="s">
        <v>545</v>
      </c>
      <c r="H5" s="180" t="s">
        <v>126</v>
      </c>
      <c r="I5" s="104" t="s">
        <v>545</v>
      </c>
    </row>
    <row r="6" spans="1:38" x14ac:dyDescent="0.3">
      <c r="C6" s="23" t="s">
        <v>127</v>
      </c>
      <c r="D6" s="179" t="s">
        <v>128</v>
      </c>
      <c r="E6" s="102" t="s">
        <v>545</v>
      </c>
      <c r="F6" s="179" t="s">
        <v>129</v>
      </c>
      <c r="G6" s="102" t="s">
        <v>545</v>
      </c>
      <c r="H6" s="179" t="s">
        <v>130</v>
      </c>
      <c r="I6" s="102" t="s">
        <v>545</v>
      </c>
      <c r="J6" s="179" t="s">
        <v>4</v>
      </c>
      <c r="K6" s="102" t="s">
        <v>545</v>
      </c>
      <c r="L6" s="179" t="s">
        <v>5</v>
      </c>
      <c r="M6" s="99" t="s">
        <v>545</v>
      </c>
    </row>
    <row r="7" spans="1:38" ht="15" thickBot="1" x14ac:dyDescent="0.35"/>
    <row r="8" spans="1:38" ht="16.2" thickBot="1" x14ac:dyDescent="0.35">
      <c r="B8" s="181" t="s">
        <v>578</v>
      </c>
      <c r="C8" s="182" t="s">
        <v>9</v>
      </c>
      <c r="D8" s="183" t="s">
        <v>133</v>
      </c>
      <c r="E8" s="184" t="s">
        <v>134</v>
      </c>
      <c r="F8" s="184" t="s">
        <v>135</v>
      </c>
      <c r="G8" s="184" t="s">
        <v>136</v>
      </c>
      <c r="H8" s="184" t="s">
        <v>137</v>
      </c>
      <c r="I8" s="184" t="s">
        <v>138</v>
      </c>
      <c r="J8" s="184" t="s">
        <v>139</v>
      </c>
      <c r="K8" s="184" t="s">
        <v>140</v>
      </c>
      <c r="L8" s="185" t="s">
        <v>141</v>
      </c>
      <c r="M8" s="186" t="s">
        <v>142</v>
      </c>
      <c r="N8" s="187" t="s">
        <v>143</v>
      </c>
      <c r="O8" s="187" t="s">
        <v>144</v>
      </c>
      <c r="P8" s="187" t="s">
        <v>145</v>
      </c>
      <c r="Q8" s="187" t="s">
        <v>146</v>
      </c>
      <c r="R8" s="188" t="s">
        <v>147</v>
      </c>
      <c r="S8" s="188" t="s">
        <v>148</v>
      </c>
      <c r="T8" s="188" t="s">
        <v>149</v>
      </c>
      <c r="U8" s="187" t="s">
        <v>150</v>
      </c>
      <c r="V8" s="187" t="s">
        <v>151</v>
      </c>
      <c r="W8" s="187" t="s">
        <v>152</v>
      </c>
      <c r="X8" s="187" t="s">
        <v>153</v>
      </c>
      <c r="Y8" s="188" t="s">
        <v>154</v>
      </c>
      <c r="Z8" s="188" t="s">
        <v>155</v>
      </c>
      <c r="AA8" s="188" t="s">
        <v>156</v>
      </c>
      <c r="AB8" s="188" t="s">
        <v>157</v>
      </c>
      <c r="AC8" s="188" t="s">
        <v>158</v>
      </c>
      <c r="AD8" s="188" t="s">
        <v>159</v>
      </c>
      <c r="AE8" s="187" t="s">
        <v>160</v>
      </c>
      <c r="AF8" s="187" t="s">
        <v>161</v>
      </c>
      <c r="AG8" s="187" t="s">
        <v>162</v>
      </c>
      <c r="AH8" s="187" t="s">
        <v>163</v>
      </c>
      <c r="AI8" s="187" t="s">
        <v>164</v>
      </c>
      <c r="AJ8" s="187" t="s">
        <v>165</v>
      </c>
      <c r="AK8" s="189" t="s">
        <v>166</v>
      </c>
      <c r="AL8" s="190" t="s">
        <v>167</v>
      </c>
    </row>
    <row r="9" spans="1:38" x14ac:dyDescent="0.3">
      <c r="B9" s="191">
        <v>1</v>
      </c>
      <c r="C9" s="178" t="s">
        <v>13</v>
      </c>
      <c r="D9" s="192" t="s">
        <v>168</v>
      </c>
      <c r="E9" s="193" t="s">
        <v>116</v>
      </c>
      <c r="F9" s="193" t="s">
        <v>12</v>
      </c>
      <c r="G9" s="193" t="s">
        <v>11</v>
      </c>
      <c r="H9" s="193" t="s">
        <v>1</v>
      </c>
      <c r="I9" s="193" t="s">
        <v>2</v>
      </c>
      <c r="J9" s="193"/>
      <c r="K9" s="193" t="s">
        <v>4</v>
      </c>
      <c r="L9" s="194" t="s">
        <v>5</v>
      </c>
      <c r="M9" s="195" t="str">
        <f>IF($E$6="Sim",IF(H9="RI","SIM",""),"")</f>
        <v/>
      </c>
      <c r="N9" s="193" t="str">
        <f>IF($G$6="Sim",IF(I9="RE","SIM",""),"")</f>
        <v/>
      </c>
      <c r="O9" s="193" t="str">
        <f>IF($I$6="Sim",IF(J9="FOD","SIM",""),"")</f>
        <v/>
      </c>
      <c r="P9" s="193" t="str">
        <f>IF($K$6="Sim",IF(K9="BIRD","SIM",""),"")</f>
        <v/>
      </c>
      <c r="Q9" s="196" t="str">
        <f>IF($M$6="Sim",IF(L9="WILD","SIM",""),"")</f>
        <v/>
      </c>
      <c r="R9" s="196" t="str">
        <f>IF($E$5="Sim",IF(G9="PREV","SIM",""),"")</f>
        <v/>
      </c>
      <c r="S9" s="196" t="str">
        <f>IF($G$5="Sim",IF(G9="RECUP","SIM",""),"")</f>
        <v/>
      </c>
      <c r="T9" s="196" t="str">
        <f>IF($I$5="Sim",IF(G9="Escalation Factor","SIM",""),"")</f>
        <v/>
      </c>
      <c r="U9" s="196" t="str">
        <f>IF($E$4="Sim",IF($F9="INFRA","SIM",""),"")</f>
        <v/>
      </c>
      <c r="V9" s="196" t="str">
        <f>IF($G$4="Sim",IF($F9="PROC","SIM",""),"")</f>
        <v/>
      </c>
      <c r="W9" s="196" t="str">
        <f>IF($I$4="Sim",IF($F9="TREIN","SIM",""),"")</f>
        <v/>
      </c>
      <c r="X9" s="196" t="str">
        <f>IF($K$4="Sim",IF($F9="ORG","SIM",""),"")</f>
        <v/>
      </c>
      <c r="Y9" s="196" t="str">
        <f>IF($E$3="Sim",IF($E9="PPD","SIM",""),"")</f>
        <v/>
      </c>
      <c r="Z9" s="196" t="str">
        <f>IF($G$3="Sim",IF($E9="TWY","SIM",""),"")</f>
        <v/>
      </c>
      <c r="AA9" s="196" t="str">
        <f>IF($I$3="Sim",IF($E9="Pátio","SIM",""),"")</f>
        <v/>
      </c>
      <c r="AB9" s="196" t="str">
        <f>IF($K$3="Sim",IF($E9="Vias Serviço","SIM",""),"")</f>
        <v/>
      </c>
      <c r="AC9" s="196" t="str">
        <f>IF($M$3="Sim",IF($E9="COMPLEXO AEROPORTUÁRIO","SIM",""),"")</f>
        <v/>
      </c>
      <c r="AD9" s="196" t="str">
        <f>IF($O$3="Sim",IF($E9="GESTÃO","SIM",""),"")</f>
        <v/>
      </c>
      <c r="AE9" s="196" t="str">
        <f>IF($E$2="Sim",IF($D9="OPS","SIM",""),"")</f>
        <v/>
      </c>
      <c r="AF9" s="196" t="str">
        <f>IF($G$2="Sim",IF($D9="MNT","SIM",""),"")</f>
        <v/>
      </c>
      <c r="AG9" s="196" t="str">
        <f>IF($I$2="Sim",IF($D9="GSO","SIM",""),"")</f>
        <v/>
      </c>
      <c r="AH9" s="196" t="str">
        <f>IF($K$2="Sim",IF($D9="REA","SIM",""),"")</f>
        <v/>
      </c>
      <c r="AI9" s="196" t="str">
        <f>IF($M$2="Sim",IF($D9="GRF","SIM",""),"")</f>
        <v/>
      </c>
      <c r="AJ9" s="196" t="str">
        <f>IF($O$2="Sim",IF($D9="OPA","SIM",""),"")</f>
        <v/>
      </c>
      <c r="AK9" s="193" t="str">
        <f t="array" ref="AK9">IF(OR(M9:AJ9="SIM"),"SIM","NÃO")</f>
        <v>NÃO</v>
      </c>
      <c r="AL9" s="194" t="str">
        <f t="shared" ref="AL9:AL40" si="0">IF(AK9="SIM",B9,"")</f>
        <v/>
      </c>
    </row>
    <row r="10" spans="1:38" x14ac:dyDescent="0.3">
      <c r="B10" s="197">
        <v>2</v>
      </c>
      <c r="C10" s="198" t="s">
        <v>16</v>
      </c>
      <c r="D10" s="199" t="s">
        <v>168</v>
      </c>
      <c r="E10" s="200" t="s">
        <v>116</v>
      </c>
      <c r="F10" s="200" t="s">
        <v>12</v>
      </c>
      <c r="G10" s="200" t="s">
        <v>11</v>
      </c>
      <c r="H10" s="200" t="s">
        <v>1</v>
      </c>
      <c r="I10" s="200" t="s">
        <v>2</v>
      </c>
      <c r="J10" s="200"/>
      <c r="K10" s="200" t="s">
        <v>4</v>
      </c>
      <c r="L10" s="201" t="s">
        <v>5</v>
      </c>
      <c r="M10" s="202" t="str">
        <f t="shared" ref="M10:M59" si="1">IF($E$6="Sim",IF(H10="RI","SIM",""),"")</f>
        <v/>
      </c>
      <c r="N10" s="200" t="str">
        <f t="shared" ref="N10:N59" si="2">IF($G$6="Sim",IF(I10="RE","SIM",""),"")</f>
        <v/>
      </c>
      <c r="O10" s="200" t="str">
        <f t="shared" ref="O10:O59" si="3">IF($I$6="Sim",IF(J10="FOD","SIM",""),"")</f>
        <v/>
      </c>
      <c r="P10" s="200" t="str">
        <f t="shared" ref="P10:P59" si="4">IF($K$6="Sim",IF(K10="BIRD","SIM",""),"")</f>
        <v/>
      </c>
      <c r="Q10" s="203" t="str">
        <f t="shared" ref="Q10:Q59" si="5">IF($M$6="Sim",IF(L10="WILD","SIM",""),"")</f>
        <v/>
      </c>
      <c r="R10" s="203" t="str">
        <f t="shared" ref="R10:R59" si="6">IF($E$5="Sim",IF(G10="PREV","SIM",""),"")</f>
        <v/>
      </c>
      <c r="S10" s="203" t="str">
        <f t="shared" ref="S10:S59" si="7">IF($G$5="Sim",IF(G10="RECUP","SIM",""),"")</f>
        <v/>
      </c>
      <c r="T10" s="203" t="str">
        <f t="shared" ref="T10:T59" si="8">IF($I$5="Sim",IF(G10="Escalation Factor","SIM",""),"")</f>
        <v/>
      </c>
      <c r="U10" s="203" t="str">
        <f t="shared" ref="U10:U59" si="9">IF($E$4="Sim",IF($F10="INFRA","SIM",""),"")</f>
        <v/>
      </c>
      <c r="V10" s="203" t="str">
        <f t="shared" ref="V10:V59" si="10">IF($G$4="Sim",IF($F10="PROC","SIM",""),"")</f>
        <v/>
      </c>
      <c r="W10" s="203" t="str">
        <f t="shared" ref="W10:W59" si="11">IF($I$4="Sim",IF($F10="TREIN","SIM",""),"")</f>
        <v/>
      </c>
      <c r="X10" s="203" t="str">
        <f t="shared" ref="X10:X59" si="12">IF($K$4="Sim",IF($F10="ORG","SIM",""),"")</f>
        <v/>
      </c>
      <c r="Y10" s="203" t="str">
        <f t="shared" ref="Y10:Y59" si="13">IF($E$3="Sim",IF($E10="PPD","SIM",""),"")</f>
        <v/>
      </c>
      <c r="Z10" s="203" t="str">
        <f>IF($G$3="Sim",IF($E10="TWY","SIM",""),"")</f>
        <v/>
      </c>
      <c r="AA10" s="203" t="str">
        <f t="shared" ref="AA10:AA59" si="14">IF($I$3="Sim",IF($E10="Pátio","SIM",""),"")</f>
        <v/>
      </c>
      <c r="AB10" s="203" t="str">
        <f t="shared" ref="AB10:AB59" si="15">IF($K$3="Sim",IF($E10="Vias Serviço","SIM",""),"")</f>
        <v/>
      </c>
      <c r="AC10" s="203" t="str">
        <f t="shared" ref="AC10:AC59" si="16">IF($M$3="Sim",IF($E10="COMPLEXO AEROPORTUÁRIO","SIM",""),"")</f>
        <v/>
      </c>
      <c r="AD10" s="203" t="str">
        <f t="shared" ref="AD10:AD59" si="17">IF($O$3="Sim",IF($E10="GESTÃO","SIM",""),"")</f>
        <v/>
      </c>
      <c r="AE10" s="203" t="str">
        <f t="shared" ref="AE10:AE59" si="18">IF($E$2="Sim",IF($D10="OPS","SIM",""),"")</f>
        <v/>
      </c>
      <c r="AF10" s="203" t="str">
        <f t="shared" ref="AF10:AF59" si="19">IF($G$2="Sim",IF($D10="MNT","SIM",""),"")</f>
        <v/>
      </c>
      <c r="AG10" s="203" t="str">
        <f t="shared" ref="AG10:AG59" si="20">IF($I$2="Sim",IF($D10="GSO","SIM",""),"")</f>
        <v/>
      </c>
      <c r="AH10" s="203" t="str">
        <f t="shared" ref="AH10:AH59" si="21">IF($K$2="Sim",IF($D10="REA","SIM",""),"")</f>
        <v/>
      </c>
      <c r="AI10" s="203" t="str">
        <f t="shared" ref="AI10:AI59" si="22">IF($M$2="Sim",IF($D10="GRF","SIM",""),"")</f>
        <v/>
      </c>
      <c r="AJ10" s="203" t="str">
        <f t="shared" ref="AJ10:AJ59" si="23">IF($O$2="Sim",IF($D10="OPA","SIM",""),"")</f>
        <v/>
      </c>
      <c r="AK10" s="200" t="str">
        <f t="array" ref="AK10">IF(OR(M10:AJ10="SIM"),"SIM","NÃO")</f>
        <v>NÃO</v>
      </c>
      <c r="AL10" s="201" t="str">
        <f t="shared" si="0"/>
        <v/>
      </c>
    </row>
    <row r="11" spans="1:38" x14ac:dyDescent="0.3">
      <c r="B11" s="197" t="s">
        <v>546</v>
      </c>
      <c r="C11" s="198" t="s">
        <v>18</v>
      </c>
      <c r="D11" s="199" t="s">
        <v>169</v>
      </c>
      <c r="E11" s="200" t="s">
        <v>116</v>
      </c>
      <c r="F11" s="200" t="s">
        <v>12</v>
      </c>
      <c r="G11" s="200" t="s">
        <v>11</v>
      </c>
      <c r="H11" s="200" t="s">
        <v>1</v>
      </c>
      <c r="I11" s="200"/>
      <c r="J11" s="200"/>
      <c r="K11" s="200"/>
      <c r="L11" s="201" t="s">
        <v>5</v>
      </c>
      <c r="M11" s="202" t="str">
        <f t="shared" si="1"/>
        <v/>
      </c>
      <c r="N11" s="200" t="str">
        <f t="shared" si="2"/>
        <v/>
      </c>
      <c r="O11" s="200" t="str">
        <f t="shared" si="3"/>
        <v/>
      </c>
      <c r="P11" s="200" t="str">
        <f t="shared" si="4"/>
        <v/>
      </c>
      <c r="Q11" s="203" t="str">
        <f t="shared" si="5"/>
        <v/>
      </c>
      <c r="R11" s="203" t="str">
        <f t="shared" si="6"/>
        <v/>
      </c>
      <c r="S11" s="203" t="str">
        <f t="shared" si="7"/>
        <v/>
      </c>
      <c r="T11" s="203" t="str">
        <f t="shared" si="8"/>
        <v/>
      </c>
      <c r="U11" s="203" t="str">
        <f t="shared" si="9"/>
        <v/>
      </c>
      <c r="V11" s="203" t="str">
        <f t="shared" si="10"/>
        <v/>
      </c>
      <c r="W11" s="203" t="str">
        <f t="shared" si="11"/>
        <v/>
      </c>
      <c r="X11" s="203" t="str">
        <f t="shared" si="12"/>
        <v/>
      </c>
      <c r="Y11" s="203" t="str">
        <f t="shared" si="13"/>
        <v/>
      </c>
      <c r="Z11" s="203" t="str">
        <f t="shared" ref="Z11:Z59" si="24">IF($G$3="Sim",IF($E11="TWY","SIM",""),"")</f>
        <v/>
      </c>
      <c r="AA11" s="203" t="str">
        <f t="shared" si="14"/>
        <v/>
      </c>
      <c r="AB11" s="203" t="str">
        <f t="shared" si="15"/>
        <v/>
      </c>
      <c r="AC11" s="203" t="str">
        <f t="shared" si="16"/>
        <v/>
      </c>
      <c r="AD11" s="203" t="str">
        <f t="shared" si="17"/>
        <v/>
      </c>
      <c r="AE11" s="203" t="str">
        <f t="shared" si="18"/>
        <v/>
      </c>
      <c r="AF11" s="203" t="str">
        <f t="shared" si="19"/>
        <v/>
      </c>
      <c r="AG11" s="203" t="str">
        <f t="shared" si="20"/>
        <v/>
      </c>
      <c r="AH11" s="203" t="str">
        <f t="shared" si="21"/>
        <v/>
      </c>
      <c r="AI11" s="203" t="str">
        <f t="shared" si="22"/>
        <v/>
      </c>
      <c r="AJ11" s="203" t="str">
        <f t="shared" si="23"/>
        <v/>
      </c>
      <c r="AK11" s="200" t="str">
        <f t="array" ref="AK11">IF(OR(M11:AJ11="SIM"),"SIM","NÃO")</f>
        <v>NÃO</v>
      </c>
      <c r="AL11" s="201" t="str">
        <f t="shared" si="0"/>
        <v/>
      </c>
    </row>
    <row r="12" spans="1:38" x14ac:dyDescent="0.3">
      <c r="B12" s="197" t="s">
        <v>547</v>
      </c>
      <c r="C12" s="198" t="s">
        <v>18</v>
      </c>
      <c r="D12" s="199" t="s">
        <v>169</v>
      </c>
      <c r="E12" s="200" t="s">
        <v>116</v>
      </c>
      <c r="F12" s="200" t="s">
        <v>12</v>
      </c>
      <c r="G12" s="200" t="s">
        <v>11</v>
      </c>
      <c r="H12" s="200" t="s">
        <v>1</v>
      </c>
      <c r="I12" s="200"/>
      <c r="J12" s="200"/>
      <c r="K12" s="200"/>
      <c r="L12" s="201" t="s">
        <v>5</v>
      </c>
      <c r="M12" s="202" t="str">
        <f t="shared" si="1"/>
        <v/>
      </c>
      <c r="N12" s="200" t="str">
        <f t="shared" si="2"/>
        <v/>
      </c>
      <c r="O12" s="200" t="str">
        <f t="shared" si="3"/>
        <v/>
      </c>
      <c r="P12" s="200" t="str">
        <f t="shared" si="4"/>
        <v/>
      </c>
      <c r="Q12" s="203" t="str">
        <f t="shared" si="5"/>
        <v/>
      </c>
      <c r="R12" s="203" t="str">
        <f t="shared" si="6"/>
        <v/>
      </c>
      <c r="S12" s="203" t="str">
        <f t="shared" si="7"/>
        <v/>
      </c>
      <c r="T12" s="203" t="str">
        <f t="shared" si="8"/>
        <v/>
      </c>
      <c r="U12" s="203" t="str">
        <f t="shared" si="9"/>
        <v/>
      </c>
      <c r="V12" s="203" t="str">
        <f t="shared" si="10"/>
        <v/>
      </c>
      <c r="W12" s="203" t="str">
        <f t="shared" si="11"/>
        <v/>
      </c>
      <c r="X12" s="203" t="str">
        <f t="shared" si="12"/>
        <v/>
      </c>
      <c r="Y12" s="203" t="str">
        <f t="shared" si="13"/>
        <v/>
      </c>
      <c r="Z12" s="203" t="str">
        <f t="shared" si="24"/>
        <v/>
      </c>
      <c r="AA12" s="203" t="str">
        <f t="shared" si="14"/>
        <v/>
      </c>
      <c r="AB12" s="203" t="str">
        <f t="shared" si="15"/>
        <v/>
      </c>
      <c r="AC12" s="203" t="str">
        <f t="shared" si="16"/>
        <v/>
      </c>
      <c r="AD12" s="203" t="str">
        <f t="shared" si="17"/>
        <v/>
      </c>
      <c r="AE12" s="203" t="str">
        <f t="shared" si="18"/>
        <v/>
      </c>
      <c r="AF12" s="203" t="str">
        <f t="shared" si="19"/>
        <v/>
      </c>
      <c r="AG12" s="203" t="str">
        <f t="shared" si="20"/>
        <v/>
      </c>
      <c r="AH12" s="203" t="str">
        <f t="shared" si="21"/>
        <v/>
      </c>
      <c r="AI12" s="203" t="str">
        <f t="shared" si="22"/>
        <v/>
      </c>
      <c r="AJ12" s="203" t="str">
        <f t="shared" si="23"/>
        <v/>
      </c>
      <c r="AK12" s="200" t="str">
        <f t="array" ref="AK12">IF(OR(M12:AJ12="SIM"),"SIM","NÃO")</f>
        <v>NÃO</v>
      </c>
      <c r="AL12" s="201" t="str">
        <f t="shared" si="0"/>
        <v/>
      </c>
    </row>
    <row r="13" spans="1:38" x14ac:dyDescent="0.3">
      <c r="B13" s="197">
        <v>4</v>
      </c>
      <c r="C13" s="198" t="s">
        <v>21</v>
      </c>
      <c r="D13" s="199" t="s">
        <v>168</v>
      </c>
      <c r="E13" s="200" t="s">
        <v>113</v>
      </c>
      <c r="F13" s="200" t="s">
        <v>12</v>
      </c>
      <c r="G13" s="200" t="s">
        <v>11</v>
      </c>
      <c r="H13" s="200" t="s">
        <v>1</v>
      </c>
      <c r="I13" s="200"/>
      <c r="J13" s="200"/>
      <c r="K13" s="200"/>
      <c r="L13" s="201"/>
      <c r="M13" s="202" t="str">
        <f t="shared" si="1"/>
        <v/>
      </c>
      <c r="N13" s="200" t="str">
        <f t="shared" si="2"/>
        <v/>
      </c>
      <c r="O13" s="200" t="str">
        <f t="shared" si="3"/>
        <v/>
      </c>
      <c r="P13" s="200" t="str">
        <f t="shared" si="4"/>
        <v/>
      </c>
      <c r="Q13" s="203" t="str">
        <f t="shared" si="5"/>
        <v/>
      </c>
      <c r="R13" s="203" t="str">
        <f t="shared" si="6"/>
        <v/>
      </c>
      <c r="S13" s="203" t="str">
        <f t="shared" si="7"/>
        <v/>
      </c>
      <c r="T13" s="203" t="str">
        <f t="shared" si="8"/>
        <v/>
      </c>
      <c r="U13" s="203" t="str">
        <f t="shared" si="9"/>
        <v/>
      </c>
      <c r="V13" s="203" t="str">
        <f t="shared" si="10"/>
        <v/>
      </c>
      <c r="W13" s="203" t="str">
        <f t="shared" si="11"/>
        <v/>
      </c>
      <c r="X13" s="203" t="str">
        <f t="shared" si="12"/>
        <v/>
      </c>
      <c r="Y13" s="203" t="str">
        <f t="shared" si="13"/>
        <v/>
      </c>
      <c r="Z13" s="203" t="str">
        <f t="shared" si="24"/>
        <v/>
      </c>
      <c r="AA13" s="203" t="str">
        <f t="shared" si="14"/>
        <v/>
      </c>
      <c r="AB13" s="203" t="str">
        <f t="shared" si="15"/>
        <v/>
      </c>
      <c r="AC13" s="203" t="str">
        <f t="shared" si="16"/>
        <v/>
      </c>
      <c r="AD13" s="203" t="str">
        <f t="shared" si="17"/>
        <v/>
      </c>
      <c r="AE13" s="203" t="str">
        <f t="shared" si="18"/>
        <v/>
      </c>
      <c r="AF13" s="203" t="str">
        <f t="shared" si="19"/>
        <v/>
      </c>
      <c r="AG13" s="203" t="str">
        <f t="shared" si="20"/>
        <v/>
      </c>
      <c r="AH13" s="203" t="str">
        <f t="shared" si="21"/>
        <v/>
      </c>
      <c r="AI13" s="203" t="str">
        <f t="shared" si="22"/>
        <v/>
      </c>
      <c r="AJ13" s="203" t="str">
        <f t="shared" si="23"/>
        <v/>
      </c>
      <c r="AK13" s="200" t="str">
        <f t="array" ref="AK13">IF(OR(M13:AJ13="SIM"),"SIM","NÃO")</f>
        <v>NÃO</v>
      </c>
      <c r="AL13" s="201" t="str">
        <f t="shared" si="0"/>
        <v/>
      </c>
    </row>
    <row r="14" spans="1:38" x14ac:dyDescent="0.3">
      <c r="B14" s="197" t="s">
        <v>548</v>
      </c>
      <c r="C14" s="198" t="s">
        <v>22</v>
      </c>
      <c r="D14" s="199" t="s">
        <v>169</v>
      </c>
      <c r="E14" s="200" t="s">
        <v>113</v>
      </c>
      <c r="F14" s="200" t="s">
        <v>12</v>
      </c>
      <c r="G14" s="200" t="s">
        <v>11</v>
      </c>
      <c r="H14" s="200" t="s">
        <v>1</v>
      </c>
      <c r="I14" s="200" t="s">
        <v>2</v>
      </c>
      <c r="J14" s="200"/>
      <c r="K14" s="200"/>
      <c r="L14" s="201"/>
      <c r="M14" s="202" t="str">
        <f t="shared" si="1"/>
        <v/>
      </c>
      <c r="N14" s="200" t="str">
        <f t="shared" si="2"/>
        <v/>
      </c>
      <c r="O14" s="200" t="str">
        <f t="shared" si="3"/>
        <v/>
      </c>
      <c r="P14" s="200" t="str">
        <f t="shared" si="4"/>
        <v/>
      </c>
      <c r="Q14" s="203" t="str">
        <f t="shared" si="5"/>
        <v/>
      </c>
      <c r="R14" s="203" t="str">
        <f t="shared" si="6"/>
        <v/>
      </c>
      <c r="S14" s="203" t="str">
        <f t="shared" si="7"/>
        <v/>
      </c>
      <c r="T14" s="203" t="str">
        <f t="shared" si="8"/>
        <v/>
      </c>
      <c r="U14" s="203" t="str">
        <f t="shared" si="9"/>
        <v/>
      </c>
      <c r="V14" s="203" t="str">
        <f t="shared" si="10"/>
        <v/>
      </c>
      <c r="W14" s="203" t="str">
        <f t="shared" si="11"/>
        <v/>
      </c>
      <c r="X14" s="203" t="str">
        <f t="shared" si="12"/>
        <v/>
      </c>
      <c r="Y14" s="203" t="str">
        <f t="shared" si="13"/>
        <v/>
      </c>
      <c r="Z14" s="203" t="str">
        <f t="shared" si="24"/>
        <v/>
      </c>
      <c r="AA14" s="203" t="str">
        <f t="shared" si="14"/>
        <v/>
      </c>
      <c r="AB14" s="203" t="str">
        <f t="shared" si="15"/>
        <v/>
      </c>
      <c r="AC14" s="203" t="str">
        <f t="shared" si="16"/>
        <v/>
      </c>
      <c r="AD14" s="203" t="str">
        <f t="shared" si="17"/>
        <v/>
      </c>
      <c r="AE14" s="203" t="str">
        <f t="shared" si="18"/>
        <v/>
      </c>
      <c r="AF14" s="203" t="str">
        <f t="shared" si="19"/>
        <v/>
      </c>
      <c r="AG14" s="203" t="str">
        <f t="shared" si="20"/>
        <v/>
      </c>
      <c r="AH14" s="203" t="str">
        <f t="shared" si="21"/>
        <v/>
      </c>
      <c r="AI14" s="203" t="str">
        <f t="shared" si="22"/>
        <v/>
      </c>
      <c r="AJ14" s="203" t="str">
        <f t="shared" si="23"/>
        <v/>
      </c>
      <c r="AK14" s="200" t="str">
        <f t="array" ref="AK14">IF(OR(M14:AJ14="SIM"),"SIM","NÃO")</f>
        <v>NÃO</v>
      </c>
      <c r="AL14" s="201" t="str">
        <f t="shared" si="0"/>
        <v/>
      </c>
    </row>
    <row r="15" spans="1:38" x14ac:dyDescent="0.3">
      <c r="B15" s="197" t="s">
        <v>549</v>
      </c>
      <c r="C15" s="198" t="s">
        <v>22</v>
      </c>
      <c r="D15" s="199" t="s">
        <v>169</v>
      </c>
      <c r="E15" s="200" t="s">
        <v>113</v>
      </c>
      <c r="F15" s="200" t="s">
        <v>12</v>
      </c>
      <c r="G15" s="200" t="s">
        <v>11</v>
      </c>
      <c r="H15" s="200" t="s">
        <v>1</v>
      </c>
      <c r="I15" s="200" t="s">
        <v>2</v>
      </c>
      <c r="J15" s="200"/>
      <c r="K15" s="200"/>
      <c r="L15" s="201"/>
      <c r="M15" s="202" t="str">
        <f t="shared" si="1"/>
        <v/>
      </c>
      <c r="N15" s="200" t="str">
        <f t="shared" si="2"/>
        <v/>
      </c>
      <c r="O15" s="200" t="str">
        <f t="shared" si="3"/>
        <v/>
      </c>
      <c r="P15" s="200" t="str">
        <f t="shared" si="4"/>
        <v/>
      </c>
      <c r="Q15" s="203" t="str">
        <f t="shared" si="5"/>
        <v/>
      </c>
      <c r="R15" s="203" t="str">
        <f t="shared" si="6"/>
        <v/>
      </c>
      <c r="S15" s="203" t="str">
        <f t="shared" si="7"/>
        <v/>
      </c>
      <c r="T15" s="203" t="str">
        <f t="shared" si="8"/>
        <v/>
      </c>
      <c r="U15" s="203" t="str">
        <f t="shared" si="9"/>
        <v/>
      </c>
      <c r="V15" s="203" t="str">
        <f t="shared" si="10"/>
        <v/>
      </c>
      <c r="W15" s="203" t="str">
        <f t="shared" si="11"/>
        <v/>
      </c>
      <c r="X15" s="203" t="str">
        <f t="shared" si="12"/>
        <v/>
      </c>
      <c r="Y15" s="203" t="str">
        <f t="shared" si="13"/>
        <v/>
      </c>
      <c r="Z15" s="203" t="str">
        <f t="shared" si="24"/>
        <v/>
      </c>
      <c r="AA15" s="203" t="str">
        <f t="shared" si="14"/>
        <v/>
      </c>
      <c r="AB15" s="203" t="str">
        <f t="shared" si="15"/>
        <v/>
      </c>
      <c r="AC15" s="203" t="str">
        <f t="shared" si="16"/>
        <v/>
      </c>
      <c r="AD15" s="203" t="str">
        <f t="shared" si="17"/>
        <v/>
      </c>
      <c r="AE15" s="203" t="str">
        <f t="shared" si="18"/>
        <v/>
      </c>
      <c r="AF15" s="203" t="str">
        <f t="shared" si="19"/>
        <v/>
      </c>
      <c r="AG15" s="203" t="str">
        <f t="shared" si="20"/>
        <v/>
      </c>
      <c r="AH15" s="203" t="str">
        <f t="shared" si="21"/>
        <v/>
      </c>
      <c r="AI15" s="203" t="str">
        <f t="shared" si="22"/>
        <v/>
      </c>
      <c r="AJ15" s="203" t="str">
        <f t="shared" si="23"/>
        <v/>
      </c>
      <c r="AK15" s="200" t="str">
        <f t="array" ref="AK15">IF(OR(M15:AJ15="SIM"),"SIM","NÃO")</f>
        <v>NÃO</v>
      </c>
      <c r="AL15" s="201" t="str">
        <f t="shared" si="0"/>
        <v/>
      </c>
    </row>
    <row r="16" spans="1:38" x14ac:dyDescent="0.3">
      <c r="B16" s="197" t="s">
        <v>550</v>
      </c>
      <c r="C16" s="198" t="s">
        <v>170</v>
      </c>
      <c r="D16" s="199" t="s">
        <v>169</v>
      </c>
      <c r="E16" s="200" t="s">
        <v>116</v>
      </c>
      <c r="F16" s="200" t="s">
        <v>12</v>
      </c>
      <c r="G16" s="200" t="s">
        <v>11</v>
      </c>
      <c r="H16" s="200" t="s">
        <v>1</v>
      </c>
      <c r="I16" s="200" t="s">
        <v>2</v>
      </c>
      <c r="J16" s="200"/>
      <c r="K16" s="200"/>
      <c r="L16" s="201"/>
      <c r="M16" s="202" t="str">
        <f t="shared" si="1"/>
        <v/>
      </c>
      <c r="N16" s="200" t="str">
        <f t="shared" si="2"/>
        <v/>
      </c>
      <c r="O16" s="200" t="str">
        <f t="shared" si="3"/>
        <v/>
      </c>
      <c r="P16" s="200" t="str">
        <f t="shared" si="4"/>
        <v/>
      </c>
      <c r="Q16" s="203" t="str">
        <f t="shared" si="5"/>
        <v/>
      </c>
      <c r="R16" s="203" t="str">
        <f t="shared" si="6"/>
        <v/>
      </c>
      <c r="S16" s="203" t="str">
        <f t="shared" si="7"/>
        <v/>
      </c>
      <c r="T16" s="203" t="str">
        <f t="shared" si="8"/>
        <v/>
      </c>
      <c r="U16" s="203" t="str">
        <f t="shared" si="9"/>
        <v/>
      </c>
      <c r="V16" s="203" t="str">
        <f t="shared" si="10"/>
        <v/>
      </c>
      <c r="W16" s="203" t="str">
        <f t="shared" si="11"/>
        <v/>
      </c>
      <c r="X16" s="203" t="str">
        <f t="shared" si="12"/>
        <v/>
      </c>
      <c r="Y16" s="203" t="str">
        <f t="shared" si="13"/>
        <v/>
      </c>
      <c r="Z16" s="203" t="str">
        <f t="shared" si="24"/>
        <v/>
      </c>
      <c r="AA16" s="203" t="str">
        <f t="shared" si="14"/>
        <v/>
      </c>
      <c r="AB16" s="203" t="str">
        <f t="shared" si="15"/>
        <v/>
      </c>
      <c r="AC16" s="203" t="str">
        <f t="shared" si="16"/>
        <v/>
      </c>
      <c r="AD16" s="203" t="str">
        <f t="shared" si="17"/>
        <v/>
      </c>
      <c r="AE16" s="203" t="str">
        <f t="shared" si="18"/>
        <v/>
      </c>
      <c r="AF16" s="203" t="str">
        <f t="shared" si="19"/>
        <v/>
      </c>
      <c r="AG16" s="203" t="str">
        <f t="shared" si="20"/>
        <v/>
      </c>
      <c r="AH16" s="203" t="str">
        <f t="shared" si="21"/>
        <v/>
      </c>
      <c r="AI16" s="203" t="str">
        <f t="shared" si="22"/>
        <v/>
      </c>
      <c r="AJ16" s="203" t="str">
        <f t="shared" si="23"/>
        <v/>
      </c>
      <c r="AK16" s="200" t="str">
        <f t="array" ref="AK16">IF(OR(M16:AJ16="SIM"),"SIM","NÃO")</f>
        <v>NÃO</v>
      </c>
      <c r="AL16" s="201" t="str">
        <f t="shared" si="0"/>
        <v/>
      </c>
    </row>
    <row r="17" spans="2:38" x14ac:dyDescent="0.3">
      <c r="B17" s="197" t="s">
        <v>551</v>
      </c>
      <c r="C17" s="198" t="s">
        <v>170</v>
      </c>
      <c r="D17" s="199" t="s">
        <v>169</v>
      </c>
      <c r="E17" s="200" t="s">
        <v>116</v>
      </c>
      <c r="F17" s="200" t="s">
        <v>12</v>
      </c>
      <c r="G17" s="200" t="s">
        <v>11</v>
      </c>
      <c r="H17" s="200" t="s">
        <v>1</v>
      </c>
      <c r="I17" s="200" t="s">
        <v>2</v>
      </c>
      <c r="J17" s="200"/>
      <c r="K17" s="200"/>
      <c r="L17" s="201"/>
      <c r="M17" s="202" t="str">
        <f t="shared" si="1"/>
        <v/>
      </c>
      <c r="N17" s="200" t="str">
        <f t="shared" si="2"/>
        <v/>
      </c>
      <c r="O17" s="200" t="str">
        <f t="shared" si="3"/>
        <v/>
      </c>
      <c r="P17" s="200" t="str">
        <f t="shared" si="4"/>
        <v/>
      </c>
      <c r="Q17" s="203" t="str">
        <f t="shared" si="5"/>
        <v/>
      </c>
      <c r="R17" s="203" t="str">
        <f t="shared" si="6"/>
        <v/>
      </c>
      <c r="S17" s="203" t="str">
        <f t="shared" si="7"/>
        <v/>
      </c>
      <c r="T17" s="203" t="str">
        <f t="shared" si="8"/>
        <v/>
      </c>
      <c r="U17" s="203" t="str">
        <f t="shared" si="9"/>
        <v/>
      </c>
      <c r="V17" s="203" t="str">
        <f t="shared" si="10"/>
        <v/>
      </c>
      <c r="W17" s="203" t="str">
        <f t="shared" si="11"/>
        <v/>
      </c>
      <c r="X17" s="203" t="str">
        <f t="shared" si="12"/>
        <v/>
      </c>
      <c r="Y17" s="203" t="str">
        <f t="shared" si="13"/>
        <v/>
      </c>
      <c r="Z17" s="203" t="str">
        <f t="shared" si="24"/>
        <v/>
      </c>
      <c r="AA17" s="203" t="str">
        <f t="shared" si="14"/>
        <v/>
      </c>
      <c r="AB17" s="203" t="str">
        <f t="shared" si="15"/>
        <v/>
      </c>
      <c r="AC17" s="203" t="str">
        <f t="shared" si="16"/>
        <v/>
      </c>
      <c r="AD17" s="203" t="str">
        <f t="shared" si="17"/>
        <v/>
      </c>
      <c r="AE17" s="203" t="str">
        <f t="shared" si="18"/>
        <v/>
      </c>
      <c r="AF17" s="203" t="str">
        <f t="shared" si="19"/>
        <v/>
      </c>
      <c r="AG17" s="203" t="str">
        <f t="shared" si="20"/>
        <v/>
      </c>
      <c r="AH17" s="203" t="str">
        <f t="shared" si="21"/>
        <v/>
      </c>
      <c r="AI17" s="203" t="str">
        <f t="shared" si="22"/>
        <v/>
      </c>
      <c r="AJ17" s="203" t="str">
        <f t="shared" si="23"/>
        <v/>
      </c>
      <c r="AK17" s="200" t="str">
        <f t="array" ref="AK17">IF(OR(M17:AJ17="SIM"),"SIM","NÃO")</f>
        <v>NÃO</v>
      </c>
      <c r="AL17" s="201" t="str">
        <f t="shared" si="0"/>
        <v/>
      </c>
    </row>
    <row r="18" spans="2:38" x14ac:dyDescent="0.3">
      <c r="B18" s="197">
        <v>7</v>
      </c>
      <c r="C18" s="198" t="s">
        <v>24</v>
      </c>
      <c r="D18" s="199" t="s">
        <v>169</v>
      </c>
      <c r="E18" s="200" t="s">
        <v>116</v>
      </c>
      <c r="F18" s="200" t="s">
        <v>12</v>
      </c>
      <c r="G18" s="200" t="s">
        <v>11</v>
      </c>
      <c r="H18" s="200" t="s">
        <v>1</v>
      </c>
      <c r="I18" s="200"/>
      <c r="J18" s="200"/>
      <c r="K18" s="200"/>
      <c r="L18" s="201"/>
      <c r="M18" s="202" t="str">
        <f t="shared" si="1"/>
        <v/>
      </c>
      <c r="N18" s="200" t="str">
        <f t="shared" si="2"/>
        <v/>
      </c>
      <c r="O18" s="200" t="str">
        <f t="shared" si="3"/>
        <v/>
      </c>
      <c r="P18" s="200" t="str">
        <f t="shared" si="4"/>
        <v/>
      </c>
      <c r="Q18" s="203" t="str">
        <f t="shared" si="5"/>
        <v/>
      </c>
      <c r="R18" s="203" t="str">
        <f t="shared" si="6"/>
        <v/>
      </c>
      <c r="S18" s="203" t="str">
        <f t="shared" si="7"/>
        <v/>
      </c>
      <c r="T18" s="203" t="str">
        <f t="shared" si="8"/>
        <v/>
      </c>
      <c r="U18" s="203" t="str">
        <f t="shared" si="9"/>
        <v/>
      </c>
      <c r="V18" s="203" t="str">
        <f t="shared" si="10"/>
        <v/>
      </c>
      <c r="W18" s="203" t="str">
        <f t="shared" si="11"/>
        <v/>
      </c>
      <c r="X18" s="203" t="str">
        <f t="shared" si="12"/>
        <v/>
      </c>
      <c r="Y18" s="203" t="str">
        <f t="shared" si="13"/>
        <v/>
      </c>
      <c r="Z18" s="203" t="str">
        <f t="shared" si="24"/>
        <v/>
      </c>
      <c r="AA18" s="203" t="str">
        <f t="shared" si="14"/>
        <v/>
      </c>
      <c r="AB18" s="203" t="str">
        <f t="shared" si="15"/>
        <v/>
      </c>
      <c r="AC18" s="203" t="str">
        <f t="shared" si="16"/>
        <v/>
      </c>
      <c r="AD18" s="203" t="str">
        <f t="shared" si="17"/>
        <v/>
      </c>
      <c r="AE18" s="203" t="str">
        <f t="shared" si="18"/>
        <v/>
      </c>
      <c r="AF18" s="203" t="str">
        <f t="shared" si="19"/>
        <v/>
      </c>
      <c r="AG18" s="203" t="str">
        <f t="shared" si="20"/>
        <v/>
      </c>
      <c r="AH18" s="203" t="str">
        <f t="shared" si="21"/>
        <v/>
      </c>
      <c r="AI18" s="203" t="str">
        <f t="shared" si="22"/>
        <v/>
      </c>
      <c r="AJ18" s="203" t="str">
        <f t="shared" si="23"/>
        <v/>
      </c>
      <c r="AK18" s="200" t="str">
        <f t="array" ref="AK18">IF(OR(M18:AJ18="SIM"),"SIM","NÃO")</f>
        <v>NÃO</v>
      </c>
      <c r="AL18" s="201" t="str">
        <f t="shared" si="0"/>
        <v/>
      </c>
    </row>
    <row r="19" spans="2:38" x14ac:dyDescent="0.3">
      <c r="B19" s="197">
        <v>8</v>
      </c>
      <c r="C19" s="198" t="s">
        <v>25</v>
      </c>
      <c r="D19" s="199" t="s">
        <v>168</v>
      </c>
      <c r="E19" s="200" t="s">
        <v>112</v>
      </c>
      <c r="F19" s="200" t="s">
        <v>12</v>
      </c>
      <c r="G19" s="200" t="s">
        <v>11</v>
      </c>
      <c r="H19" s="200" t="s">
        <v>1</v>
      </c>
      <c r="I19" s="200"/>
      <c r="J19" s="200"/>
      <c r="K19" s="200"/>
      <c r="L19" s="201"/>
      <c r="M19" s="202" t="str">
        <f t="shared" si="1"/>
        <v/>
      </c>
      <c r="N19" s="200" t="str">
        <f t="shared" si="2"/>
        <v/>
      </c>
      <c r="O19" s="200" t="str">
        <f t="shared" si="3"/>
        <v/>
      </c>
      <c r="P19" s="200" t="str">
        <f t="shared" si="4"/>
        <v/>
      </c>
      <c r="Q19" s="203" t="str">
        <f t="shared" si="5"/>
        <v/>
      </c>
      <c r="R19" s="203" t="str">
        <f t="shared" si="6"/>
        <v/>
      </c>
      <c r="S19" s="203" t="str">
        <f t="shared" si="7"/>
        <v/>
      </c>
      <c r="T19" s="203" t="str">
        <f t="shared" si="8"/>
        <v/>
      </c>
      <c r="U19" s="203" t="str">
        <f t="shared" si="9"/>
        <v/>
      </c>
      <c r="V19" s="203" t="str">
        <f t="shared" si="10"/>
        <v/>
      </c>
      <c r="W19" s="203" t="str">
        <f t="shared" si="11"/>
        <v/>
      </c>
      <c r="X19" s="203" t="str">
        <f t="shared" si="12"/>
        <v/>
      </c>
      <c r="Y19" s="203" t="str">
        <f t="shared" si="13"/>
        <v/>
      </c>
      <c r="Z19" s="203" t="str">
        <f t="shared" si="24"/>
        <v/>
      </c>
      <c r="AA19" s="203" t="str">
        <f t="shared" si="14"/>
        <v/>
      </c>
      <c r="AB19" s="203" t="str">
        <f t="shared" si="15"/>
        <v/>
      </c>
      <c r="AC19" s="203" t="str">
        <f t="shared" si="16"/>
        <v/>
      </c>
      <c r="AD19" s="203" t="str">
        <f t="shared" si="17"/>
        <v/>
      </c>
      <c r="AE19" s="203" t="str">
        <f t="shared" si="18"/>
        <v/>
      </c>
      <c r="AF19" s="203" t="str">
        <f t="shared" si="19"/>
        <v/>
      </c>
      <c r="AG19" s="203" t="str">
        <f t="shared" si="20"/>
        <v/>
      </c>
      <c r="AH19" s="203" t="str">
        <f t="shared" si="21"/>
        <v/>
      </c>
      <c r="AI19" s="203" t="str">
        <f t="shared" si="22"/>
        <v/>
      </c>
      <c r="AJ19" s="203" t="str">
        <f t="shared" si="23"/>
        <v/>
      </c>
      <c r="AK19" s="200" t="str">
        <f t="array" ref="AK19">IF(OR(M19:AJ19="SIM"),"SIM","NÃO")</f>
        <v>NÃO</v>
      </c>
      <c r="AL19" s="201" t="str">
        <f t="shared" si="0"/>
        <v/>
      </c>
    </row>
    <row r="20" spans="2:38" x14ac:dyDescent="0.3">
      <c r="B20" s="197">
        <v>9</v>
      </c>
      <c r="C20" s="198" t="s">
        <v>27</v>
      </c>
      <c r="D20" s="199" t="s">
        <v>168</v>
      </c>
      <c r="E20" s="200" t="s">
        <v>117</v>
      </c>
      <c r="F20" s="200" t="s">
        <v>12</v>
      </c>
      <c r="G20" s="200" t="s">
        <v>11</v>
      </c>
      <c r="H20" s="200" t="s">
        <v>1</v>
      </c>
      <c r="I20" s="200"/>
      <c r="J20" s="200"/>
      <c r="K20" s="200"/>
      <c r="L20" s="201"/>
      <c r="M20" s="202" t="str">
        <f t="shared" si="1"/>
        <v/>
      </c>
      <c r="N20" s="200" t="str">
        <f t="shared" si="2"/>
        <v/>
      </c>
      <c r="O20" s="200" t="str">
        <f t="shared" si="3"/>
        <v/>
      </c>
      <c r="P20" s="200" t="str">
        <f t="shared" si="4"/>
        <v/>
      </c>
      <c r="Q20" s="203" t="str">
        <f t="shared" si="5"/>
        <v/>
      </c>
      <c r="R20" s="203" t="str">
        <f t="shared" si="6"/>
        <v/>
      </c>
      <c r="S20" s="203" t="str">
        <f t="shared" si="7"/>
        <v/>
      </c>
      <c r="T20" s="203" t="str">
        <f t="shared" si="8"/>
        <v/>
      </c>
      <c r="U20" s="203" t="str">
        <f t="shared" si="9"/>
        <v/>
      </c>
      <c r="V20" s="203" t="str">
        <f t="shared" si="10"/>
        <v/>
      </c>
      <c r="W20" s="203" t="str">
        <f t="shared" si="11"/>
        <v/>
      </c>
      <c r="X20" s="203" t="str">
        <f t="shared" si="12"/>
        <v/>
      </c>
      <c r="Y20" s="203" t="str">
        <f t="shared" si="13"/>
        <v/>
      </c>
      <c r="Z20" s="203" t="str">
        <f t="shared" si="24"/>
        <v/>
      </c>
      <c r="AA20" s="203" t="str">
        <f t="shared" si="14"/>
        <v/>
      </c>
      <c r="AB20" s="203" t="str">
        <f t="shared" si="15"/>
        <v/>
      </c>
      <c r="AC20" s="203" t="str">
        <f t="shared" si="16"/>
        <v/>
      </c>
      <c r="AD20" s="203" t="str">
        <f t="shared" si="17"/>
        <v/>
      </c>
      <c r="AE20" s="203" t="str">
        <f t="shared" si="18"/>
        <v/>
      </c>
      <c r="AF20" s="203" t="str">
        <f t="shared" si="19"/>
        <v/>
      </c>
      <c r="AG20" s="203" t="str">
        <f t="shared" si="20"/>
        <v/>
      </c>
      <c r="AH20" s="203" t="str">
        <f t="shared" si="21"/>
        <v/>
      </c>
      <c r="AI20" s="203" t="str">
        <f t="shared" si="22"/>
        <v/>
      </c>
      <c r="AJ20" s="203" t="str">
        <f t="shared" si="23"/>
        <v/>
      </c>
      <c r="AK20" s="200" t="str">
        <f t="array" ref="AK20">IF(OR(M20:AJ20="SIM"),"SIM","NÃO")</f>
        <v>NÃO</v>
      </c>
      <c r="AL20" s="201" t="str">
        <f t="shared" si="0"/>
        <v/>
      </c>
    </row>
    <row r="21" spans="2:38" x14ac:dyDescent="0.3">
      <c r="B21" s="197">
        <v>10</v>
      </c>
      <c r="C21" s="198" t="s">
        <v>29</v>
      </c>
      <c r="D21" s="199" t="s">
        <v>169</v>
      </c>
      <c r="E21" s="200" t="s">
        <v>112</v>
      </c>
      <c r="F21" s="200" t="s">
        <v>12</v>
      </c>
      <c r="G21" s="200" t="s">
        <v>11</v>
      </c>
      <c r="H21" s="200"/>
      <c r="I21" s="200" t="s">
        <v>2</v>
      </c>
      <c r="J21" s="200"/>
      <c r="K21" s="200"/>
      <c r="L21" s="201"/>
      <c r="M21" s="202" t="str">
        <f t="shared" si="1"/>
        <v/>
      </c>
      <c r="N21" s="200" t="str">
        <f t="shared" si="2"/>
        <v/>
      </c>
      <c r="O21" s="200" t="str">
        <f t="shared" si="3"/>
        <v/>
      </c>
      <c r="P21" s="200" t="str">
        <f t="shared" si="4"/>
        <v/>
      </c>
      <c r="Q21" s="203" t="str">
        <f t="shared" si="5"/>
        <v/>
      </c>
      <c r="R21" s="203" t="str">
        <f t="shared" si="6"/>
        <v/>
      </c>
      <c r="S21" s="203" t="str">
        <f t="shared" si="7"/>
        <v/>
      </c>
      <c r="T21" s="203" t="str">
        <f t="shared" si="8"/>
        <v/>
      </c>
      <c r="U21" s="203" t="str">
        <f t="shared" si="9"/>
        <v/>
      </c>
      <c r="V21" s="203" t="str">
        <f t="shared" si="10"/>
        <v/>
      </c>
      <c r="W21" s="203" t="str">
        <f t="shared" si="11"/>
        <v/>
      </c>
      <c r="X21" s="203" t="str">
        <f t="shared" si="12"/>
        <v/>
      </c>
      <c r="Y21" s="203" t="str">
        <f t="shared" si="13"/>
        <v/>
      </c>
      <c r="Z21" s="203" t="str">
        <f t="shared" si="24"/>
        <v/>
      </c>
      <c r="AA21" s="203" t="str">
        <f t="shared" si="14"/>
        <v/>
      </c>
      <c r="AB21" s="203" t="str">
        <f t="shared" si="15"/>
        <v/>
      </c>
      <c r="AC21" s="203" t="str">
        <f t="shared" si="16"/>
        <v/>
      </c>
      <c r="AD21" s="203" t="str">
        <f t="shared" si="17"/>
        <v/>
      </c>
      <c r="AE21" s="203" t="str">
        <f t="shared" si="18"/>
        <v/>
      </c>
      <c r="AF21" s="203" t="str">
        <f t="shared" si="19"/>
        <v/>
      </c>
      <c r="AG21" s="203" t="str">
        <f t="shared" si="20"/>
        <v/>
      </c>
      <c r="AH21" s="203" t="str">
        <f t="shared" si="21"/>
        <v/>
      </c>
      <c r="AI21" s="203" t="str">
        <f t="shared" si="22"/>
        <v/>
      </c>
      <c r="AJ21" s="203" t="str">
        <f t="shared" si="23"/>
        <v/>
      </c>
      <c r="AK21" s="200" t="str">
        <f t="array" ref="AK21">IF(OR(M21:AJ21="SIM"),"SIM","NÃO")</f>
        <v>NÃO</v>
      </c>
      <c r="AL21" s="201" t="str">
        <f t="shared" si="0"/>
        <v/>
      </c>
    </row>
    <row r="22" spans="2:38" x14ac:dyDescent="0.3">
      <c r="B22" s="197">
        <v>11</v>
      </c>
      <c r="C22" s="198" t="s">
        <v>552</v>
      </c>
      <c r="D22" s="199" t="s">
        <v>169</v>
      </c>
      <c r="E22" s="200" t="s">
        <v>112</v>
      </c>
      <c r="F22" s="200" t="s">
        <v>12</v>
      </c>
      <c r="G22" s="200" t="s">
        <v>11</v>
      </c>
      <c r="H22" s="200"/>
      <c r="I22" s="200" t="s">
        <v>2</v>
      </c>
      <c r="J22" s="200"/>
      <c r="K22" s="200"/>
      <c r="L22" s="201"/>
      <c r="M22" s="202" t="str">
        <f t="shared" si="1"/>
        <v/>
      </c>
      <c r="N22" s="200" t="str">
        <f t="shared" si="2"/>
        <v/>
      </c>
      <c r="O22" s="200" t="str">
        <f t="shared" si="3"/>
        <v/>
      </c>
      <c r="P22" s="200" t="str">
        <f t="shared" si="4"/>
        <v/>
      </c>
      <c r="Q22" s="203" t="str">
        <f t="shared" si="5"/>
        <v/>
      </c>
      <c r="R22" s="203" t="str">
        <f t="shared" si="6"/>
        <v/>
      </c>
      <c r="S22" s="203" t="str">
        <f t="shared" si="7"/>
        <v/>
      </c>
      <c r="T22" s="203" t="str">
        <f t="shared" si="8"/>
        <v/>
      </c>
      <c r="U22" s="203" t="str">
        <f t="shared" si="9"/>
        <v/>
      </c>
      <c r="V22" s="203" t="str">
        <f t="shared" si="10"/>
        <v/>
      </c>
      <c r="W22" s="203" t="str">
        <f t="shared" si="11"/>
        <v/>
      </c>
      <c r="X22" s="203" t="str">
        <f t="shared" si="12"/>
        <v/>
      </c>
      <c r="Y22" s="203" t="str">
        <f t="shared" si="13"/>
        <v/>
      </c>
      <c r="Z22" s="203" t="str">
        <f t="shared" si="24"/>
        <v/>
      </c>
      <c r="AA22" s="203" t="str">
        <f t="shared" si="14"/>
        <v/>
      </c>
      <c r="AB22" s="203" t="str">
        <f t="shared" si="15"/>
        <v/>
      </c>
      <c r="AC22" s="203" t="str">
        <f t="shared" si="16"/>
        <v/>
      </c>
      <c r="AD22" s="203" t="str">
        <f t="shared" si="17"/>
        <v/>
      </c>
      <c r="AE22" s="203" t="str">
        <f t="shared" si="18"/>
        <v/>
      </c>
      <c r="AF22" s="203" t="str">
        <f t="shared" si="19"/>
        <v/>
      </c>
      <c r="AG22" s="203" t="str">
        <f t="shared" si="20"/>
        <v/>
      </c>
      <c r="AH22" s="203" t="str">
        <f t="shared" si="21"/>
        <v/>
      </c>
      <c r="AI22" s="203" t="str">
        <f t="shared" si="22"/>
        <v/>
      </c>
      <c r="AJ22" s="203" t="str">
        <f t="shared" si="23"/>
        <v/>
      </c>
      <c r="AK22" s="200" t="str">
        <f t="array" ref="AK22">IF(OR(M22:AJ22="SIM"),"SIM","NÃO")</f>
        <v>NÃO</v>
      </c>
      <c r="AL22" s="201" t="str">
        <f t="shared" si="0"/>
        <v/>
      </c>
    </row>
    <row r="23" spans="2:38" x14ac:dyDescent="0.3">
      <c r="B23" s="197">
        <v>12</v>
      </c>
      <c r="C23" s="198" t="s">
        <v>492</v>
      </c>
      <c r="D23" s="199" t="s">
        <v>169</v>
      </c>
      <c r="E23" s="200" t="s">
        <v>112</v>
      </c>
      <c r="F23" s="200" t="s">
        <v>12</v>
      </c>
      <c r="G23" s="200" t="s">
        <v>11</v>
      </c>
      <c r="H23" s="200"/>
      <c r="I23" s="200" t="s">
        <v>2</v>
      </c>
      <c r="J23" s="200"/>
      <c r="K23" s="200"/>
      <c r="L23" s="201"/>
      <c r="M23" s="202" t="str">
        <f t="shared" si="1"/>
        <v/>
      </c>
      <c r="N23" s="200" t="str">
        <f t="shared" si="2"/>
        <v/>
      </c>
      <c r="O23" s="200" t="str">
        <f t="shared" si="3"/>
        <v/>
      </c>
      <c r="P23" s="200" t="str">
        <f t="shared" si="4"/>
        <v/>
      </c>
      <c r="Q23" s="203" t="str">
        <f t="shared" si="5"/>
        <v/>
      </c>
      <c r="R23" s="203" t="str">
        <f t="shared" si="6"/>
        <v/>
      </c>
      <c r="S23" s="203" t="str">
        <f t="shared" si="7"/>
        <v/>
      </c>
      <c r="T23" s="203" t="str">
        <f t="shared" si="8"/>
        <v/>
      </c>
      <c r="U23" s="203" t="str">
        <f t="shared" si="9"/>
        <v/>
      </c>
      <c r="V23" s="203" t="str">
        <f t="shared" si="10"/>
        <v/>
      </c>
      <c r="W23" s="203" t="str">
        <f t="shared" si="11"/>
        <v/>
      </c>
      <c r="X23" s="203" t="str">
        <f t="shared" si="12"/>
        <v/>
      </c>
      <c r="Y23" s="203" t="str">
        <f t="shared" si="13"/>
        <v/>
      </c>
      <c r="Z23" s="203" t="str">
        <f t="shared" si="24"/>
        <v/>
      </c>
      <c r="AA23" s="203" t="str">
        <f t="shared" si="14"/>
        <v/>
      </c>
      <c r="AB23" s="203" t="str">
        <f t="shared" si="15"/>
        <v/>
      </c>
      <c r="AC23" s="203" t="str">
        <f t="shared" si="16"/>
        <v/>
      </c>
      <c r="AD23" s="203" t="str">
        <f t="shared" si="17"/>
        <v/>
      </c>
      <c r="AE23" s="203" t="str">
        <f t="shared" si="18"/>
        <v/>
      </c>
      <c r="AF23" s="203" t="str">
        <f t="shared" si="19"/>
        <v/>
      </c>
      <c r="AG23" s="203" t="str">
        <f t="shared" si="20"/>
        <v/>
      </c>
      <c r="AH23" s="203" t="str">
        <f t="shared" si="21"/>
        <v/>
      </c>
      <c r="AI23" s="203" t="str">
        <f t="shared" si="22"/>
        <v/>
      </c>
      <c r="AJ23" s="203" t="str">
        <f t="shared" si="23"/>
        <v/>
      </c>
      <c r="AK23" s="200" t="str">
        <f t="array" ref="AK23">IF(OR(M23:AJ23="SIM"),"SIM","NÃO")</f>
        <v>NÃO</v>
      </c>
      <c r="AL23" s="201" t="str">
        <f t="shared" si="0"/>
        <v/>
      </c>
    </row>
    <row r="24" spans="2:38" x14ac:dyDescent="0.3">
      <c r="B24" s="197">
        <v>13</v>
      </c>
      <c r="C24" s="198" t="s">
        <v>34</v>
      </c>
      <c r="D24" s="199" t="s">
        <v>168</v>
      </c>
      <c r="E24" s="200" t="s">
        <v>112</v>
      </c>
      <c r="F24" s="200" t="s">
        <v>12</v>
      </c>
      <c r="G24" s="200" t="s">
        <v>11</v>
      </c>
      <c r="H24" s="200"/>
      <c r="I24" s="200" t="s">
        <v>2</v>
      </c>
      <c r="J24" s="200"/>
      <c r="K24" s="200"/>
      <c r="L24" s="201"/>
      <c r="M24" s="202" t="str">
        <f t="shared" si="1"/>
        <v/>
      </c>
      <c r="N24" s="200" t="str">
        <f t="shared" si="2"/>
        <v/>
      </c>
      <c r="O24" s="200" t="str">
        <f t="shared" si="3"/>
        <v/>
      </c>
      <c r="P24" s="200" t="str">
        <f t="shared" si="4"/>
        <v/>
      </c>
      <c r="Q24" s="203" t="str">
        <f t="shared" si="5"/>
        <v/>
      </c>
      <c r="R24" s="203" t="str">
        <f t="shared" si="6"/>
        <v/>
      </c>
      <c r="S24" s="203" t="str">
        <f t="shared" si="7"/>
        <v/>
      </c>
      <c r="T24" s="203" t="str">
        <f t="shared" si="8"/>
        <v/>
      </c>
      <c r="U24" s="203" t="str">
        <f t="shared" si="9"/>
        <v/>
      </c>
      <c r="V24" s="203" t="str">
        <f t="shared" si="10"/>
        <v/>
      </c>
      <c r="W24" s="203" t="str">
        <f t="shared" si="11"/>
        <v/>
      </c>
      <c r="X24" s="203" t="str">
        <f t="shared" si="12"/>
        <v/>
      </c>
      <c r="Y24" s="203" t="str">
        <f t="shared" si="13"/>
        <v/>
      </c>
      <c r="Z24" s="203" t="str">
        <f t="shared" si="24"/>
        <v/>
      </c>
      <c r="AA24" s="203" t="str">
        <f t="shared" si="14"/>
        <v/>
      </c>
      <c r="AB24" s="203" t="str">
        <f t="shared" si="15"/>
        <v/>
      </c>
      <c r="AC24" s="203" t="str">
        <f t="shared" si="16"/>
        <v/>
      </c>
      <c r="AD24" s="203" t="str">
        <f t="shared" si="17"/>
        <v/>
      </c>
      <c r="AE24" s="203" t="str">
        <f t="shared" si="18"/>
        <v/>
      </c>
      <c r="AF24" s="203" t="str">
        <f t="shared" si="19"/>
        <v/>
      </c>
      <c r="AG24" s="203" t="str">
        <f t="shared" si="20"/>
        <v/>
      </c>
      <c r="AH24" s="203" t="str">
        <f t="shared" si="21"/>
        <v/>
      </c>
      <c r="AI24" s="203" t="str">
        <f t="shared" si="22"/>
        <v/>
      </c>
      <c r="AJ24" s="203" t="str">
        <f t="shared" si="23"/>
        <v/>
      </c>
      <c r="AK24" s="200" t="str">
        <f t="array" ref="AK24">IF(OR(M24:AJ24="SIM"),"SIM","NÃO")</f>
        <v>NÃO</v>
      </c>
      <c r="AL24" s="201" t="str">
        <f t="shared" si="0"/>
        <v/>
      </c>
    </row>
    <row r="25" spans="2:38" x14ac:dyDescent="0.3">
      <c r="B25" s="197">
        <v>14</v>
      </c>
      <c r="C25" s="198" t="s">
        <v>35</v>
      </c>
      <c r="D25" s="199" t="s">
        <v>168</v>
      </c>
      <c r="E25" s="200" t="s">
        <v>112</v>
      </c>
      <c r="F25" s="200" t="s">
        <v>12</v>
      </c>
      <c r="G25" s="200" t="s">
        <v>11</v>
      </c>
      <c r="H25" s="200"/>
      <c r="I25" s="200" t="s">
        <v>2</v>
      </c>
      <c r="J25" s="200"/>
      <c r="K25" s="200"/>
      <c r="L25" s="201"/>
      <c r="M25" s="202" t="str">
        <f t="shared" si="1"/>
        <v/>
      </c>
      <c r="N25" s="200" t="str">
        <f t="shared" si="2"/>
        <v/>
      </c>
      <c r="O25" s="200" t="str">
        <f t="shared" si="3"/>
        <v/>
      </c>
      <c r="P25" s="200" t="str">
        <f t="shared" si="4"/>
        <v/>
      </c>
      <c r="Q25" s="203" t="str">
        <f t="shared" si="5"/>
        <v/>
      </c>
      <c r="R25" s="203" t="str">
        <f t="shared" si="6"/>
        <v/>
      </c>
      <c r="S25" s="203" t="str">
        <f t="shared" si="7"/>
        <v/>
      </c>
      <c r="T25" s="203" t="str">
        <f t="shared" si="8"/>
        <v/>
      </c>
      <c r="U25" s="203" t="str">
        <f t="shared" si="9"/>
        <v/>
      </c>
      <c r="V25" s="203" t="str">
        <f t="shared" si="10"/>
        <v/>
      </c>
      <c r="W25" s="203" t="str">
        <f t="shared" si="11"/>
        <v/>
      </c>
      <c r="X25" s="203" t="str">
        <f t="shared" si="12"/>
        <v/>
      </c>
      <c r="Y25" s="203" t="str">
        <f t="shared" si="13"/>
        <v/>
      </c>
      <c r="Z25" s="203" t="str">
        <f t="shared" si="24"/>
        <v/>
      </c>
      <c r="AA25" s="203" t="str">
        <f t="shared" si="14"/>
        <v/>
      </c>
      <c r="AB25" s="203" t="str">
        <f t="shared" si="15"/>
        <v/>
      </c>
      <c r="AC25" s="203" t="str">
        <f t="shared" si="16"/>
        <v/>
      </c>
      <c r="AD25" s="203" t="str">
        <f t="shared" si="17"/>
        <v/>
      </c>
      <c r="AE25" s="203" t="str">
        <f t="shared" si="18"/>
        <v/>
      </c>
      <c r="AF25" s="203" t="str">
        <f t="shared" si="19"/>
        <v/>
      </c>
      <c r="AG25" s="203" t="str">
        <f t="shared" si="20"/>
        <v/>
      </c>
      <c r="AH25" s="203" t="str">
        <f t="shared" si="21"/>
        <v/>
      </c>
      <c r="AI25" s="203" t="str">
        <f t="shared" si="22"/>
        <v/>
      </c>
      <c r="AJ25" s="203" t="str">
        <f t="shared" si="23"/>
        <v/>
      </c>
      <c r="AK25" s="200" t="str">
        <f t="array" ref="AK25">IF(OR(M25:AJ25="SIM"),"SIM","NÃO")</f>
        <v>NÃO</v>
      </c>
      <c r="AL25" s="201" t="str">
        <f t="shared" si="0"/>
        <v/>
      </c>
    </row>
    <row r="26" spans="2:38" x14ac:dyDescent="0.3">
      <c r="B26" s="197">
        <v>15</v>
      </c>
      <c r="C26" s="198" t="s">
        <v>37</v>
      </c>
      <c r="D26" s="199" t="s">
        <v>168</v>
      </c>
      <c r="E26" s="200" t="s">
        <v>112</v>
      </c>
      <c r="F26" s="200" t="s">
        <v>12</v>
      </c>
      <c r="G26" s="200" t="s">
        <v>11</v>
      </c>
      <c r="H26" s="200"/>
      <c r="I26" s="200" t="s">
        <v>2</v>
      </c>
      <c r="J26" s="200"/>
      <c r="K26" s="200"/>
      <c r="L26" s="201"/>
      <c r="M26" s="202" t="str">
        <f t="shared" si="1"/>
        <v/>
      </c>
      <c r="N26" s="200" t="str">
        <f t="shared" si="2"/>
        <v/>
      </c>
      <c r="O26" s="200" t="str">
        <f t="shared" si="3"/>
        <v/>
      </c>
      <c r="P26" s="200" t="str">
        <f t="shared" si="4"/>
        <v/>
      </c>
      <c r="Q26" s="203" t="str">
        <f t="shared" si="5"/>
        <v/>
      </c>
      <c r="R26" s="203" t="str">
        <f t="shared" si="6"/>
        <v/>
      </c>
      <c r="S26" s="203" t="str">
        <f t="shared" si="7"/>
        <v/>
      </c>
      <c r="T26" s="203" t="str">
        <f t="shared" si="8"/>
        <v/>
      </c>
      <c r="U26" s="203" t="str">
        <f t="shared" si="9"/>
        <v/>
      </c>
      <c r="V26" s="203" t="str">
        <f t="shared" si="10"/>
        <v/>
      </c>
      <c r="W26" s="203" t="str">
        <f t="shared" si="11"/>
        <v/>
      </c>
      <c r="X26" s="203" t="str">
        <f t="shared" si="12"/>
        <v/>
      </c>
      <c r="Y26" s="203" t="str">
        <f t="shared" si="13"/>
        <v/>
      </c>
      <c r="Z26" s="203" t="str">
        <f t="shared" si="24"/>
        <v/>
      </c>
      <c r="AA26" s="203" t="str">
        <f t="shared" si="14"/>
        <v/>
      </c>
      <c r="AB26" s="203" t="str">
        <f t="shared" si="15"/>
        <v/>
      </c>
      <c r="AC26" s="203" t="str">
        <f t="shared" si="16"/>
        <v/>
      </c>
      <c r="AD26" s="203" t="str">
        <f t="shared" si="17"/>
        <v/>
      </c>
      <c r="AE26" s="203" t="str">
        <f t="shared" si="18"/>
        <v/>
      </c>
      <c r="AF26" s="203" t="str">
        <f t="shared" si="19"/>
        <v/>
      </c>
      <c r="AG26" s="203" t="str">
        <f t="shared" si="20"/>
        <v/>
      </c>
      <c r="AH26" s="203" t="str">
        <f t="shared" si="21"/>
        <v/>
      </c>
      <c r="AI26" s="203" t="str">
        <f t="shared" si="22"/>
        <v/>
      </c>
      <c r="AJ26" s="203" t="str">
        <f t="shared" si="23"/>
        <v/>
      </c>
      <c r="AK26" s="200" t="str">
        <f t="array" ref="AK26">IF(OR(M26:AJ26="SIM"),"SIM","NÃO")</f>
        <v>NÃO</v>
      </c>
      <c r="AL26" s="201" t="str">
        <f t="shared" si="0"/>
        <v/>
      </c>
    </row>
    <row r="27" spans="2:38" x14ac:dyDescent="0.3">
      <c r="B27" s="197">
        <v>16</v>
      </c>
      <c r="C27" s="198" t="s">
        <v>39</v>
      </c>
      <c r="D27" s="199" t="s">
        <v>169</v>
      </c>
      <c r="E27" s="200" t="s">
        <v>116</v>
      </c>
      <c r="F27" s="200" t="s">
        <v>12</v>
      </c>
      <c r="G27" s="200" t="s">
        <v>11</v>
      </c>
      <c r="H27" s="200"/>
      <c r="I27" s="200" t="s">
        <v>2</v>
      </c>
      <c r="J27" s="200"/>
      <c r="K27" s="200"/>
      <c r="L27" s="201"/>
      <c r="M27" s="202" t="str">
        <f t="shared" si="1"/>
        <v/>
      </c>
      <c r="N27" s="200" t="str">
        <f t="shared" si="2"/>
        <v/>
      </c>
      <c r="O27" s="200" t="str">
        <f t="shared" si="3"/>
        <v/>
      </c>
      <c r="P27" s="200" t="str">
        <f t="shared" si="4"/>
        <v/>
      </c>
      <c r="Q27" s="203" t="str">
        <f t="shared" si="5"/>
        <v/>
      </c>
      <c r="R27" s="203" t="str">
        <f t="shared" si="6"/>
        <v/>
      </c>
      <c r="S27" s="203" t="str">
        <f t="shared" si="7"/>
        <v/>
      </c>
      <c r="T27" s="203" t="str">
        <f t="shared" si="8"/>
        <v/>
      </c>
      <c r="U27" s="203" t="str">
        <f t="shared" si="9"/>
        <v/>
      </c>
      <c r="V27" s="203" t="str">
        <f t="shared" si="10"/>
        <v/>
      </c>
      <c r="W27" s="203" t="str">
        <f t="shared" si="11"/>
        <v/>
      </c>
      <c r="X27" s="203" t="str">
        <f t="shared" si="12"/>
        <v/>
      </c>
      <c r="Y27" s="203" t="str">
        <f t="shared" si="13"/>
        <v/>
      </c>
      <c r="Z27" s="203" t="str">
        <f t="shared" si="24"/>
        <v/>
      </c>
      <c r="AA27" s="203" t="str">
        <f t="shared" si="14"/>
        <v/>
      </c>
      <c r="AB27" s="203" t="str">
        <f t="shared" si="15"/>
        <v/>
      </c>
      <c r="AC27" s="203" t="str">
        <f t="shared" si="16"/>
        <v/>
      </c>
      <c r="AD27" s="203" t="str">
        <f t="shared" si="17"/>
        <v/>
      </c>
      <c r="AE27" s="203" t="str">
        <f t="shared" si="18"/>
        <v/>
      </c>
      <c r="AF27" s="203" t="str">
        <f t="shared" si="19"/>
        <v/>
      </c>
      <c r="AG27" s="203" t="str">
        <f t="shared" si="20"/>
        <v/>
      </c>
      <c r="AH27" s="203" t="str">
        <f t="shared" si="21"/>
        <v/>
      </c>
      <c r="AI27" s="203" t="str">
        <f t="shared" si="22"/>
        <v/>
      </c>
      <c r="AJ27" s="203" t="str">
        <f t="shared" si="23"/>
        <v/>
      </c>
      <c r="AK27" s="200" t="str">
        <f t="array" ref="AK27">IF(OR(M27:AJ27="SIM"),"SIM","NÃO")</f>
        <v>NÃO</v>
      </c>
      <c r="AL27" s="201" t="str">
        <f t="shared" si="0"/>
        <v/>
      </c>
    </row>
    <row r="28" spans="2:38" x14ac:dyDescent="0.3">
      <c r="B28" s="197">
        <v>17</v>
      </c>
      <c r="C28" s="198" t="s">
        <v>41</v>
      </c>
      <c r="D28" s="199" t="s">
        <v>168</v>
      </c>
      <c r="E28" s="200" t="s">
        <v>116</v>
      </c>
      <c r="F28" s="200" t="s">
        <v>12</v>
      </c>
      <c r="G28" s="200" t="s">
        <v>11</v>
      </c>
      <c r="H28" s="200"/>
      <c r="I28" s="200" t="s">
        <v>2</v>
      </c>
      <c r="J28" s="200"/>
      <c r="K28" s="200"/>
      <c r="L28" s="201"/>
      <c r="M28" s="202" t="str">
        <f t="shared" si="1"/>
        <v/>
      </c>
      <c r="N28" s="200" t="str">
        <f t="shared" si="2"/>
        <v/>
      </c>
      <c r="O28" s="200" t="str">
        <f t="shared" si="3"/>
        <v/>
      </c>
      <c r="P28" s="200" t="str">
        <f t="shared" si="4"/>
        <v/>
      </c>
      <c r="Q28" s="203" t="str">
        <f t="shared" si="5"/>
        <v/>
      </c>
      <c r="R28" s="203" t="str">
        <f t="shared" si="6"/>
        <v/>
      </c>
      <c r="S28" s="203" t="str">
        <f t="shared" si="7"/>
        <v/>
      </c>
      <c r="T28" s="203" t="str">
        <f t="shared" si="8"/>
        <v/>
      </c>
      <c r="U28" s="203" t="str">
        <f t="shared" si="9"/>
        <v/>
      </c>
      <c r="V28" s="203" t="str">
        <f t="shared" si="10"/>
        <v/>
      </c>
      <c r="W28" s="203" t="str">
        <f t="shared" si="11"/>
        <v/>
      </c>
      <c r="X28" s="203" t="str">
        <f t="shared" si="12"/>
        <v/>
      </c>
      <c r="Y28" s="203" t="str">
        <f t="shared" si="13"/>
        <v/>
      </c>
      <c r="Z28" s="203" t="str">
        <f t="shared" si="24"/>
        <v/>
      </c>
      <c r="AA28" s="203" t="str">
        <f t="shared" si="14"/>
        <v/>
      </c>
      <c r="AB28" s="203" t="str">
        <f t="shared" si="15"/>
        <v/>
      </c>
      <c r="AC28" s="203" t="str">
        <f t="shared" si="16"/>
        <v/>
      </c>
      <c r="AD28" s="203" t="str">
        <f t="shared" si="17"/>
        <v/>
      </c>
      <c r="AE28" s="203" t="str">
        <f t="shared" si="18"/>
        <v/>
      </c>
      <c r="AF28" s="203" t="str">
        <f t="shared" si="19"/>
        <v/>
      </c>
      <c r="AG28" s="203" t="str">
        <f t="shared" si="20"/>
        <v/>
      </c>
      <c r="AH28" s="203" t="str">
        <f t="shared" si="21"/>
        <v/>
      </c>
      <c r="AI28" s="203" t="str">
        <f t="shared" si="22"/>
        <v/>
      </c>
      <c r="AJ28" s="203" t="str">
        <f t="shared" si="23"/>
        <v/>
      </c>
      <c r="AK28" s="200" t="str">
        <f t="array" ref="AK28">IF(OR(M28:AJ28="SIM"),"SIM","NÃO")</f>
        <v>NÃO</v>
      </c>
      <c r="AL28" s="201" t="str">
        <f t="shared" si="0"/>
        <v/>
      </c>
    </row>
    <row r="29" spans="2:38" x14ac:dyDescent="0.3">
      <c r="B29" s="197" t="s">
        <v>494</v>
      </c>
      <c r="C29" s="198" t="s">
        <v>553</v>
      </c>
      <c r="D29" s="199" t="s">
        <v>169</v>
      </c>
      <c r="E29" s="200" t="s">
        <v>112</v>
      </c>
      <c r="F29" s="200" t="s">
        <v>12</v>
      </c>
      <c r="G29" s="200" t="s">
        <v>11</v>
      </c>
      <c r="H29" s="200"/>
      <c r="I29" s="200"/>
      <c r="J29" s="200" t="s">
        <v>3</v>
      </c>
      <c r="K29" s="200"/>
      <c r="L29" s="201"/>
      <c r="M29" s="202" t="str">
        <f t="shared" si="1"/>
        <v/>
      </c>
      <c r="N29" s="200" t="str">
        <f t="shared" si="2"/>
        <v/>
      </c>
      <c r="O29" s="200" t="str">
        <f t="shared" si="3"/>
        <v/>
      </c>
      <c r="P29" s="200" t="str">
        <f t="shared" si="4"/>
        <v/>
      </c>
      <c r="Q29" s="203" t="str">
        <f t="shared" si="5"/>
        <v/>
      </c>
      <c r="R29" s="203" t="str">
        <f t="shared" si="6"/>
        <v/>
      </c>
      <c r="S29" s="203" t="str">
        <f t="shared" si="7"/>
        <v/>
      </c>
      <c r="T29" s="203" t="str">
        <f t="shared" si="8"/>
        <v/>
      </c>
      <c r="U29" s="203" t="str">
        <f t="shared" si="9"/>
        <v/>
      </c>
      <c r="V29" s="203" t="str">
        <f t="shared" si="10"/>
        <v/>
      </c>
      <c r="W29" s="203" t="str">
        <f t="shared" si="11"/>
        <v/>
      </c>
      <c r="X29" s="203" t="str">
        <f t="shared" si="12"/>
        <v/>
      </c>
      <c r="Y29" s="203" t="str">
        <f t="shared" si="13"/>
        <v/>
      </c>
      <c r="Z29" s="203" t="str">
        <f t="shared" si="24"/>
        <v/>
      </c>
      <c r="AA29" s="203" t="str">
        <f t="shared" si="14"/>
        <v/>
      </c>
      <c r="AB29" s="203" t="str">
        <f t="shared" si="15"/>
        <v/>
      </c>
      <c r="AC29" s="203" t="str">
        <f t="shared" si="16"/>
        <v/>
      </c>
      <c r="AD29" s="203" t="str">
        <f t="shared" si="17"/>
        <v/>
      </c>
      <c r="AE29" s="203" t="str">
        <f t="shared" si="18"/>
        <v/>
      </c>
      <c r="AF29" s="203" t="str">
        <f t="shared" si="19"/>
        <v/>
      </c>
      <c r="AG29" s="203" t="str">
        <f t="shared" si="20"/>
        <v/>
      </c>
      <c r="AH29" s="203" t="str">
        <f t="shared" si="21"/>
        <v/>
      </c>
      <c r="AI29" s="203" t="str">
        <f t="shared" si="22"/>
        <v/>
      </c>
      <c r="AJ29" s="203" t="str">
        <f t="shared" si="23"/>
        <v/>
      </c>
      <c r="AK29" s="200" t="str">
        <f t="array" ref="AK29">IF(OR(M29:AJ29="SIM"),"SIM","NÃO")</f>
        <v>NÃO</v>
      </c>
      <c r="AL29" s="201" t="str">
        <f t="shared" si="0"/>
        <v/>
      </c>
    </row>
    <row r="30" spans="2:38" x14ac:dyDescent="0.3">
      <c r="B30" s="197" t="s">
        <v>495</v>
      </c>
      <c r="C30" s="198" t="s">
        <v>554</v>
      </c>
      <c r="D30" s="199" t="s">
        <v>169</v>
      </c>
      <c r="E30" s="200" t="s">
        <v>112</v>
      </c>
      <c r="F30" s="200" t="s">
        <v>12</v>
      </c>
      <c r="G30" s="200" t="s">
        <v>11</v>
      </c>
      <c r="H30" s="200"/>
      <c r="I30" s="200"/>
      <c r="J30" s="200" t="s">
        <v>3</v>
      </c>
      <c r="K30" s="200"/>
      <c r="L30" s="201"/>
      <c r="M30" s="202" t="str">
        <f t="shared" si="1"/>
        <v/>
      </c>
      <c r="N30" s="200" t="str">
        <f t="shared" si="2"/>
        <v/>
      </c>
      <c r="O30" s="200" t="str">
        <f t="shared" si="3"/>
        <v/>
      </c>
      <c r="P30" s="200" t="str">
        <f t="shared" si="4"/>
        <v/>
      </c>
      <c r="Q30" s="203" t="str">
        <f t="shared" si="5"/>
        <v/>
      </c>
      <c r="R30" s="203" t="str">
        <f t="shared" si="6"/>
        <v/>
      </c>
      <c r="S30" s="203" t="str">
        <f t="shared" si="7"/>
        <v/>
      </c>
      <c r="T30" s="203" t="str">
        <f t="shared" si="8"/>
        <v/>
      </c>
      <c r="U30" s="203" t="str">
        <f t="shared" si="9"/>
        <v/>
      </c>
      <c r="V30" s="203" t="str">
        <f t="shared" si="10"/>
        <v/>
      </c>
      <c r="W30" s="203" t="str">
        <f t="shared" si="11"/>
        <v/>
      </c>
      <c r="X30" s="203" t="str">
        <f t="shared" si="12"/>
        <v/>
      </c>
      <c r="Y30" s="203" t="str">
        <f t="shared" si="13"/>
        <v/>
      </c>
      <c r="Z30" s="203" t="str">
        <f t="shared" si="24"/>
        <v/>
      </c>
      <c r="AA30" s="203" t="str">
        <f t="shared" si="14"/>
        <v/>
      </c>
      <c r="AB30" s="203" t="str">
        <f t="shared" si="15"/>
        <v/>
      </c>
      <c r="AC30" s="203" t="str">
        <f t="shared" si="16"/>
        <v/>
      </c>
      <c r="AD30" s="203" t="str">
        <f t="shared" si="17"/>
        <v/>
      </c>
      <c r="AE30" s="203" t="str">
        <f t="shared" si="18"/>
        <v/>
      </c>
      <c r="AF30" s="203" t="str">
        <f t="shared" si="19"/>
        <v/>
      </c>
      <c r="AG30" s="203" t="str">
        <f t="shared" si="20"/>
        <v/>
      </c>
      <c r="AH30" s="203" t="str">
        <f t="shared" si="21"/>
        <v/>
      </c>
      <c r="AI30" s="203" t="str">
        <f t="shared" si="22"/>
        <v/>
      </c>
      <c r="AJ30" s="203" t="str">
        <f t="shared" si="23"/>
        <v/>
      </c>
      <c r="AK30" s="200" t="str">
        <f t="array" ref="AK30">IF(OR(M30:AJ30="SIM"),"SIM","NÃO")</f>
        <v>NÃO</v>
      </c>
      <c r="AL30" s="201" t="str">
        <f t="shared" si="0"/>
        <v/>
      </c>
    </row>
    <row r="31" spans="2:38" x14ac:dyDescent="0.3">
      <c r="B31" s="197" t="s">
        <v>496</v>
      </c>
      <c r="C31" s="198" t="s">
        <v>173</v>
      </c>
      <c r="D31" s="199" t="s">
        <v>169</v>
      </c>
      <c r="E31" s="200" t="s">
        <v>112</v>
      </c>
      <c r="F31" s="200" t="s">
        <v>12</v>
      </c>
      <c r="G31" s="200" t="s">
        <v>11</v>
      </c>
      <c r="H31" s="200"/>
      <c r="I31" s="200"/>
      <c r="J31" s="200" t="s">
        <v>3</v>
      </c>
      <c r="K31" s="200"/>
      <c r="L31" s="201"/>
      <c r="M31" s="202" t="str">
        <f t="shared" si="1"/>
        <v/>
      </c>
      <c r="N31" s="200" t="str">
        <f t="shared" si="2"/>
        <v/>
      </c>
      <c r="O31" s="200" t="str">
        <f t="shared" si="3"/>
        <v/>
      </c>
      <c r="P31" s="200" t="str">
        <f t="shared" si="4"/>
        <v/>
      </c>
      <c r="Q31" s="203" t="str">
        <f t="shared" si="5"/>
        <v/>
      </c>
      <c r="R31" s="203" t="str">
        <f t="shared" si="6"/>
        <v/>
      </c>
      <c r="S31" s="203" t="str">
        <f t="shared" si="7"/>
        <v/>
      </c>
      <c r="T31" s="203" t="str">
        <f t="shared" si="8"/>
        <v/>
      </c>
      <c r="U31" s="203" t="str">
        <f t="shared" si="9"/>
        <v/>
      </c>
      <c r="V31" s="203" t="str">
        <f t="shared" si="10"/>
        <v/>
      </c>
      <c r="W31" s="203" t="str">
        <f t="shared" si="11"/>
        <v/>
      </c>
      <c r="X31" s="203" t="str">
        <f t="shared" si="12"/>
        <v/>
      </c>
      <c r="Y31" s="203" t="str">
        <f t="shared" si="13"/>
        <v/>
      </c>
      <c r="Z31" s="203" t="str">
        <f t="shared" si="24"/>
        <v/>
      </c>
      <c r="AA31" s="203" t="str">
        <f t="shared" si="14"/>
        <v/>
      </c>
      <c r="AB31" s="203" t="str">
        <f t="shared" si="15"/>
        <v/>
      </c>
      <c r="AC31" s="203" t="str">
        <f t="shared" si="16"/>
        <v/>
      </c>
      <c r="AD31" s="203" t="str">
        <f t="shared" si="17"/>
        <v/>
      </c>
      <c r="AE31" s="203" t="str">
        <f t="shared" si="18"/>
        <v/>
      </c>
      <c r="AF31" s="203" t="str">
        <f t="shared" si="19"/>
        <v/>
      </c>
      <c r="AG31" s="203" t="str">
        <f t="shared" si="20"/>
        <v/>
      </c>
      <c r="AH31" s="203" t="str">
        <f t="shared" si="21"/>
        <v/>
      </c>
      <c r="AI31" s="203" t="str">
        <f t="shared" si="22"/>
        <v/>
      </c>
      <c r="AJ31" s="203" t="str">
        <f t="shared" si="23"/>
        <v/>
      </c>
      <c r="AK31" s="200" t="str">
        <f t="array" ref="AK31">IF(OR(M31:AJ31="SIM"),"SIM","NÃO")</f>
        <v>NÃO</v>
      </c>
      <c r="AL31" s="201" t="str">
        <f t="shared" si="0"/>
        <v/>
      </c>
    </row>
    <row r="32" spans="2:38" x14ac:dyDescent="0.3">
      <c r="B32" s="197" t="s">
        <v>497</v>
      </c>
      <c r="C32" s="198" t="s">
        <v>174</v>
      </c>
      <c r="D32" s="199" t="s">
        <v>169</v>
      </c>
      <c r="E32" s="200" t="s">
        <v>112</v>
      </c>
      <c r="F32" s="200" t="s">
        <v>12</v>
      </c>
      <c r="G32" s="200" t="s">
        <v>11</v>
      </c>
      <c r="H32" s="200"/>
      <c r="I32" s="200"/>
      <c r="J32" s="200" t="s">
        <v>3</v>
      </c>
      <c r="K32" s="200"/>
      <c r="L32" s="201"/>
      <c r="M32" s="202" t="str">
        <f t="shared" si="1"/>
        <v/>
      </c>
      <c r="N32" s="200" t="str">
        <f t="shared" si="2"/>
        <v/>
      </c>
      <c r="O32" s="200" t="str">
        <f t="shared" si="3"/>
        <v/>
      </c>
      <c r="P32" s="200" t="str">
        <f t="shared" si="4"/>
        <v/>
      </c>
      <c r="Q32" s="203" t="str">
        <f t="shared" si="5"/>
        <v/>
      </c>
      <c r="R32" s="203" t="str">
        <f t="shared" si="6"/>
        <v/>
      </c>
      <c r="S32" s="203" t="str">
        <f t="shared" si="7"/>
        <v/>
      </c>
      <c r="T32" s="203" t="str">
        <f t="shared" si="8"/>
        <v/>
      </c>
      <c r="U32" s="203" t="str">
        <f t="shared" si="9"/>
        <v/>
      </c>
      <c r="V32" s="203" t="str">
        <f t="shared" si="10"/>
        <v/>
      </c>
      <c r="W32" s="203" t="str">
        <f t="shared" si="11"/>
        <v/>
      </c>
      <c r="X32" s="203" t="str">
        <f t="shared" si="12"/>
        <v/>
      </c>
      <c r="Y32" s="203" t="str">
        <f t="shared" si="13"/>
        <v/>
      </c>
      <c r="Z32" s="203" t="str">
        <f t="shared" si="24"/>
        <v/>
      </c>
      <c r="AA32" s="203" t="str">
        <f t="shared" si="14"/>
        <v/>
      </c>
      <c r="AB32" s="203" t="str">
        <f t="shared" si="15"/>
        <v/>
      </c>
      <c r="AC32" s="203" t="str">
        <f t="shared" si="16"/>
        <v/>
      </c>
      <c r="AD32" s="203" t="str">
        <f t="shared" si="17"/>
        <v/>
      </c>
      <c r="AE32" s="203" t="str">
        <f t="shared" si="18"/>
        <v/>
      </c>
      <c r="AF32" s="203" t="str">
        <f t="shared" si="19"/>
        <v/>
      </c>
      <c r="AG32" s="203" t="str">
        <f t="shared" si="20"/>
        <v/>
      </c>
      <c r="AH32" s="203" t="str">
        <f t="shared" si="21"/>
        <v/>
      </c>
      <c r="AI32" s="203" t="str">
        <f t="shared" si="22"/>
        <v/>
      </c>
      <c r="AJ32" s="203" t="str">
        <f t="shared" si="23"/>
        <v/>
      </c>
      <c r="AK32" s="200" t="str">
        <f t="array" ref="AK32">IF(OR(M32:AJ32="SIM"),"SIM","NÃO")</f>
        <v>NÃO</v>
      </c>
      <c r="AL32" s="201" t="str">
        <f t="shared" si="0"/>
        <v/>
      </c>
    </row>
    <row r="33" spans="2:38" x14ac:dyDescent="0.3">
      <c r="B33" s="197" t="s">
        <v>498</v>
      </c>
      <c r="C33" s="198" t="s">
        <v>175</v>
      </c>
      <c r="D33" s="199" t="s">
        <v>169</v>
      </c>
      <c r="E33" s="200" t="s">
        <v>112</v>
      </c>
      <c r="F33" s="200" t="s">
        <v>12</v>
      </c>
      <c r="G33" s="200" t="s">
        <v>11</v>
      </c>
      <c r="H33" s="200"/>
      <c r="I33" s="200"/>
      <c r="J33" s="200" t="s">
        <v>3</v>
      </c>
      <c r="K33" s="200"/>
      <c r="L33" s="201"/>
      <c r="M33" s="202" t="str">
        <f t="shared" si="1"/>
        <v/>
      </c>
      <c r="N33" s="200" t="str">
        <f t="shared" si="2"/>
        <v/>
      </c>
      <c r="O33" s="200" t="str">
        <f t="shared" si="3"/>
        <v/>
      </c>
      <c r="P33" s="200" t="str">
        <f t="shared" si="4"/>
        <v/>
      </c>
      <c r="Q33" s="203" t="str">
        <f t="shared" si="5"/>
        <v/>
      </c>
      <c r="R33" s="203" t="str">
        <f t="shared" si="6"/>
        <v/>
      </c>
      <c r="S33" s="203" t="str">
        <f t="shared" si="7"/>
        <v/>
      </c>
      <c r="T33" s="203" t="str">
        <f t="shared" si="8"/>
        <v/>
      </c>
      <c r="U33" s="203" t="str">
        <f t="shared" si="9"/>
        <v/>
      </c>
      <c r="V33" s="203" t="str">
        <f t="shared" si="10"/>
        <v/>
      </c>
      <c r="W33" s="203" t="str">
        <f t="shared" si="11"/>
        <v/>
      </c>
      <c r="X33" s="203" t="str">
        <f t="shared" si="12"/>
        <v/>
      </c>
      <c r="Y33" s="203" t="str">
        <f t="shared" si="13"/>
        <v/>
      </c>
      <c r="Z33" s="203" t="str">
        <f t="shared" si="24"/>
        <v/>
      </c>
      <c r="AA33" s="203" t="str">
        <f t="shared" si="14"/>
        <v/>
      </c>
      <c r="AB33" s="203" t="str">
        <f t="shared" si="15"/>
        <v/>
      </c>
      <c r="AC33" s="203" t="str">
        <f t="shared" si="16"/>
        <v/>
      </c>
      <c r="AD33" s="203" t="str">
        <f t="shared" si="17"/>
        <v/>
      </c>
      <c r="AE33" s="203" t="str">
        <f t="shared" si="18"/>
        <v/>
      </c>
      <c r="AF33" s="203" t="str">
        <f t="shared" si="19"/>
        <v/>
      </c>
      <c r="AG33" s="203" t="str">
        <f t="shared" si="20"/>
        <v/>
      </c>
      <c r="AH33" s="203" t="str">
        <f t="shared" si="21"/>
        <v/>
      </c>
      <c r="AI33" s="203" t="str">
        <f t="shared" si="22"/>
        <v/>
      </c>
      <c r="AJ33" s="203" t="str">
        <f t="shared" si="23"/>
        <v/>
      </c>
      <c r="AK33" s="200" t="str">
        <f t="array" ref="AK33">IF(OR(M33:AJ33="SIM"),"SIM","NÃO")</f>
        <v>NÃO</v>
      </c>
      <c r="AL33" s="201" t="str">
        <f t="shared" si="0"/>
        <v/>
      </c>
    </row>
    <row r="34" spans="2:38" x14ac:dyDescent="0.3">
      <c r="B34" s="197" t="s">
        <v>499</v>
      </c>
      <c r="C34" s="198" t="s">
        <v>555</v>
      </c>
      <c r="D34" s="199" t="s">
        <v>169</v>
      </c>
      <c r="E34" s="200" t="s">
        <v>113</v>
      </c>
      <c r="F34" s="200" t="s">
        <v>12</v>
      </c>
      <c r="G34" s="200" t="s">
        <v>11</v>
      </c>
      <c r="H34" s="200"/>
      <c r="I34" s="200"/>
      <c r="J34" s="200" t="s">
        <v>3</v>
      </c>
      <c r="K34" s="200"/>
      <c r="L34" s="201"/>
      <c r="M34" s="202" t="str">
        <f t="shared" si="1"/>
        <v/>
      </c>
      <c r="N34" s="200" t="str">
        <f t="shared" si="2"/>
        <v/>
      </c>
      <c r="O34" s="200" t="str">
        <f t="shared" si="3"/>
        <v/>
      </c>
      <c r="P34" s="200" t="str">
        <f t="shared" si="4"/>
        <v/>
      </c>
      <c r="Q34" s="203" t="str">
        <f t="shared" si="5"/>
        <v/>
      </c>
      <c r="R34" s="203" t="str">
        <f t="shared" si="6"/>
        <v/>
      </c>
      <c r="S34" s="203" t="str">
        <f t="shared" si="7"/>
        <v/>
      </c>
      <c r="T34" s="203" t="str">
        <f t="shared" si="8"/>
        <v/>
      </c>
      <c r="U34" s="203" t="str">
        <f t="shared" si="9"/>
        <v/>
      </c>
      <c r="V34" s="203" t="str">
        <f t="shared" si="10"/>
        <v/>
      </c>
      <c r="W34" s="203" t="str">
        <f t="shared" si="11"/>
        <v/>
      </c>
      <c r="X34" s="203" t="str">
        <f t="shared" si="12"/>
        <v/>
      </c>
      <c r="Y34" s="203" t="str">
        <f t="shared" si="13"/>
        <v/>
      </c>
      <c r="Z34" s="203" t="str">
        <f t="shared" si="24"/>
        <v/>
      </c>
      <c r="AA34" s="203" t="str">
        <f t="shared" si="14"/>
        <v/>
      </c>
      <c r="AB34" s="203" t="str">
        <f t="shared" si="15"/>
        <v/>
      </c>
      <c r="AC34" s="203" t="str">
        <f t="shared" si="16"/>
        <v/>
      </c>
      <c r="AD34" s="203" t="str">
        <f t="shared" si="17"/>
        <v/>
      </c>
      <c r="AE34" s="203" t="str">
        <f t="shared" si="18"/>
        <v/>
      </c>
      <c r="AF34" s="203" t="str">
        <f t="shared" si="19"/>
        <v/>
      </c>
      <c r="AG34" s="203" t="str">
        <f t="shared" si="20"/>
        <v/>
      </c>
      <c r="AH34" s="203" t="str">
        <f t="shared" si="21"/>
        <v/>
      </c>
      <c r="AI34" s="203" t="str">
        <f t="shared" si="22"/>
        <v/>
      </c>
      <c r="AJ34" s="203" t="str">
        <f t="shared" si="23"/>
        <v/>
      </c>
      <c r="AK34" s="200" t="str">
        <f t="array" ref="AK34">IF(OR(M34:AJ34="SIM"),"SIM","NÃO")</f>
        <v>NÃO</v>
      </c>
      <c r="AL34" s="201" t="str">
        <f t="shared" si="0"/>
        <v/>
      </c>
    </row>
    <row r="35" spans="2:38" x14ac:dyDescent="0.3">
      <c r="B35" s="197" t="s">
        <v>500</v>
      </c>
      <c r="C35" s="198" t="s">
        <v>556</v>
      </c>
      <c r="D35" s="199" t="s">
        <v>169</v>
      </c>
      <c r="E35" s="200" t="s">
        <v>113</v>
      </c>
      <c r="F35" s="200" t="s">
        <v>12</v>
      </c>
      <c r="G35" s="200" t="s">
        <v>11</v>
      </c>
      <c r="H35" s="200"/>
      <c r="I35" s="200"/>
      <c r="J35" s="200" t="s">
        <v>3</v>
      </c>
      <c r="K35" s="200"/>
      <c r="L35" s="201"/>
      <c r="M35" s="202" t="str">
        <f t="shared" si="1"/>
        <v/>
      </c>
      <c r="N35" s="200" t="str">
        <f t="shared" si="2"/>
        <v/>
      </c>
      <c r="O35" s="200" t="str">
        <f t="shared" si="3"/>
        <v/>
      </c>
      <c r="P35" s="200" t="str">
        <f t="shared" si="4"/>
        <v/>
      </c>
      <c r="Q35" s="203" t="str">
        <f t="shared" si="5"/>
        <v/>
      </c>
      <c r="R35" s="203" t="str">
        <f t="shared" si="6"/>
        <v/>
      </c>
      <c r="S35" s="203" t="str">
        <f t="shared" si="7"/>
        <v/>
      </c>
      <c r="T35" s="203" t="str">
        <f t="shared" si="8"/>
        <v/>
      </c>
      <c r="U35" s="203" t="str">
        <f t="shared" si="9"/>
        <v/>
      </c>
      <c r="V35" s="203" t="str">
        <f t="shared" si="10"/>
        <v/>
      </c>
      <c r="W35" s="203" t="str">
        <f t="shared" si="11"/>
        <v/>
      </c>
      <c r="X35" s="203" t="str">
        <f t="shared" si="12"/>
        <v/>
      </c>
      <c r="Y35" s="203" t="str">
        <f t="shared" si="13"/>
        <v/>
      </c>
      <c r="Z35" s="203" t="str">
        <f t="shared" si="24"/>
        <v/>
      </c>
      <c r="AA35" s="203" t="str">
        <f t="shared" si="14"/>
        <v/>
      </c>
      <c r="AB35" s="203" t="str">
        <f t="shared" si="15"/>
        <v/>
      </c>
      <c r="AC35" s="203" t="str">
        <f t="shared" si="16"/>
        <v/>
      </c>
      <c r="AD35" s="203" t="str">
        <f t="shared" si="17"/>
        <v/>
      </c>
      <c r="AE35" s="203" t="str">
        <f t="shared" si="18"/>
        <v/>
      </c>
      <c r="AF35" s="203" t="str">
        <f t="shared" si="19"/>
        <v/>
      </c>
      <c r="AG35" s="203" t="str">
        <f t="shared" si="20"/>
        <v/>
      </c>
      <c r="AH35" s="203" t="str">
        <f t="shared" si="21"/>
        <v/>
      </c>
      <c r="AI35" s="203" t="str">
        <f t="shared" si="22"/>
        <v/>
      </c>
      <c r="AJ35" s="203" t="str">
        <f t="shared" si="23"/>
        <v/>
      </c>
      <c r="AK35" s="200" t="str">
        <f t="array" ref="AK35">IF(OR(M35:AJ35="SIM"),"SIM","NÃO")</f>
        <v>NÃO</v>
      </c>
      <c r="AL35" s="201" t="str">
        <f t="shared" si="0"/>
        <v/>
      </c>
    </row>
    <row r="36" spans="2:38" x14ac:dyDescent="0.3">
      <c r="B36" s="197" t="s">
        <v>501</v>
      </c>
      <c r="C36" s="198" t="s">
        <v>178</v>
      </c>
      <c r="D36" s="199" t="s">
        <v>169</v>
      </c>
      <c r="E36" s="200" t="s">
        <v>113</v>
      </c>
      <c r="F36" s="200" t="s">
        <v>12</v>
      </c>
      <c r="G36" s="200" t="s">
        <v>11</v>
      </c>
      <c r="H36" s="200"/>
      <c r="I36" s="200"/>
      <c r="J36" s="200" t="s">
        <v>3</v>
      </c>
      <c r="K36" s="200"/>
      <c r="L36" s="201"/>
      <c r="M36" s="202" t="str">
        <f t="shared" si="1"/>
        <v/>
      </c>
      <c r="N36" s="200" t="str">
        <f t="shared" si="2"/>
        <v/>
      </c>
      <c r="O36" s="200" t="str">
        <f t="shared" si="3"/>
        <v/>
      </c>
      <c r="P36" s="200" t="str">
        <f t="shared" si="4"/>
        <v/>
      </c>
      <c r="Q36" s="203" t="str">
        <f t="shared" si="5"/>
        <v/>
      </c>
      <c r="R36" s="203" t="str">
        <f t="shared" si="6"/>
        <v/>
      </c>
      <c r="S36" s="203" t="str">
        <f t="shared" si="7"/>
        <v/>
      </c>
      <c r="T36" s="203" t="str">
        <f t="shared" si="8"/>
        <v/>
      </c>
      <c r="U36" s="203" t="str">
        <f t="shared" si="9"/>
        <v/>
      </c>
      <c r="V36" s="203" t="str">
        <f t="shared" si="10"/>
        <v/>
      </c>
      <c r="W36" s="203" t="str">
        <f t="shared" si="11"/>
        <v/>
      </c>
      <c r="X36" s="203" t="str">
        <f t="shared" si="12"/>
        <v/>
      </c>
      <c r="Y36" s="203" t="str">
        <f t="shared" si="13"/>
        <v/>
      </c>
      <c r="Z36" s="203" t="str">
        <f t="shared" si="24"/>
        <v/>
      </c>
      <c r="AA36" s="203" t="str">
        <f t="shared" si="14"/>
        <v/>
      </c>
      <c r="AB36" s="203" t="str">
        <f t="shared" si="15"/>
        <v/>
      </c>
      <c r="AC36" s="203" t="str">
        <f t="shared" si="16"/>
        <v/>
      </c>
      <c r="AD36" s="203" t="str">
        <f t="shared" si="17"/>
        <v/>
      </c>
      <c r="AE36" s="203" t="str">
        <f t="shared" si="18"/>
        <v/>
      </c>
      <c r="AF36" s="203" t="str">
        <f t="shared" si="19"/>
        <v/>
      </c>
      <c r="AG36" s="203" t="str">
        <f t="shared" si="20"/>
        <v/>
      </c>
      <c r="AH36" s="203" t="str">
        <f t="shared" si="21"/>
        <v/>
      </c>
      <c r="AI36" s="203" t="str">
        <f t="shared" si="22"/>
        <v/>
      </c>
      <c r="AJ36" s="203" t="str">
        <f t="shared" si="23"/>
        <v/>
      </c>
      <c r="AK36" s="200" t="str">
        <f t="array" ref="AK36">IF(OR(M36:AJ36="SIM"),"SIM","NÃO")</f>
        <v>NÃO</v>
      </c>
      <c r="AL36" s="201" t="str">
        <f t="shared" si="0"/>
        <v/>
      </c>
    </row>
    <row r="37" spans="2:38" x14ac:dyDescent="0.3">
      <c r="B37" s="197" t="s">
        <v>502</v>
      </c>
      <c r="C37" s="198" t="s">
        <v>179</v>
      </c>
      <c r="D37" s="199" t="s">
        <v>169</v>
      </c>
      <c r="E37" s="200" t="s">
        <v>113</v>
      </c>
      <c r="F37" s="200" t="s">
        <v>12</v>
      </c>
      <c r="G37" s="200" t="s">
        <v>11</v>
      </c>
      <c r="H37" s="200"/>
      <c r="I37" s="200"/>
      <c r="J37" s="200" t="s">
        <v>3</v>
      </c>
      <c r="K37" s="200"/>
      <c r="L37" s="201"/>
      <c r="M37" s="202" t="str">
        <f t="shared" si="1"/>
        <v/>
      </c>
      <c r="N37" s="200" t="str">
        <f t="shared" si="2"/>
        <v/>
      </c>
      <c r="O37" s="200" t="str">
        <f t="shared" si="3"/>
        <v/>
      </c>
      <c r="P37" s="200" t="str">
        <f t="shared" si="4"/>
        <v/>
      </c>
      <c r="Q37" s="203" t="str">
        <f t="shared" si="5"/>
        <v/>
      </c>
      <c r="R37" s="203" t="str">
        <f t="shared" si="6"/>
        <v/>
      </c>
      <c r="S37" s="203" t="str">
        <f t="shared" si="7"/>
        <v/>
      </c>
      <c r="T37" s="203" t="str">
        <f t="shared" si="8"/>
        <v/>
      </c>
      <c r="U37" s="203" t="str">
        <f t="shared" si="9"/>
        <v/>
      </c>
      <c r="V37" s="203" t="str">
        <f t="shared" si="10"/>
        <v/>
      </c>
      <c r="W37" s="203" t="str">
        <f t="shared" si="11"/>
        <v/>
      </c>
      <c r="X37" s="203" t="str">
        <f t="shared" si="12"/>
        <v/>
      </c>
      <c r="Y37" s="203" t="str">
        <f t="shared" si="13"/>
        <v/>
      </c>
      <c r="Z37" s="203" t="str">
        <f t="shared" si="24"/>
        <v/>
      </c>
      <c r="AA37" s="203" t="str">
        <f t="shared" si="14"/>
        <v/>
      </c>
      <c r="AB37" s="203" t="str">
        <f t="shared" si="15"/>
        <v/>
      </c>
      <c r="AC37" s="203" t="str">
        <f t="shared" si="16"/>
        <v/>
      </c>
      <c r="AD37" s="203" t="str">
        <f t="shared" si="17"/>
        <v/>
      </c>
      <c r="AE37" s="203" t="str">
        <f t="shared" si="18"/>
        <v/>
      </c>
      <c r="AF37" s="203" t="str">
        <f t="shared" si="19"/>
        <v/>
      </c>
      <c r="AG37" s="203" t="str">
        <f t="shared" si="20"/>
        <v/>
      </c>
      <c r="AH37" s="203" t="str">
        <f t="shared" si="21"/>
        <v/>
      </c>
      <c r="AI37" s="203" t="str">
        <f t="shared" si="22"/>
        <v/>
      </c>
      <c r="AJ37" s="203" t="str">
        <f t="shared" si="23"/>
        <v/>
      </c>
      <c r="AK37" s="200" t="str">
        <f t="array" ref="AK37">IF(OR(M37:AJ37="SIM"),"SIM","NÃO")</f>
        <v>NÃO</v>
      </c>
      <c r="AL37" s="201" t="str">
        <f t="shared" si="0"/>
        <v/>
      </c>
    </row>
    <row r="38" spans="2:38" x14ac:dyDescent="0.3">
      <c r="B38" s="197" t="s">
        <v>503</v>
      </c>
      <c r="C38" s="198" t="s">
        <v>180</v>
      </c>
      <c r="D38" s="199" t="s">
        <v>169</v>
      </c>
      <c r="E38" s="200" t="s">
        <v>113</v>
      </c>
      <c r="F38" s="200" t="s">
        <v>12</v>
      </c>
      <c r="G38" s="200" t="s">
        <v>11</v>
      </c>
      <c r="H38" s="200"/>
      <c r="I38" s="200"/>
      <c r="J38" s="200" t="s">
        <v>3</v>
      </c>
      <c r="K38" s="200"/>
      <c r="L38" s="201"/>
      <c r="M38" s="202" t="str">
        <f t="shared" si="1"/>
        <v/>
      </c>
      <c r="N38" s="200" t="str">
        <f t="shared" si="2"/>
        <v/>
      </c>
      <c r="O38" s="200" t="str">
        <f t="shared" si="3"/>
        <v/>
      </c>
      <c r="P38" s="200" t="str">
        <f t="shared" si="4"/>
        <v/>
      </c>
      <c r="Q38" s="203" t="str">
        <f t="shared" si="5"/>
        <v/>
      </c>
      <c r="R38" s="203" t="str">
        <f t="shared" si="6"/>
        <v/>
      </c>
      <c r="S38" s="203" t="str">
        <f t="shared" si="7"/>
        <v/>
      </c>
      <c r="T38" s="203" t="str">
        <f t="shared" si="8"/>
        <v/>
      </c>
      <c r="U38" s="203" t="str">
        <f t="shared" si="9"/>
        <v/>
      </c>
      <c r="V38" s="203" t="str">
        <f t="shared" si="10"/>
        <v/>
      </c>
      <c r="W38" s="203" t="str">
        <f t="shared" si="11"/>
        <v/>
      </c>
      <c r="X38" s="203" t="str">
        <f t="shared" si="12"/>
        <v/>
      </c>
      <c r="Y38" s="203" t="str">
        <f t="shared" si="13"/>
        <v/>
      </c>
      <c r="Z38" s="203" t="str">
        <f t="shared" si="24"/>
        <v/>
      </c>
      <c r="AA38" s="203" t="str">
        <f t="shared" si="14"/>
        <v/>
      </c>
      <c r="AB38" s="203" t="str">
        <f t="shared" si="15"/>
        <v/>
      </c>
      <c r="AC38" s="203" t="str">
        <f t="shared" si="16"/>
        <v/>
      </c>
      <c r="AD38" s="203" t="str">
        <f t="shared" si="17"/>
        <v/>
      </c>
      <c r="AE38" s="203" t="str">
        <f t="shared" si="18"/>
        <v/>
      </c>
      <c r="AF38" s="203" t="str">
        <f t="shared" si="19"/>
        <v/>
      </c>
      <c r="AG38" s="203" t="str">
        <f t="shared" si="20"/>
        <v/>
      </c>
      <c r="AH38" s="203" t="str">
        <f t="shared" si="21"/>
        <v/>
      </c>
      <c r="AI38" s="203" t="str">
        <f t="shared" si="22"/>
        <v/>
      </c>
      <c r="AJ38" s="203" t="str">
        <f t="shared" si="23"/>
        <v/>
      </c>
      <c r="AK38" s="200" t="str">
        <f t="array" ref="AK38">IF(OR(M38:AJ38="SIM"),"SIM","NÃO")</f>
        <v>NÃO</v>
      </c>
      <c r="AL38" s="201" t="str">
        <f t="shared" si="0"/>
        <v/>
      </c>
    </row>
    <row r="39" spans="2:38" x14ac:dyDescent="0.3">
      <c r="B39" s="197" t="s">
        <v>504</v>
      </c>
      <c r="C39" s="198" t="s">
        <v>557</v>
      </c>
      <c r="D39" s="199" t="s">
        <v>169</v>
      </c>
      <c r="E39" s="200" t="s">
        <v>182</v>
      </c>
      <c r="F39" s="200" t="s">
        <v>12</v>
      </c>
      <c r="G39" s="200" t="s">
        <v>11</v>
      </c>
      <c r="H39" s="200"/>
      <c r="I39" s="200"/>
      <c r="J39" s="200" t="s">
        <v>3</v>
      </c>
      <c r="K39" s="200"/>
      <c r="L39" s="201"/>
      <c r="M39" s="202" t="str">
        <f t="shared" si="1"/>
        <v/>
      </c>
      <c r="N39" s="200" t="str">
        <f t="shared" si="2"/>
        <v/>
      </c>
      <c r="O39" s="200" t="str">
        <f t="shared" si="3"/>
        <v/>
      </c>
      <c r="P39" s="200" t="str">
        <f t="shared" si="4"/>
        <v/>
      </c>
      <c r="Q39" s="203" t="str">
        <f t="shared" si="5"/>
        <v/>
      </c>
      <c r="R39" s="203" t="str">
        <f t="shared" si="6"/>
        <v/>
      </c>
      <c r="S39" s="203" t="str">
        <f t="shared" si="7"/>
        <v/>
      </c>
      <c r="T39" s="203" t="str">
        <f t="shared" si="8"/>
        <v/>
      </c>
      <c r="U39" s="203" t="str">
        <f t="shared" si="9"/>
        <v/>
      </c>
      <c r="V39" s="203" t="str">
        <f t="shared" si="10"/>
        <v/>
      </c>
      <c r="W39" s="203" t="str">
        <f t="shared" si="11"/>
        <v/>
      </c>
      <c r="X39" s="203" t="str">
        <f t="shared" si="12"/>
        <v/>
      </c>
      <c r="Y39" s="203" t="str">
        <f t="shared" si="13"/>
        <v/>
      </c>
      <c r="Z39" s="203" t="str">
        <f t="shared" si="24"/>
        <v/>
      </c>
      <c r="AA39" s="203" t="str">
        <f t="shared" si="14"/>
        <v/>
      </c>
      <c r="AB39" s="203" t="str">
        <f t="shared" si="15"/>
        <v/>
      </c>
      <c r="AC39" s="203" t="str">
        <f t="shared" si="16"/>
        <v/>
      </c>
      <c r="AD39" s="203" t="str">
        <f t="shared" si="17"/>
        <v/>
      </c>
      <c r="AE39" s="203" t="str">
        <f t="shared" si="18"/>
        <v/>
      </c>
      <c r="AF39" s="203" t="str">
        <f t="shared" si="19"/>
        <v/>
      </c>
      <c r="AG39" s="203" t="str">
        <f t="shared" si="20"/>
        <v/>
      </c>
      <c r="AH39" s="203" t="str">
        <f t="shared" si="21"/>
        <v/>
      </c>
      <c r="AI39" s="203" t="str">
        <f t="shared" si="22"/>
        <v/>
      </c>
      <c r="AJ39" s="203" t="str">
        <f t="shared" si="23"/>
        <v/>
      </c>
      <c r="AK39" s="200" t="str">
        <f t="array" ref="AK39">IF(OR(M39:AJ39="SIM"),"SIM","NÃO")</f>
        <v>NÃO</v>
      </c>
      <c r="AL39" s="201" t="str">
        <f t="shared" si="0"/>
        <v/>
      </c>
    </row>
    <row r="40" spans="2:38" x14ac:dyDescent="0.3">
      <c r="B40" s="197" t="s">
        <v>505</v>
      </c>
      <c r="C40" s="198" t="s">
        <v>558</v>
      </c>
      <c r="D40" s="199" t="s">
        <v>169</v>
      </c>
      <c r="E40" s="200" t="s">
        <v>182</v>
      </c>
      <c r="F40" s="200" t="s">
        <v>12</v>
      </c>
      <c r="G40" s="200" t="s">
        <v>11</v>
      </c>
      <c r="H40" s="200"/>
      <c r="I40" s="200"/>
      <c r="J40" s="200" t="s">
        <v>3</v>
      </c>
      <c r="K40" s="200"/>
      <c r="L40" s="201"/>
      <c r="M40" s="202" t="str">
        <f t="shared" si="1"/>
        <v/>
      </c>
      <c r="N40" s="200" t="str">
        <f t="shared" si="2"/>
        <v/>
      </c>
      <c r="O40" s="200" t="str">
        <f t="shared" si="3"/>
        <v/>
      </c>
      <c r="P40" s="200" t="str">
        <f t="shared" si="4"/>
        <v/>
      </c>
      <c r="Q40" s="203" t="str">
        <f t="shared" si="5"/>
        <v/>
      </c>
      <c r="R40" s="203" t="str">
        <f t="shared" si="6"/>
        <v/>
      </c>
      <c r="S40" s="203" t="str">
        <f t="shared" si="7"/>
        <v/>
      </c>
      <c r="T40" s="203" t="str">
        <f t="shared" si="8"/>
        <v/>
      </c>
      <c r="U40" s="203" t="str">
        <f t="shared" si="9"/>
        <v/>
      </c>
      <c r="V40" s="203" t="str">
        <f t="shared" si="10"/>
        <v/>
      </c>
      <c r="W40" s="203" t="str">
        <f t="shared" si="11"/>
        <v/>
      </c>
      <c r="X40" s="203" t="str">
        <f t="shared" si="12"/>
        <v/>
      </c>
      <c r="Y40" s="203" t="str">
        <f t="shared" si="13"/>
        <v/>
      </c>
      <c r="Z40" s="203" t="str">
        <f t="shared" si="24"/>
        <v/>
      </c>
      <c r="AA40" s="203" t="str">
        <f t="shared" si="14"/>
        <v/>
      </c>
      <c r="AB40" s="203" t="str">
        <f t="shared" si="15"/>
        <v/>
      </c>
      <c r="AC40" s="203" t="str">
        <f t="shared" si="16"/>
        <v/>
      </c>
      <c r="AD40" s="203" t="str">
        <f t="shared" si="17"/>
        <v/>
      </c>
      <c r="AE40" s="203" t="str">
        <f t="shared" si="18"/>
        <v/>
      </c>
      <c r="AF40" s="203" t="str">
        <f t="shared" si="19"/>
        <v/>
      </c>
      <c r="AG40" s="203" t="str">
        <f t="shared" si="20"/>
        <v/>
      </c>
      <c r="AH40" s="203" t="str">
        <f t="shared" si="21"/>
        <v/>
      </c>
      <c r="AI40" s="203" t="str">
        <f t="shared" si="22"/>
        <v/>
      </c>
      <c r="AJ40" s="203" t="str">
        <f t="shared" si="23"/>
        <v/>
      </c>
      <c r="AK40" s="200" t="str">
        <f t="array" ref="AK40">IF(OR(M40:AJ40="SIM"),"SIM","NÃO")</f>
        <v>NÃO</v>
      </c>
      <c r="AL40" s="201" t="str">
        <f t="shared" si="0"/>
        <v/>
      </c>
    </row>
    <row r="41" spans="2:38" x14ac:dyDescent="0.3">
      <c r="B41" s="197" t="s">
        <v>506</v>
      </c>
      <c r="C41" s="198" t="s">
        <v>184</v>
      </c>
      <c r="D41" s="199" t="s">
        <v>169</v>
      </c>
      <c r="E41" s="200" t="s">
        <v>182</v>
      </c>
      <c r="F41" s="200" t="s">
        <v>12</v>
      </c>
      <c r="G41" s="200" t="s">
        <v>11</v>
      </c>
      <c r="H41" s="200"/>
      <c r="I41" s="200"/>
      <c r="J41" s="200" t="s">
        <v>3</v>
      </c>
      <c r="K41" s="200"/>
      <c r="L41" s="201"/>
      <c r="M41" s="202" t="str">
        <f t="shared" si="1"/>
        <v/>
      </c>
      <c r="N41" s="200" t="str">
        <f t="shared" si="2"/>
        <v/>
      </c>
      <c r="O41" s="200" t="str">
        <f t="shared" si="3"/>
        <v/>
      </c>
      <c r="P41" s="200" t="str">
        <f t="shared" si="4"/>
        <v/>
      </c>
      <c r="Q41" s="203" t="str">
        <f t="shared" si="5"/>
        <v/>
      </c>
      <c r="R41" s="203" t="str">
        <f t="shared" si="6"/>
        <v/>
      </c>
      <c r="S41" s="203" t="str">
        <f t="shared" si="7"/>
        <v/>
      </c>
      <c r="T41" s="203" t="str">
        <f t="shared" si="8"/>
        <v/>
      </c>
      <c r="U41" s="203" t="str">
        <f t="shared" si="9"/>
        <v/>
      </c>
      <c r="V41" s="203" t="str">
        <f t="shared" si="10"/>
        <v/>
      </c>
      <c r="W41" s="203" t="str">
        <f t="shared" si="11"/>
        <v/>
      </c>
      <c r="X41" s="203" t="str">
        <f t="shared" si="12"/>
        <v/>
      </c>
      <c r="Y41" s="203" t="str">
        <f t="shared" si="13"/>
        <v/>
      </c>
      <c r="Z41" s="203" t="str">
        <f t="shared" si="24"/>
        <v/>
      </c>
      <c r="AA41" s="203" t="str">
        <f t="shared" si="14"/>
        <v/>
      </c>
      <c r="AB41" s="203" t="str">
        <f t="shared" si="15"/>
        <v/>
      </c>
      <c r="AC41" s="203" t="str">
        <f t="shared" si="16"/>
        <v/>
      </c>
      <c r="AD41" s="203" t="str">
        <f t="shared" si="17"/>
        <v/>
      </c>
      <c r="AE41" s="203" t="str">
        <f t="shared" si="18"/>
        <v/>
      </c>
      <c r="AF41" s="203" t="str">
        <f t="shared" si="19"/>
        <v/>
      </c>
      <c r="AG41" s="203" t="str">
        <f t="shared" si="20"/>
        <v/>
      </c>
      <c r="AH41" s="203" t="str">
        <f t="shared" si="21"/>
        <v/>
      </c>
      <c r="AI41" s="203" t="str">
        <f t="shared" si="22"/>
        <v/>
      </c>
      <c r="AJ41" s="203" t="str">
        <f t="shared" si="23"/>
        <v/>
      </c>
      <c r="AK41" s="200" t="str">
        <f t="array" ref="AK41">IF(OR(M41:AJ41="SIM"),"SIM","NÃO")</f>
        <v>NÃO</v>
      </c>
      <c r="AL41" s="201" t="str">
        <f t="shared" ref="AL41:AL72" si="25">IF(AK41="SIM",B41,"")</f>
        <v/>
      </c>
    </row>
    <row r="42" spans="2:38" x14ac:dyDescent="0.3">
      <c r="B42" s="197" t="s">
        <v>507</v>
      </c>
      <c r="C42" s="198" t="s">
        <v>185</v>
      </c>
      <c r="D42" s="199" t="s">
        <v>169</v>
      </c>
      <c r="E42" s="200" t="s">
        <v>182</v>
      </c>
      <c r="F42" s="200" t="s">
        <v>12</v>
      </c>
      <c r="G42" s="200" t="s">
        <v>11</v>
      </c>
      <c r="H42" s="200"/>
      <c r="I42" s="200"/>
      <c r="J42" s="200" t="s">
        <v>3</v>
      </c>
      <c r="K42" s="200"/>
      <c r="L42" s="201"/>
      <c r="M42" s="202" t="str">
        <f t="shared" si="1"/>
        <v/>
      </c>
      <c r="N42" s="200" t="str">
        <f t="shared" si="2"/>
        <v/>
      </c>
      <c r="O42" s="200" t="str">
        <f t="shared" si="3"/>
        <v/>
      </c>
      <c r="P42" s="200" t="str">
        <f t="shared" si="4"/>
        <v/>
      </c>
      <c r="Q42" s="203" t="str">
        <f t="shared" si="5"/>
        <v/>
      </c>
      <c r="R42" s="203" t="str">
        <f t="shared" si="6"/>
        <v/>
      </c>
      <c r="S42" s="203" t="str">
        <f t="shared" si="7"/>
        <v/>
      </c>
      <c r="T42" s="203" t="str">
        <f t="shared" si="8"/>
        <v/>
      </c>
      <c r="U42" s="203" t="str">
        <f t="shared" si="9"/>
        <v/>
      </c>
      <c r="V42" s="203" t="str">
        <f t="shared" si="10"/>
        <v/>
      </c>
      <c r="W42" s="203" t="str">
        <f t="shared" si="11"/>
        <v/>
      </c>
      <c r="X42" s="203" t="str">
        <f t="shared" si="12"/>
        <v/>
      </c>
      <c r="Y42" s="203" t="str">
        <f t="shared" si="13"/>
        <v/>
      </c>
      <c r="Z42" s="203" t="str">
        <f t="shared" si="24"/>
        <v/>
      </c>
      <c r="AA42" s="203" t="str">
        <f t="shared" si="14"/>
        <v/>
      </c>
      <c r="AB42" s="203" t="str">
        <f t="shared" si="15"/>
        <v/>
      </c>
      <c r="AC42" s="203" t="str">
        <f t="shared" si="16"/>
        <v/>
      </c>
      <c r="AD42" s="203" t="str">
        <f t="shared" si="17"/>
        <v/>
      </c>
      <c r="AE42" s="203" t="str">
        <f t="shared" si="18"/>
        <v/>
      </c>
      <c r="AF42" s="203" t="str">
        <f t="shared" si="19"/>
        <v/>
      </c>
      <c r="AG42" s="203" t="str">
        <f t="shared" si="20"/>
        <v/>
      </c>
      <c r="AH42" s="203" t="str">
        <f t="shared" si="21"/>
        <v/>
      </c>
      <c r="AI42" s="203" t="str">
        <f t="shared" si="22"/>
        <v/>
      </c>
      <c r="AJ42" s="203" t="str">
        <f t="shared" si="23"/>
        <v/>
      </c>
      <c r="AK42" s="200" t="str">
        <f t="array" ref="AK42">IF(OR(M42:AJ42="SIM"),"SIM","NÃO")</f>
        <v>NÃO</v>
      </c>
      <c r="AL42" s="201" t="str">
        <f t="shared" si="25"/>
        <v/>
      </c>
    </row>
    <row r="43" spans="2:38" x14ac:dyDescent="0.3">
      <c r="B43" s="197" t="s">
        <v>508</v>
      </c>
      <c r="C43" s="198" t="s">
        <v>186</v>
      </c>
      <c r="D43" s="199" t="s">
        <v>169</v>
      </c>
      <c r="E43" s="200" t="s">
        <v>182</v>
      </c>
      <c r="F43" s="200" t="s">
        <v>12</v>
      </c>
      <c r="G43" s="200" t="s">
        <v>11</v>
      </c>
      <c r="H43" s="200"/>
      <c r="I43" s="200"/>
      <c r="J43" s="200" t="s">
        <v>3</v>
      </c>
      <c r="K43" s="200"/>
      <c r="L43" s="201"/>
      <c r="M43" s="202" t="str">
        <f t="shared" si="1"/>
        <v/>
      </c>
      <c r="N43" s="200" t="str">
        <f t="shared" si="2"/>
        <v/>
      </c>
      <c r="O43" s="200" t="str">
        <f t="shared" si="3"/>
        <v/>
      </c>
      <c r="P43" s="200" t="str">
        <f t="shared" si="4"/>
        <v/>
      </c>
      <c r="Q43" s="203" t="str">
        <f t="shared" si="5"/>
        <v/>
      </c>
      <c r="R43" s="203" t="str">
        <f t="shared" si="6"/>
        <v/>
      </c>
      <c r="S43" s="203" t="str">
        <f t="shared" si="7"/>
        <v/>
      </c>
      <c r="T43" s="203" t="str">
        <f t="shared" si="8"/>
        <v/>
      </c>
      <c r="U43" s="203" t="str">
        <f t="shared" si="9"/>
        <v/>
      </c>
      <c r="V43" s="203" t="str">
        <f t="shared" si="10"/>
        <v/>
      </c>
      <c r="W43" s="203" t="str">
        <f t="shared" si="11"/>
        <v/>
      </c>
      <c r="X43" s="203" t="str">
        <f t="shared" si="12"/>
        <v/>
      </c>
      <c r="Y43" s="203" t="str">
        <f t="shared" si="13"/>
        <v/>
      </c>
      <c r="Z43" s="203" t="str">
        <f t="shared" si="24"/>
        <v/>
      </c>
      <c r="AA43" s="203" t="str">
        <f t="shared" si="14"/>
        <v/>
      </c>
      <c r="AB43" s="203" t="str">
        <f t="shared" si="15"/>
        <v/>
      </c>
      <c r="AC43" s="203" t="str">
        <f t="shared" si="16"/>
        <v/>
      </c>
      <c r="AD43" s="203" t="str">
        <f t="shared" si="17"/>
        <v/>
      </c>
      <c r="AE43" s="203" t="str">
        <f t="shared" si="18"/>
        <v/>
      </c>
      <c r="AF43" s="203" t="str">
        <f t="shared" si="19"/>
        <v/>
      </c>
      <c r="AG43" s="203" t="str">
        <f t="shared" si="20"/>
        <v/>
      </c>
      <c r="AH43" s="203" t="str">
        <f t="shared" si="21"/>
        <v/>
      </c>
      <c r="AI43" s="203" t="str">
        <f t="shared" si="22"/>
        <v/>
      </c>
      <c r="AJ43" s="203" t="str">
        <f t="shared" si="23"/>
        <v/>
      </c>
      <c r="AK43" s="200" t="str">
        <f t="array" ref="AK43">IF(OR(M43:AJ43="SIM"),"SIM","NÃO")</f>
        <v>NÃO</v>
      </c>
      <c r="AL43" s="201" t="str">
        <f t="shared" si="25"/>
        <v/>
      </c>
    </row>
    <row r="44" spans="2:38" x14ac:dyDescent="0.3">
      <c r="B44" s="197" t="s">
        <v>509</v>
      </c>
      <c r="C44" s="198" t="s">
        <v>559</v>
      </c>
      <c r="D44" s="199" t="s">
        <v>169</v>
      </c>
      <c r="E44" s="200" t="s">
        <v>188</v>
      </c>
      <c r="F44" s="200" t="s">
        <v>12</v>
      </c>
      <c r="G44" s="200" t="s">
        <v>11</v>
      </c>
      <c r="H44" s="200"/>
      <c r="I44" s="200"/>
      <c r="J44" s="200" t="s">
        <v>3</v>
      </c>
      <c r="K44" s="200"/>
      <c r="L44" s="201"/>
      <c r="M44" s="202" t="str">
        <f t="shared" si="1"/>
        <v/>
      </c>
      <c r="N44" s="200" t="str">
        <f t="shared" si="2"/>
        <v/>
      </c>
      <c r="O44" s="200" t="str">
        <f t="shared" si="3"/>
        <v/>
      </c>
      <c r="P44" s="200" t="str">
        <f t="shared" si="4"/>
        <v/>
      </c>
      <c r="Q44" s="203" t="str">
        <f t="shared" si="5"/>
        <v/>
      </c>
      <c r="R44" s="203" t="str">
        <f t="shared" si="6"/>
        <v/>
      </c>
      <c r="S44" s="203" t="str">
        <f t="shared" si="7"/>
        <v/>
      </c>
      <c r="T44" s="203" t="str">
        <f t="shared" si="8"/>
        <v/>
      </c>
      <c r="U44" s="203" t="str">
        <f t="shared" si="9"/>
        <v/>
      </c>
      <c r="V44" s="203" t="str">
        <f t="shared" si="10"/>
        <v/>
      </c>
      <c r="W44" s="203" t="str">
        <f t="shared" si="11"/>
        <v/>
      </c>
      <c r="X44" s="203" t="str">
        <f t="shared" si="12"/>
        <v/>
      </c>
      <c r="Y44" s="203" t="str">
        <f t="shared" si="13"/>
        <v/>
      </c>
      <c r="Z44" s="203" t="str">
        <f t="shared" si="24"/>
        <v/>
      </c>
      <c r="AA44" s="203" t="str">
        <f t="shared" si="14"/>
        <v/>
      </c>
      <c r="AB44" s="203" t="str">
        <f t="shared" si="15"/>
        <v/>
      </c>
      <c r="AC44" s="203" t="str">
        <f t="shared" si="16"/>
        <v/>
      </c>
      <c r="AD44" s="203" t="str">
        <f t="shared" si="17"/>
        <v/>
      </c>
      <c r="AE44" s="203" t="str">
        <f t="shared" si="18"/>
        <v/>
      </c>
      <c r="AF44" s="203" t="str">
        <f t="shared" si="19"/>
        <v/>
      </c>
      <c r="AG44" s="203" t="str">
        <f t="shared" si="20"/>
        <v/>
      </c>
      <c r="AH44" s="203" t="str">
        <f t="shared" si="21"/>
        <v/>
      </c>
      <c r="AI44" s="203" t="str">
        <f t="shared" si="22"/>
        <v/>
      </c>
      <c r="AJ44" s="203" t="str">
        <f t="shared" si="23"/>
        <v/>
      </c>
      <c r="AK44" s="200" t="str">
        <f t="array" ref="AK44">IF(OR(M44:AJ44="SIM"),"SIM","NÃO")</f>
        <v>NÃO</v>
      </c>
      <c r="AL44" s="201" t="str">
        <f t="shared" si="25"/>
        <v/>
      </c>
    </row>
    <row r="45" spans="2:38" x14ac:dyDescent="0.3">
      <c r="B45" s="197" t="s">
        <v>510</v>
      </c>
      <c r="C45" s="198" t="s">
        <v>560</v>
      </c>
      <c r="D45" s="199" t="s">
        <v>169</v>
      </c>
      <c r="E45" s="200" t="s">
        <v>188</v>
      </c>
      <c r="F45" s="200" t="s">
        <v>12</v>
      </c>
      <c r="G45" s="200" t="s">
        <v>11</v>
      </c>
      <c r="H45" s="200"/>
      <c r="I45" s="200"/>
      <c r="J45" s="200" t="s">
        <v>3</v>
      </c>
      <c r="K45" s="200"/>
      <c r="L45" s="201"/>
      <c r="M45" s="202" t="str">
        <f t="shared" si="1"/>
        <v/>
      </c>
      <c r="N45" s="200" t="str">
        <f t="shared" si="2"/>
        <v/>
      </c>
      <c r="O45" s="200" t="str">
        <f t="shared" si="3"/>
        <v/>
      </c>
      <c r="P45" s="200" t="str">
        <f t="shared" si="4"/>
        <v/>
      </c>
      <c r="Q45" s="203" t="str">
        <f t="shared" si="5"/>
        <v/>
      </c>
      <c r="R45" s="203" t="str">
        <f t="shared" si="6"/>
        <v/>
      </c>
      <c r="S45" s="203" t="str">
        <f t="shared" si="7"/>
        <v/>
      </c>
      <c r="T45" s="203" t="str">
        <f t="shared" si="8"/>
        <v/>
      </c>
      <c r="U45" s="203" t="str">
        <f t="shared" si="9"/>
        <v/>
      </c>
      <c r="V45" s="203" t="str">
        <f t="shared" si="10"/>
        <v/>
      </c>
      <c r="W45" s="203" t="str">
        <f t="shared" si="11"/>
        <v/>
      </c>
      <c r="X45" s="203" t="str">
        <f t="shared" si="12"/>
        <v/>
      </c>
      <c r="Y45" s="203" t="str">
        <f t="shared" si="13"/>
        <v/>
      </c>
      <c r="Z45" s="203" t="str">
        <f t="shared" si="24"/>
        <v/>
      </c>
      <c r="AA45" s="203" t="str">
        <f t="shared" si="14"/>
        <v/>
      </c>
      <c r="AB45" s="203" t="str">
        <f t="shared" si="15"/>
        <v/>
      </c>
      <c r="AC45" s="203" t="str">
        <f t="shared" si="16"/>
        <v/>
      </c>
      <c r="AD45" s="203" t="str">
        <f t="shared" si="17"/>
        <v/>
      </c>
      <c r="AE45" s="203" t="str">
        <f t="shared" si="18"/>
        <v/>
      </c>
      <c r="AF45" s="203" t="str">
        <f t="shared" si="19"/>
        <v/>
      </c>
      <c r="AG45" s="203" t="str">
        <f t="shared" si="20"/>
        <v/>
      </c>
      <c r="AH45" s="203" t="str">
        <f t="shared" si="21"/>
        <v/>
      </c>
      <c r="AI45" s="203" t="str">
        <f t="shared" si="22"/>
        <v/>
      </c>
      <c r="AJ45" s="203" t="str">
        <f t="shared" si="23"/>
        <v/>
      </c>
      <c r="AK45" s="200" t="str">
        <f t="array" ref="AK45">IF(OR(M45:AJ45="SIM"),"SIM","NÃO")</f>
        <v>NÃO</v>
      </c>
      <c r="AL45" s="201" t="str">
        <f t="shared" si="25"/>
        <v/>
      </c>
    </row>
    <row r="46" spans="2:38" x14ac:dyDescent="0.3">
      <c r="B46" s="197" t="s">
        <v>511</v>
      </c>
      <c r="C46" s="198" t="s">
        <v>190</v>
      </c>
      <c r="D46" s="199" t="s">
        <v>169</v>
      </c>
      <c r="E46" s="200" t="s">
        <v>188</v>
      </c>
      <c r="F46" s="200" t="s">
        <v>12</v>
      </c>
      <c r="G46" s="200" t="s">
        <v>11</v>
      </c>
      <c r="H46" s="200"/>
      <c r="I46" s="200"/>
      <c r="J46" s="200" t="s">
        <v>3</v>
      </c>
      <c r="K46" s="200"/>
      <c r="L46" s="201"/>
      <c r="M46" s="202" t="str">
        <f t="shared" si="1"/>
        <v/>
      </c>
      <c r="N46" s="200" t="str">
        <f t="shared" si="2"/>
        <v/>
      </c>
      <c r="O46" s="200" t="str">
        <f t="shared" si="3"/>
        <v/>
      </c>
      <c r="P46" s="200" t="str">
        <f t="shared" si="4"/>
        <v/>
      </c>
      <c r="Q46" s="203" t="str">
        <f t="shared" si="5"/>
        <v/>
      </c>
      <c r="R46" s="203" t="str">
        <f t="shared" si="6"/>
        <v/>
      </c>
      <c r="S46" s="203" t="str">
        <f t="shared" si="7"/>
        <v/>
      </c>
      <c r="T46" s="203" t="str">
        <f t="shared" si="8"/>
        <v/>
      </c>
      <c r="U46" s="203" t="str">
        <f t="shared" si="9"/>
        <v/>
      </c>
      <c r="V46" s="203" t="str">
        <f t="shared" si="10"/>
        <v/>
      </c>
      <c r="W46" s="203" t="str">
        <f t="shared" si="11"/>
        <v/>
      </c>
      <c r="X46" s="203" t="str">
        <f t="shared" si="12"/>
        <v/>
      </c>
      <c r="Y46" s="203" t="str">
        <f t="shared" si="13"/>
        <v/>
      </c>
      <c r="Z46" s="203" t="str">
        <f t="shared" si="24"/>
        <v/>
      </c>
      <c r="AA46" s="203" t="str">
        <f t="shared" si="14"/>
        <v/>
      </c>
      <c r="AB46" s="203" t="str">
        <f t="shared" si="15"/>
        <v/>
      </c>
      <c r="AC46" s="203" t="str">
        <f t="shared" si="16"/>
        <v/>
      </c>
      <c r="AD46" s="203" t="str">
        <f t="shared" si="17"/>
        <v/>
      </c>
      <c r="AE46" s="203" t="str">
        <f t="shared" si="18"/>
        <v/>
      </c>
      <c r="AF46" s="203" t="str">
        <f t="shared" si="19"/>
        <v/>
      </c>
      <c r="AG46" s="203" t="str">
        <f t="shared" si="20"/>
        <v/>
      </c>
      <c r="AH46" s="203" t="str">
        <f t="shared" si="21"/>
        <v/>
      </c>
      <c r="AI46" s="203" t="str">
        <f t="shared" si="22"/>
        <v/>
      </c>
      <c r="AJ46" s="203" t="str">
        <f t="shared" si="23"/>
        <v/>
      </c>
      <c r="AK46" s="200" t="str">
        <f t="array" ref="AK46">IF(OR(M46:AJ46="SIM"),"SIM","NÃO")</f>
        <v>NÃO</v>
      </c>
      <c r="AL46" s="201" t="str">
        <f t="shared" si="25"/>
        <v/>
      </c>
    </row>
    <row r="47" spans="2:38" x14ac:dyDescent="0.3">
      <c r="B47" s="197">
        <v>25</v>
      </c>
      <c r="C47" s="198" t="s">
        <v>191</v>
      </c>
      <c r="D47" s="199" t="s">
        <v>169</v>
      </c>
      <c r="E47" s="200" t="s">
        <v>188</v>
      </c>
      <c r="F47" s="200" t="s">
        <v>12</v>
      </c>
      <c r="G47" s="200" t="s">
        <v>11</v>
      </c>
      <c r="H47" s="200"/>
      <c r="I47" s="200"/>
      <c r="J47" s="200" t="s">
        <v>3</v>
      </c>
      <c r="K47" s="200"/>
      <c r="L47" s="201"/>
      <c r="M47" s="202" t="str">
        <f t="shared" si="1"/>
        <v/>
      </c>
      <c r="N47" s="200" t="str">
        <f t="shared" si="2"/>
        <v/>
      </c>
      <c r="O47" s="200" t="str">
        <f t="shared" si="3"/>
        <v/>
      </c>
      <c r="P47" s="200" t="str">
        <f t="shared" si="4"/>
        <v/>
      </c>
      <c r="Q47" s="203" t="str">
        <f t="shared" si="5"/>
        <v/>
      </c>
      <c r="R47" s="203" t="str">
        <f t="shared" si="6"/>
        <v/>
      </c>
      <c r="S47" s="203" t="str">
        <f t="shared" si="7"/>
        <v/>
      </c>
      <c r="T47" s="203" t="str">
        <f t="shared" si="8"/>
        <v/>
      </c>
      <c r="U47" s="203" t="str">
        <f t="shared" si="9"/>
        <v/>
      </c>
      <c r="V47" s="203" t="str">
        <f t="shared" si="10"/>
        <v/>
      </c>
      <c r="W47" s="203" t="str">
        <f t="shared" si="11"/>
        <v/>
      </c>
      <c r="X47" s="203" t="str">
        <f t="shared" si="12"/>
        <v/>
      </c>
      <c r="Y47" s="203" t="str">
        <f t="shared" si="13"/>
        <v/>
      </c>
      <c r="Z47" s="203" t="str">
        <f t="shared" si="24"/>
        <v/>
      </c>
      <c r="AA47" s="203" t="str">
        <f t="shared" si="14"/>
        <v/>
      </c>
      <c r="AB47" s="203" t="str">
        <f t="shared" si="15"/>
        <v/>
      </c>
      <c r="AC47" s="203" t="str">
        <f t="shared" si="16"/>
        <v/>
      </c>
      <c r="AD47" s="203" t="str">
        <f t="shared" si="17"/>
        <v/>
      </c>
      <c r="AE47" s="203" t="str">
        <f t="shared" si="18"/>
        <v/>
      </c>
      <c r="AF47" s="203" t="str">
        <f t="shared" si="19"/>
        <v/>
      </c>
      <c r="AG47" s="203" t="str">
        <f t="shared" si="20"/>
        <v/>
      </c>
      <c r="AH47" s="203" t="str">
        <f t="shared" si="21"/>
        <v/>
      </c>
      <c r="AI47" s="203" t="str">
        <f t="shared" si="22"/>
        <v/>
      </c>
      <c r="AJ47" s="203" t="str">
        <f t="shared" si="23"/>
        <v/>
      </c>
      <c r="AK47" s="200" t="str">
        <f t="array" ref="AK47">IF(OR(M47:AJ47="SIM"),"SIM","NÃO")</f>
        <v>NÃO</v>
      </c>
      <c r="AL47" s="201" t="str">
        <f t="shared" si="25"/>
        <v/>
      </c>
    </row>
    <row r="48" spans="2:38" x14ac:dyDescent="0.3">
      <c r="B48" s="197" t="s">
        <v>513</v>
      </c>
      <c r="C48" s="198" t="s">
        <v>514</v>
      </c>
      <c r="D48" s="199" t="s">
        <v>192</v>
      </c>
      <c r="E48" s="200" t="s">
        <v>117</v>
      </c>
      <c r="F48" s="200" t="s">
        <v>12</v>
      </c>
      <c r="G48" s="200" t="s">
        <v>11</v>
      </c>
      <c r="H48" s="200"/>
      <c r="I48" s="200"/>
      <c r="J48" s="200"/>
      <c r="K48" s="200" t="s">
        <v>4</v>
      </c>
      <c r="L48" s="201" t="s">
        <v>5</v>
      </c>
      <c r="M48" s="202" t="str">
        <f t="shared" si="1"/>
        <v/>
      </c>
      <c r="N48" s="200" t="str">
        <f t="shared" si="2"/>
        <v/>
      </c>
      <c r="O48" s="200" t="str">
        <f t="shared" si="3"/>
        <v/>
      </c>
      <c r="P48" s="200" t="str">
        <f t="shared" si="4"/>
        <v/>
      </c>
      <c r="Q48" s="203" t="str">
        <f t="shared" si="5"/>
        <v/>
      </c>
      <c r="R48" s="203" t="str">
        <f t="shared" si="6"/>
        <v/>
      </c>
      <c r="S48" s="203" t="str">
        <f t="shared" si="7"/>
        <v/>
      </c>
      <c r="T48" s="203" t="str">
        <f t="shared" si="8"/>
        <v/>
      </c>
      <c r="U48" s="203" t="str">
        <f t="shared" si="9"/>
        <v/>
      </c>
      <c r="V48" s="203" t="str">
        <f t="shared" si="10"/>
        <v/>
      </c>
      <c r="W48" s="203" t="str">
        <f t="shared" si="11"/>
        <v/>
      </c>
      <c r="X48" s="203" t="str">
        <f t="shared" si="12"/>
        <v/>
      </c>
      <c r="Y48" s="203" t="str">
        <f t="shared" si="13"/>
        <v/>
      </c>
      <c r="Z48" s="203" t="str">
        <f t="shared" si="24"/>
        <v/>
      </c>
      <c r="AA48" s="203" t="str">
        <f t="shared" si="14"/>
        <v/>
      </c>
      <c r="AB48" s="203" t="str">
        <f t="shared" si="15"/>
        <v/>
      </c>
      <c r="AC48" s="203" t="str">
        <f t="shared" si="16"/>
        <v/>
      </c>
      <c r="AD48" s="203" t="str">
        <f t="shared" si="17"/>
        <v/>
      </c>
      <c r="AE48" s="203" t="str">
        <f t="shared" si="18"/>
        <v/>
      </c>
      <c r="AF48" s="203" t="str">
        <f t="shared" si="19"/>
        <v/>
      </c>
      <c r="AG48" s="203" t="str">
        <f t="shared" si="20"/>
        <v/>
      </c>
      <c r="AH48" s="203" t="str">
        <f t="shared" si="21"/>
        <v/>
      </c>
      <c r="AI48" s="203" t="str">
        <f t="shared" si="22"/>
        <v/>
      </c>
      <c r="AJ48" s="203" t="str">
        <f t="shared" si="23"/>
        <v/>
      </c>
      <c r="AK48" s="200" t="str">
        <f t="array" ref="AK48">IF(OR(M48:AJ48="SIM"),"SIM","NÃO")</f>
        <v>NÃO</v>
      </c>
      <c r="AL48" s="201" t="str">
        <f t="shared" si="25"/>
        <v/>
      </c>
    </row>
    <row r="49" spans="2:38" x14ac:dyDescent="0.3">
      <c r="B49" s="197" t="s">
        <v>515</v>
      </c>
      <c r="C49" s="198" t="s">
        <v>485</v>
      </c>
      <c r="D49" s="199" t="s">
        <v>192</v>
      </c>
      <c r="E49" s="200" t="s">
        <v>117</v>
      </c>
      <c r="F49" s="200" t="s">
        <v>12</v>
      </c>
      <c r="G49" s="200" t="s">
        <v>11</v>
      </c>
      <c r="H49" s="200"/>
      <c r="I49" s="200"/>
      <c r="J49" s="200"/>
      <c r="K49" s="200" t="s">
        <v>4</v>
      </c>
      <c r="L49" s="201" t="s">
        <v>5</v>
      </c>
      <c r="M49" s="202" t="str">
        <f t="shared" si="1"/>
        <v/>
      </c>
      <c r="N49" s="200" t="str">
        <f t="shared" si="2"/>
        <v/>
      </c>
      <c r="O49" s="200" t="str">
        <f t="shared" si="3"/>
        <v/>
      </c>
      <c r="P49" s="200" t="str">
        <f t="shared" si="4"/>
        <v/>
      </c>
      <c r="Q49" s="203" t="str">
        <f t="shared" si="5"/>
        <v/>
      </c>
      <c r="R49" s="203" t="str">
        <f t="shared" si="6"/>
        <v/>
      </c>
      <c r="S49" s="203" t="str">
        <f t="shared" si="7"/>
        <v/>
      </c>
      <c r="T49" s="203" t="str">
        <f t="shared" si="8"/>
        <v/>
      </c>
      <c r="U49" s="203" t="str">
        <f t="shared" si="9"/>
        <v/>
      </c>
      <c r="V49" s="203" t="str">
        <f t="shared" si="10"/>
        <v/>
      </c>
      <c r="W49" s="203" t="str">
        <f t="shared" si="11"/>
        <v/>
      </c>
      <c r="X49" s="203" t="str">
        <f t="shared" si="12"/>
        <v/>
      </c>
      <c r="Y49" s="203" t="str">
        <f t="shared" si="13"/>
        <v/>
      </c>
      <c r="Z49" s="203" t="str">
        <f t="shared" si="24"/>
        <v/>
      </c>
      <c r="AA49" s="203" t="str">
        <f t="shared" si="14"/>
        <v/>
      </c>
      <c r="AB49" s="203" t="str">
        <f t="shared" si="15"/>
        <v/>
      </c>
      <c r="AC49" s="203" t="str">
        <f t="shared" si="16"/>
        <v/>
      </c>
      <c r="AD49" s="203" t="str">
        <f t="shared" si="17"/>
        <v/>
      </c>
      <c r="AE49" s="203" t="str">
        <f t="shared" si="18"/>
        <v/>
      </c>
      <c r="AF49" s="203" t="str">
        <f t="shared" si="19"/>
        <v/>
      </c>
      <c r="AG49" s="203" t="str">
        <f t="shared" si="20"/>
        <v/>
      </c>
      <c r="AH49" s="203" t="str">
        <f t="shared" si="21"/>
        <v/>
      </c>
      <c r="AI49" s="203" t="str">
        <f t="shared" si="22"/>
        <v/>
      </c>
      <c r="AJ49" s="203" t="str">
        <f t="shared" si="23"/>
        <v/>
      </c>
      <c r="AK49" s="200" t="str">
        <f t="array" ref="AK49">IF(OR(M49:AJ49="SIM"),"SIM","NÃO")</f>
        <v>NÃO</v>
      </c>
      <c r="AL49" s="201" t="str">
        <f t="shared" si="25"/>
        <v/>
      </c>
    </row>
    <row r="50" spans="2:38" x14ac:dyDescent="0.3">
      <c r="B50" s="197" t="s">
        <v>517</v>
      </c>
      <c r="C50" s="198" t="s">
        <v>561</v>
      </c>
      <c r="D50" s="199" t="s">
        <v>192</v>
      </c>
      <c r="E50" s="200" t="s">
        <v>116</v>
      </c>
      <c r="F50" s="200" t="s">
        <v>12</v>
      </c>
      <c r="G50" s="200" t="s">
        <v>11</v>
      </c>
      <c r="H50" s="200"/>
      <c r="I50" s="200"/>
      <c r="J50" s="200"/>
      <c r="K50" s="200" t="s">
        <v>4</v>
      </c>
      <c r="L50" s="201" t="s">
        <v>5</v>
      </c>
      <c r="M50" s="202" t="str">
        <f t="shared" si="1"/>
        <v/>
      </c>
      <c r="N50" s="200" t="str">
        <f t="shared" si="2"/>
        <v/>
      </c>
      <c r="O50" s="200" t="str">
        <f t="shared" si="3"/>
        <v/>
      </c>
      <c r="P50" s="200" t="str">
        <f t="shared" si="4"/>
        <v/>
      </c>
      <c r="Q50" s="203" t="str">
        <f t="shared" si="5"/>
        <v/>
      </c>
      <c r="R50" s="203" t="str">
        <f t="shared" si="6"/>
        <v/>
      </c>
      <c r="S50" s="203" t="str">
        <f t="shared" si="7"/>
        <v/>
      </c>
      <c r="T50" s="203" t="str">
        <f t="shared" si="8"/>
        <v/>
      </c>
      <c r="U50" s="203" t="str">
        <f t="shared" si="9"/>
        <v/>
      </c>
      <c r="V50" s="203" t="str">
        <f t="shared" si="10"/>
        <v/>
      </c>
      <c r="W50" s="203" t="str">
        <f t="shared" si="11"/>
        <v/>
      </c>
      <c r="X50" s="203" t="str">
        <f t="shared" si="12"/>
        <v/>
      </c>
      <c r="Y50" s="203" t="str">
        <f t="shared" si="13"/>
        <v/>
      </c>
      <c r="Z50" s="203" t="str">
        <f t="shared" si="24"/>
        <v/>
      </c>
      <c r="AA50" s="203" t="str">
        <f t="shared" si="14"/>
        <v/>
      </c>
      <c r="AB50" s="203" t="str">
        <f t="shared" si="15"/>
        <v/>
      </c>
      <c r="AC50" s="203" t="str">
        <f t="shared" si="16"/>
        <v/>
      </c>
      <c r="AD50" s="203" t="str">
        <f t="shared" si="17"/>
        <v/>
      </c>
      <c r="AE50" s="203" t="str">
        <f t="shared" si="18"/>
        <v/>
      </c>
      <c r="AF50" s="203" t="str">
        <f t="shared" si="19"/>
        <v/>
      </c>
      <c r="AG50" s="203" t="str">
        <f t="shared" si="20"/>
        <v/>
      </c>
      <c r="AH50" s="203" t="str">
        <f t="shared" si="21"/>
        <v/>
      </c>
      <c r="AI50" s="203" t="str">
        <f t="shared" si="22"/>
        <v/>
      </c>
      <c r="AJ50" s="203" t="str">
        <f t="shared" si="23"/>
        <v/>
      </c>
      <c r="AK50" s="200" t="str">
        <f t="array" ref="AK50">IF(OR(M50:AJ50="SIM"),"SIM","NÃO")</f>
        <v>NÃO</v>
      </c>
      <c r="AL50" s="201" t="str">
        <f t="shared" si="25"/>
        <v/>
      </c>
    </row>
    <row r="51" spans="2:38" x14ac:dyDescent="0.3">
      <c r="B51" s="197" t="s">
        <v>518</v>
      </c>
      <c r="C51" s="198" t="s">
        <v>562</v>
      </c>
      <c r="D51" s="199" t="s">
        <v>192</v>
      </c>
      <c r="E51" s="200" t="s">
        <v>116</v>
      </c>
      <c r="F51" s="200" t="s">
        <v>12</v>
      </c>
      <c r="G51" s="200" t="s">
        <v>11</v>
      </c>
      <c r="H51" s="200"/>
      <c r="I51" s="200"/>
      <c r="J51" s="200"/>
      <c r="K51" s="200" t="s">
        <v>4</v>
      </c>
      <c r="L51" s="201" t="s">
        <v>5</v>
      </c>
      <c r="M51" s="202" t="str">
        <f t="shared" si="1"/>
        <v/>
      </c>
      <c r="N51" s="200" t="str">
        <f t="shared" si="2"/>
        <v/>
      </c>
      <c r="O51" s="200" t="str">
        <f t="shared" si="3"/>
        <v/>
      </c>
      <c r="P51" s="200" t="str">
        <f t="shared" si="4"/>
        <v/>
      </c>
      <c r="Q51" s="203" t="str">
        <f t="shared" si="5"/>
        <v/>
      </c>
      <c r="R51" s="203" t="str">
        <f t="shared" si="6"/>
        <v/>
      </c>
      <c r="S51" s="203" t="str">
        <f t="shared" si="7"/>
        <v/>
      </c>
      <c r="T51" s="203" t="str">
        <f t="shared" si="8"/>
        <v/>
      </c>
      <c r="U51" s="203" t="str">
        <f t="shared" si="9"/>
        <v/>
      </c>
      <c r="V51" s="203" t="str">
        <f t="shared" si="10"/>
        <v/>
      </c>
      <c r="W51" s="203" t="str">
        <f t="shared" si="11"/>
        <v/>
      </c>
      <c r="X51" s="203" t="str">
        <f t="shared" si="12"/>
        <v/>
      </c>
      <c r="Y51" s="203" t="str">
        <f t="shared" si="13"/>
        <v/>
      </c>
      <c r="Z51" s="203" t="str">
        <f t="shared" si="24"/>
        <v/>
      </c>
      <c r="AA51" s="203" t="str">
        <f t="shared" si="14"/>
        <v/>
      </c>
      <c r="AB51" s="203" t="str">
        <f t="shared" si="15"/>
        <v/>
      </c>
      <c r="AC51" s="203" t="str">
        <f t="shared" si="16"/>
        <v/>
      </c>
      <c r="AD51" s="203" t="str">
        <f t="shared" si="17"/>
        <v/>
      </c>
      <c r="AE51" s="203" t="str">
        <f t="shared" si="18"/>
        <v/>
      </c>
      <c r="AF51" s="203" t="str">
        <f t="shared" si="19"/>
        <v/>
      </c>
      <c r="AG51" s="203" t="str">
        <f t="shared" si="20"/>
        <v/>
      </c>
      <c r="AH51" s="203" t="str">
        <f t="shared" si="21"/>
        <v/>
      </c>
      <c r="AI51" s="203" t="str">
        <f t="shared" si="22"/>
        <v/>
      </c>
      <c r="AJ51" s="203" t="str">
        <f t="shared" si="23"/>
        <v/>
      </c>
      <c r="AK51" s="200" t="str">
        <f t="array" ref="AK51">IF(OR(M51:AJ51="SIM"),"SIM","NÃO")</f>
        <v>NÃO</v>
      </c>
      <c r="AL51" s="201" t="str">
        <f t="shared" si="25"/>
        <v/>
      </c>
    </row>
    <row r="52" spans="2:38" x14ac:dyDescent="0.3">
      <c r="B52" s="197">
        <v>27</v>
      </c>
      <c r="C52" s="198" t="s">
        <v>51</v>
      </c>
      <c r="D52" s="199" t="s">
        <v>193</v>
      </c>
      <c r="E52" s="200" t="s">
        <v>117</v>
      </c>
      <c r="F52" s="200" t="s">
        <v>50</v>
      </c>
      <c r="G52" s="200" t="s">
        <v>11</v>
      </c>
      <c r="H52" s="200" t="s">
        <v>1</v>
      </c>
      <c r="I52" s="200" t="s">
        <v>2</v>
      </c>
      <c r="J52" s="200" t="s">
        <v>3</v>
      </c>
      <c r="K52" s="200" t="s">
        <v>4</v>
      </c>
      <c r="L52" s="201" t="s">
        <v>5</v>
      </c>
      <c r="M52" s="202" t="str">
        <f t="shared" si="1"/>
        <v/>
      </c>
      <c r="N52" s="200" t="str">
        <f t="shared" si="2"/>
        <v/>
      </c>
      <c r="O52" s="200" t="str">
        <f t="shared" si="3"/>
        <v/>
      </c>
      <c r="P52" s="200" t="str">
        <f t="shared" si="4"/>
        <v/>
      </c>
      <c r="Q52" s="203" t="str">
        <f t="shared" si="5"/>
        <v/>
      </c>
      <c r="R52" s="203" t="str">
        <f t="shared" si="6"/>
        <v/>
      </c>
      <c r="S52" s="203" t="str">
        <f t="shared" si="7"/>
        <v/>
      </c>
      <c r="T52" s="203" t="str">
        <f t="shared" si="8"/>
        <v/>
      </c>
      <c r="U52" s="203" t="str">
        <f t="shared" si="9"/>
        <v/>
      </c>
      <c r="V52" s="203" t="str">
        <f t="shared" si="10"/>
        <v/>
      </c>
      <c r="W52" s="203" t="str">
        <f t="shared" si="11"/>
        <v/>
      </c>
      <c r="X52" s="203" t="str">
        <f t="shared" si="12"/>
        <v/>
      </c>
      <c r="Y52" s="203" t="str">
        <f t="shared" si="13"/>
        <v/>
      </c>
      <c r="Z52" s="203" t="str">
        <f t="shared" si="24"/>
        <v/>
      </c>
      <c r="AA52" s="203" t="str">
        <f t="shared" si="14"/>
        <v/>
      </c>
      <c r="AB52" s="203" t="str">
        <f t="shared" si="15"/>
        <v/>
      </c>
      <c r="AC52" s="203" t="str">
        <f t="shared" si="16"/>
        <v/>
      </c>
      <c r="AD52" s="203" t="str">
        <f t="shared" si="17"/>
        <v/>
      </c>
      <c r="AE52" s="203" t="str">
        <f t="shared" si="18"/>
        <v/>
      </c>
      <c r="AF52" s="203" t="str">
        <f t="shared" si="19"/>
        <v/>
      </c>
      <c r="AG52" s="203" t="str">
        <f t="shared" si="20"/>
        <v/>
      </c>
      <c r="AH52" s="203" t="str">
        <f t="shared" si="21"/>
        <v/>
      </c>
      <c r="AI52" s="203" t="str">
        <f t="shared" si="22"/>
        <v/>
      </c>
      <c r="AJ52" s="203" t="str">
        <f t="shared" si="23"/>
        <v/>
      </c>
      <c r="AK52" s="200" t="str">
        <f t="array" ref="AK52">IF(OR(M52:AJ52="SIM"),"SIM","NÃO")</f>
        <v>NÃO</v>
      </c>
      <c r="AL52" s="201" t="str">
        <f t="shared" si="25"/>
        <v/>
      </c>
    </row>
    <row r="53" spans="2:38" x14ac:dyDescent="0.3">
      <c r="B53" s="197">
        <v>28</v>
      </c>
      <c r="C53" s="198" t="s">
        <v>563</v>
      </c>
      <c r="D53" s="199" t="s">
        <v>168</v>
      </c>
      <c r="E53" s="200" t="s">
        <v>117</v>
      </c>
      <c r="F53" s="200" t="s">
        <v>50</v>
      </c>
      <c r="G53" s="200" t="s">
        <v>11</v>
      </c>
      <c r="H53" s="200" t="s">
        <v>1</v>
      </c>
      <c r="I53" s="200" t="s">
        <v>2</v>
      </c>
      <c r="J53" s="200"/>
      <c r="K53" s="200" t="s">
        <v>4</v>
      </c>
      <c r="L53" s="201" t="s">
        <v>5</v>
      </c>
      <c r="M53" s="202" t="str">
        <f t="shared" si="1"/>
        <v/>
      </c>
      <c r="N53" s="200" t="str">
        <f t="shared" si="2"/>
        <v/>
      </c>
      <c r="O53" s="200" t="str">
        <f t="shared" si="3"/>
        <v/>
      </c>
      <c r="P53" s="200" t="str">
        <f t="shared" si="4"/>
        <v/>
      </c>
      <c r="Q53" s="203" t="str">
        <f t="shared" si="5"/>
        <v/>
      </c>
      <c r="R53" s="203" t="str">
        <f t="shared" si="6"/>
        <v/>
      </c>
      <c r="S53" s="203" t="str">
        <f t="shared" si="7"/>
        <v/>
      </c>
      <c r="T53" s="203" t="str">
        <f t="shared" si="8"/>
        <v/>
      </c>
      <c r="U53" s="203" t="str">
        <f t="shared" si="9"/>
        <v/>
      </c>
      <c r="V53" s="203" t="str">
        <f t="shared" si="10"/>
        <v/>
      </c>
      <c r="W53" s="203" t="str">
        <f t="shared" si="11"/>
        <v/>
      </c>
      <c r="X53" s="203" t="str">
        <f t="shared" si="12"/>
        <v/>
      </c>
      <c r="Y53" s="203" t="str">
        <f t="shared" si="13"/>
        <v/>
      </c>
      <c r="Z53" s="203" t="str">
        <f t="shared" si="24"/>
        <v/>
      </c>
      <c r="AA53" s="203" t="str">
        <f t="shared" si="14"/>
        <v/>
      </c>
      <c r="AB53" s="203" t="str">
        <f t="shared" si="15"/>
        <v/>
      </c>
      <c r="AC53" s="203" t="str">
        <f t="shared" si="16"/>
        <v/>
      </c>
      <c r="AD53" s="203" t="str">
        <f t="shared" si="17"/>
        <v/>
      </c>
      <c r="AE53" s="203" t="str">
        <f t="shared" si="18"/>
        <v/>
      </c>
      <c r="AF53" s="203" t="str">
        <f t="shared" si="19"/>
        <v/>
      </c>
      <c r="AG53" s="203" t="str">
        <f t="shared" si="20"/>
        <v/>
      </c>
      <c r="AH53" s="203" t="str">
        <f t="shared" si="21"/>
        <v/>
      </c>
      <c r="AI53" s="203" t="str">
        <f t="shared" si="22"/>
        <v/>
      </c>
      <c r="AJ53" s="203" t="str">
        <f t="shared" si="23"/>
        <v/>
      </c>
      <c r="AK53" s="200" t="str">
        <f t="array" ref="AK53">IF(OR(M53:AJ53="SIM"),"SIM","NÃO")</f>
        <v>NÃO</v>
      </c>
      <c r="AL53" s="201" t="str">
        <f t="shared" si="25"/>
        <v/>
      </c>
    </row>
    <row r="54" spans="2:38" x14ac:dyDescent="0.3">
      <c r="B54" s="197">
        <v>29</v>
      </c>
      <c r="C54" s="198" t="s">
        <v>53</v>
      </c>
      <c r="D54" s="199" t="s">
        <v>169</v>
      </c>
      <c r="E54" s="200" t="s">
        <v>117</v>
      </c>
      <c r="F54" s="200" t="s">
        <v>50</v>
      </c>
      <c r="G54" s="200" t="s">
        <v>11</v>
      </c>
      <c r="H54" s="200" t="s">
        <v>1</v>
      </c>
      <c r="I54" s="200" t="s">
        <v>2</v>
      </c>
      <c r="J54" s="200" t="s">
        <v>3</v>
      </c>
      <c r="K54" s="200" t="s">
        <v>4</v>
      </c>
      <c r="L54" s="201" t="s">
        <v>5</v>
      </c>
      <c r="M54" s="202" t="str">
        <f t="shared" si="1"/>
        <v/>
      </c>
      <c r="N54" s="200" t="str">
        <f t="shared" si="2"/>
        <v/>
      </c>
      <c r="O54" s="200" t="str">
        <f t="shared" si="3"/>
        <v/>
      </c>
      <c r="P54" s="200" t="str">
        <f t="shared" si="4"/>
        <v/>
      </c>
      <c r="Q54" s="203" t="str">
        <f t="shared" si="5"/>
        <v/>
      </c>
      <c r="R54" s="203" t="str">
        <f t="shared" si="6"/>
        <v/>
      </c>
      <c r="S54" s="203" t="str">
        <f t="shared" si="7"/>
        <v/>
      </c>
      <c r="T54" s="203" t="str">
        <f t="shared" si="8"/>
        <v/>
      </c>
      <c r="U54" s="203" t="str">
        <f t="shared" si="9"/>
        <v/>
      </c>
      <c r="V54" s="203" t="str">
        <f t="shared" si="10"/>
        <v/>
      </c>
      <c r="W54" s="203" t="str">
        <f t="shared" si="11"/>
        <v/>
      </c>
      <c r="X54" s="203" t="str">
        <f t="shared" si="12"/>
        <v/>
      </c>
      <c r="Y54" s="203" t="str">
        <f t="shared" si="13"/>
        <v/>
      </c>
      <c r="Z54" s="203" t="str">
        <f t="shared" si="24"/>
        <v/>
      </c>
      <c r="AA54" s="203" t="str">
        <f t="shared" si="14"/>
        <v/>
      </c>
      <c r="AB54" s="203" t="str">
        <f t="shared" si="15"/>
        <v/>
      </c>
      <c r="AC54" s="203" t="str">
        <f t="shared" si="16"/>
        <v/>
      </c>
      <c r="AD54" s="203" t="str">
        <f t="shared" si="17"/>
        <v/>
      </c>
      <c r="AE54" s="203" t="str">
        <f t="shared" si="18"/>
        <v/>
      </c>
      <c r="AF54" s="203" t="str">
        <f t="shared" si="19"/>
        <v/>
      </c>
      <c r="AG54" s="203" t="str">
        <f t="shared" si="20"/>
        <v/>
      </c>
      <c r="AH54" s="203" t="str">
        <f t="shared" si="21"/>
        <v/>
      </c>
      <c r="AI54" s="203" t="str">
        <f t="shared" si="22"/>
        <v/>
      </c>
      <c r="AJ54" s="203" t="str">
        <f t="shared" si="23"/>
        <v/>
      </c>
      <c r="AK54" s="200" t="str">
        <f t="array" ref="AK54">IF(OR(M54:AJ54="SIM"),"SIM","NÃO")</f>
        <v>NÃO</v>
      </c>
      <c r="AL54" s="201" t="str">
        <f t="shared" si="25"/>
        <v/>
      </c>
    </row>
    <row r="55" spans="2:38" x14ac:dyDescent="0.3">
      <c r="B55" s="197">
        <v>30</v>
      </c>
      <c r="C55" s="198" t="s">
        <v>54</v>
      </c>
      <c r="D55" s="199" t="s">
        <v>168</v>
      </c>
      <c r="E55" s="200" t="s">
        <v>117</v>
      </c>
      <c r="F55" s="200" t="s">
        <v>50</v>
      </c>
      <c r="G55" s="200" t="s">
        <v>11</v>
      </c>
      <c r="H55" s="200" t="s">
        <v>1</v>
      </c>
      <c r="I55" s="200"/>
      <c r="J55" s="200"/>
      <c r="K55" s="200"/>
      <c r="L55" s="201"/>
      <c r="M55" s="202" t="str">
        <f t="shared" si="1"/>
        <v/>
      </c>
      <c r="N55" s="200" t="str">
        <f t="shared" si="2"/>
        <v/>
      </c>
      <c r="O55" s="200" t="str">
        <f t="shared" si="3"/>
        <v/>
      </c>
      <c r="P55" s="200" t="str">
        <f t="shared" si="4"/>
        <v/>
      </c>
      <c r="Q55" s="203" t="str">
        <f t="shared" si="5"/>
        <v/>
      </c>
      <c r="R55" s="203" t="str">
        <f t="shared" si="6"/>
        <v/>
      </c>
      <c r="S55" s="203" t="str">
        <f t="shared" si="7"/>
        <v/>
      </c>
      <c r="T55" s="203" t="str">
        <f t="shared" si="8"/>
        <v/>
      </c>
      <c r="U55" s="203" t="str">
        <f t="shared" si="9"/>
        <v/>
      </c>
      <c r="V55" s="203" t="str">
        <f t="shared" si="10"/>
        <v/>
      </c>
      <c r="W55" s="203" t="str">
        <f t="shared" si="11"/>
        <v/>
      </c>
      <c r="X55" s="203" t="str">
        <f t="shared" si="12"/>
        <v/>
      </c>
      <c r="Y55" s="203" t="str">
        <f t="shared" si="13"/>
        <v/>
      </c>
      <c r="Z55" s="203" t="str">
        <f t="shared" si="24"/>
        <v/>
      </c>
      <c r="AA55" s="203" t="str">
        <f t="shared" si="14"/>
        <v/>
      </c>
      <c r="AB55" s="203" t="str">
        <f t="shared" si="15"/>
        <v/>
      </c>
      <c r="AC55" s="203" t="str">
        <f t="shared" si="16"/>
        <v/>
      </c>
      <c r="AD55" s="203" t="str">
        <f t="shared" si="17"/>
        <v/>
      </c>
      <c r="AE55" s="203" t="str">
        <f t="shared" si="18"/>
        <v/>
      </c>
      <c r="AF55" s="203" t="str">
        <f t="shared" si="19"/>
        <v/>
      </c>
      <c r="AG55" s="203" t="str">
        <f t="shared" si="20"/>
        <v/>
      </c>
      <c r="AH55" s="203" t="str">
        <f t="shared" si="21"/>
        <v/>
      </c>
      <c r="AI55" s="203" t="str">
        <f t="shared" si="22"/>
        <v/>
      </c>
      <c r="AJ55" s="203" t="str">
        <f t="shared" si="23"/>
        <v/>
      </c>
      <c r="AK55" s="200" t="str">
        <f t="array" ref="AK55">IF(OR(M55:AJ55="SIM"),"SIM","NÃO")</f>
        <v>NÃO</v>
      </c>
      <c r="AL55" s="201" t="str">
        <f t="shared" si="25"/>
        <v/>
      </c>
    </row>
    <row r="56" spans="2:38" x14ac:dyDescent="0.3">
      <c r="B56" s="197">
        <v>31</v>
      </c>
      <c r="C56" s="198" t="s">
        <v>55</v>
      </c>
      <c r="D56" s="199" t="s">
        <v>168</v>
      </c>
      <c r="E56" s="200" t="s">
        <v>117</v>
      </c>
      <c r="F56" s="200" t="s">
        <v>50</v>
      </c>
      <c r="G56" s="200" t="s">
        <v>11</v>
      </c>
      <c r="H56" s="200" t="s">
        <v>1</v>
      </c>
      <c r="I56" s="200"/>
      <c r="J56" s="200"/>
      <c r="K56" s="200"/>
      <c r="L56" s="201"/>
      <c r="M56" s="202" t="str">
        <f t="shared" si="1"/>
        <v/>
      </c>
      <c r="N56" s="200" t="str">
        <f t="shared" si="2"/>
        <v/>
      </c>
      <c r="O56" s="200" t="str">
        <f t="shared" si="3"/>
        <v/>
      </c>
      <c r="P56" s="200" t="str">
        <f t="shared" si="4"/>
        <v/>
      </c>
      <c r="Q56" s="203" t="str">
        <f t="shared" si="5"/>
        <v/>
      </c>
      <c r="R56" s="203" t="str">
        <f t="shared" si="6"/>
        <v/>
      </c>
      <c r="S56" s="203" t="str">
        <f t="shared" si="7"/>
        <v/>
      </c>
      <c r="T56" s="203" t="str">
        <f t="shared" si="8"/>
        <v/>
      </c>
      <c r="U56" s="203" t="str">
        <f t="shared" si="9"/>
        <v/>
      </c>
      <c r="V56" s="203" t="str">
        <f t="shared" si="10"/>
        <v/>
      </c>
      <c r="W56" s="203" t="str">
        <f t="shared" si="11"/>
        <v/>
      </c>
      <c r="X56" s="203" t="str">
        <f t="shared" si="12"/>
        <v/>
      </c>
      <c r="Y56" s="203" t="str">
        <f t="shared" si="13"/>
        <v/>
      </c>
      <c r="Z56" s="203" t="str">
        <f t="shared" si="24"/>
        <v/>
      </c>
      <c r="AA56" s="203" t="str">
        <f t="shared" si="14"/>
        <v/>
      </c>
      <c r="AB56" s="203" t="str">
        <f t="shared" si="15"/>
        <v/>
      </c>
      <c r="AC56" s="203" t="str">
        <f t="shared" si="16"/>
        <v/>
      </c>
      <c r="AD56" s="203" t="str">
        <f t="shared" si="17"/>
        <v/>
      </c>
      <c r="AE56" s="203" t="str">
        <f t="shared" si="18"/>
        <v/>
      </c>
      <c r="AF56" s="203" t="str">
        <f t="shared" si="19"/>
        <v/>
      </c>
      <c r="AG56" s="203" t="str">
        <f t="shared" si="20"/>
        <v/>
      </c>
      <c r="AH56" s="203" t="str">
        <f t="shared" si="21"/>
        <v/>
      </c>
      <c r="AI56" s="203" t="str">
        <f t="shared" si="22"/>
        <v/>
      </c>
      <c r="AJ56" s="203" t="str">
        <f t="shared" si="23"/>
        <v/>
      </c>
      <c r="AK56" s="200" t="str">
        <f t="array" ref="AK56">IF(OR(M56:AJ56="SIM"),"SIM","NÃO")</f>
        <v>NÃO</v>
      </c>
      <c r="AL56" s="201" t="str">
        <f t="shared" si="25"/>
        <v/>
      </c>
    </row>
    <row r="57" spans="2:38" x14ac:dyDescent="0.3">
      <c r="B57" s="197">
        <v>32</v>
      </c>
      <c r="C57" s="198" t="s">
        <v>521</v>
      </c>
      <c r="D57" s="199" t="s">
        <v>168</v>
      </c>
      <c r="E57" s="200" t="s">
        <v>117</v>
      </c>
      <c r="F57" s="200" t="s">
        <v>50</v>
      </c>
      <c r="G57" s="200" t="s">
        <v>11</v>
      </c>
      <c r="H57" s="200" t="s">
        <v>1</v>
      </c>
      <c r="I57" s="200"/>
      <c r="J57" s="200"/>
      <c r="K57" s="200"/>
      <c r="L57" s="201"/>
      <c r="M57" s="202" t="str">
        <f t="shared" si="1"/>
        <v/>
      </c>
      <c r="N57" s="200" t="str">
        <f t="shared" si="2"/>
        <v/>
      </c>
      <c r="O57" s="200" t="str">
        <f t="shared" si="3"/>
        <v/>
      </c>
      <c r="P57" s="200" t="str">
        <f t="shared" si="4"/>
        <v/>
      </c>
      <c r="Q57" s="203" t="str">
        <f t="shared" si="5"/>
        <v/>
      </c>
      <c r="R57" s="203" t="str">
        <f t="shared" si="6"/>
        <v/>
      </c>
      <c r="S57" s="203" t="str">
        <f t="shared" si="7"/>
        <v/>
      </c>
      <c r="T57" s="203" t="str">
        <f t="shared" si="8"/>
        <v/>
      </c>
      <c r="U57" s="203" t="str">
        <f t="shared" si="9"/>
        <v/>
      </c>
      <c r="V57" s="203" t="str">
        <f t="shared" si="10"/>
        <v/>
      </c>
      <c r="W57" s="203" t="str">
        <f t="shared" si="11"/>
        <v/>
      </c>
      <c r="X57" s="203" t="str">
        <f t="shared" si="12"/>
        <v/>
      </c>
      <c r="Y57" s="203" t="str">
        <f t="shared" si="13"/>
        <v/>
      </c>
      <c r="Z57" s="203" t="str">
        <f t="shared" si="24"/>
        <v/>
      </c>
      <c r="AA57" s="203" t="str">
        <f t="shared" si="14"/>
        <v/>
      </c>
      <c r="AB57" s="203" t="str">
        <f t="shared" si="15"/>
        <v/>
      </c>
      <c r="AC57" s="203" t="str">
        <f t="shared" si="16"/>
        <v/>
      </c>
      <c r="AD57" s="203" t="str">
        <f t="shared" si="17"/>
        <v/>
      </c>
      <c r="AE57" s="203" t="str">
        <f t="shared" si="18"/>
        <v/>
      </c>
      <c r="AF57" s="203" t="str">
        <f t="shared" si="19"/>
        <v/>
      </c>
      <c r="AG57" s="203" t="str">
        <f t="shared" si="20"/>
        <v/>
      </c>
      <c r="AH57" s="203" t="str">
        <f t="shared" si="21"/>
        <v/>
      </c>
      <c r="AI57" s="203" t="str">
        <f t="shared" si="22"/>
        <v/>
      </c>
      <c r="AJ57" s="203" t="str">
        <f t="shared" si="23"/>
        <v/>
      </c>
      <c r="AK57" s="200" t="str">
        <f t="array" ref="AK57">IF(OR(M57:AJ57="SIM"),"SIM","NÃO")</f>
        <v>NÃO</v>
      </c>
      <c r="AL57" s="201" t="str">
        <f t="shared" si="25"/>
        <v/>
      </c>
    </row>
    <row r="58" spans="2:38" x14ac:dyDescent="0.3">
      <c r="B58" s="197">
        <v>33</v>
      </c>
      <c r="C58" s="198" t="s">
        <v>522</v>
      </c>
      <c r="D58" s="199" t="s">
        <v>168</v>
      </c>
      <c r="E58" s="200" t="s">
        <v>117</v>
      </c>
      <c r="F58" s="200" t="s">
        <v>50</v>
      </c>
      <c r="G58" s="200" t="s">
        <v>11</v>
      </c>
      <c r="H58" s="200"/>
      <c r="I58" s="200" t="s">
        <v>2</v>
      </c>
      <c r="J58" s="200"/>
      <c r="K58" s="200"/>
      <c r="L58" s="201"/>
      <c r="M58" s="202" t="str">
        <f t="shared" si="1"/>
        <v/>
      </c>
      <c r="N58" s="200" t="str">
        <f t="shared" si="2"/>
        <v/>
      </c>
      <c r="O58" s="200" t="str">
        <f t="shared" si="3"/>
        <v/>
      </c>
      <c r="P58" s="200" t="str">
        <f t="shared" si="4"/>
        <v/>
      </c>
      <c r="Q58" s="203" t="str">
        <f t="shared" si="5"/>
        <v/>
      </c>
      <c r="R58" s="203" t="str">
        <f t="shared" si="6"/>
        <v/>
      </c>
      <c r="S58" s="203" t="str">
        <f t="shared" si="7"/>
        <v/>
      </c>
      <c r="T58" s="203" t="str">
        <f t="shared" si="8"/>
        <v/>
      </c>
      <c r="U58" s="203" t="str">
        <f t="shared" si="9"/>
        <v/>
      </c>
      <c r="V58" s="203" t="str">
        <f t="shared" si="10"/>
        <v/>
      </c>
      <c r="W58" s="203" t="str">
        <f t="shared" si="11"/>
        <v/>
      </c>
      <c r="X58" s="203" t="str">
        <f t="shared" si="12"/>
        <v/>
      </c>
      <c r="Y58" s="203" t="str">
        <f t="shared" si="13"/>
        <v/>
      </c>
      <c r="Z58" s="203" t="str">
        <f t="shared" si="24"/>
        <v/>
      </c>
      <c r="AA58" s="203" t="str">
        <f t="shared" si="14"/>
        <v/>
      </c>
      <c r="AB58" s="203" t="str">
        <f t="shared" si="15"/>
        <v/>
      </c>
      <c r="AC58" s="203" t="str">
        <f t="shared" si="16"/>
        <v/>
      </c>
      <c r="AD58" s="203" t="str">
        <f t="shared" si="17"/>
        <v/>
      </c>
      <c r="AE58" s="203" t="str">
        <f t="shared" si="18"/>
        <v/>
      </c>
      <c r="AF58" s="203" t="str">
        <f t="shared" si="19"/>
        <v/>
      </c>
      <c r="AG58" s="203" t="str">
        <f t="shared" si="20"/>
        <v/>
      </c>
      <c r="AH58" s="203" t="str">
        <f t="shared" si="21"/>
        <v/>
      </c>
      <c r="AI58" s="203" t="str">
        <f t="shared" si="22"/>
        <v/>
      </c>
      <c r="AJ58" s="203" t="str">
        <f t="shared" si="23"/>
        <v/>
      </c>
      <c r="AK58" s="200" t="str">
        <f t="array" ref="AK58">IF(OR(M58:AJ58="SIM"),"SIM","NÃO")</f>
        <v>NÃO</v>
      </c>
      <c r="AL58" s="201" t="str">
        <f t="shared" si="25"/>
        <v/>
      </c>
    </row>
    <row r="59" spans="2:38" x14ac:dyDescent="0.3">
      <c r="B59" s="197">
        <v>34</v>
      </c>
      <c r="C59" s="198" t="s">
        <v>564</v>
      </c>
      <c r="D59" s="199" t="s">
        <v>169</v>
      </c>
      <c r="E59" s="200" t="s">
        <v>117</v>
      </c>
      <c r="F59" s="200" t="s">
        <v>50</v>
      </c>
      <c r="G59" s="200" t="s">
        <v>11</v>
      </c>
      <c r="H59" s="200" t="s">
        <v>1</v>
      </c>
      <c r="I59" s="200" t="s">
        <v>2</v>
      </c>
      <c r="J59" s="200" t="s">
        <v>3</v>
      </c>
      <c r="K59" s="200"/>
      <c r="L59" s="201" t="s">
        <v>5</v>
      </c>
      <c r="M59" s="202" t="str">
        <f t="shared" si="1"/>
        <v/>
      </c>
      <c r="N59" s="200" t="str">
        <f t="shared" si="2"/>
        <v/>
      </c>
      <c r="O59" s="200" t="str">
        <f t="shared" si="3"/>
        <v/>
      </c>
      <c r="P59" s="200" t="str">
        <f t="shared" si="4"/>
        <v/>
      </c>
      <c r="Q59" s="203" t="str">
        <f t="shared" si="5"/>
        <v/>
      </c>
      <c r="R59" s="203" t="str">
        <f t="shared" si="6"/>
        <v/>
      </c>
      <c r="S59" s="203" t="str">
        <f t="shared" si="7"/>
        <v/>
      </c>
      <c r="T59" s="203" t="str">
        <f t="shared" si="8"/>
        <v/>
      </c>
      <c r="U59" s="203" t="str">
        <f t="shared" si="9"/>
        <v/>
      </c>
      <c r="V59" s="203" t="str">
        <f t="shared" si="10"/>
        <v/>
      </c>
      <c r="W59" s="203" t="str">
        <f t="shared" si="11"/>
        <v/>
      </c>
      <c r="X59" s="203" t="str">
        <f t="shared" si="12"/>
        <v/>
      </c>
      <c r="Y59" s="203" t="str">
        <f t="shared" si="13"/>
        <v/>
      </c>
      <c r="Z59" s="203" t="str">
        <f t="shared" si="24"/>
        <v/>
      </c>
      <c r="AA59" s="203" t="str">
        <f t="shared" si="14"/>
        <v/>
      </c>
      <c r="AB59" s="203" t="str">
        <f t="shared" si="15"/>
        <v/>
      </c>
      <c r="AC59" s="203" t="str">
        <f t="shared" si="16"/>
        <v/>
      </c>
      <c r="AD59" s="203" t="str">
        <f t="shared" si="17"/>
        <v/>
      </c>
      <c r="AE59" s="203" t="str">
        <f t="shared" si="18"/>
        <v/>
      </c>
      <c r="AF59" s="203" t="str">
        <f t="shared" si="19"/>
        <v/>
      </c>
      <c r="AG59" s="203" t="str">
        <f t="shared" si="20"/>
        <v/>
      </c>
      <c r="AH59" s="203" t="str">
        <f t="shared" si="21"/>
        <v/>
      </c>
      <c r="AI59" s="203" t="str">
        <f t="shared" si="22"/>
        <v/>
      </c>
      <c r="AJ59" s="203" t="str">
        <f t="shared" si="23"/>
        <v/>
      </c>
      <c r="AK59" s="200" t="str">
        <f t="array" ref="AK59">IF(OR(M59:AJ59="SIM"),"SIM","NÃO")</f>
        <v>NÃO</v>
      </c>
      <c r="AL59" s="201" t="str">
        <f t="shared" si="25"/>
        <v/>
      </c>
    </row>
    <row r="60" spans="2:38" x14ac:dyDescent="0.3">
      <c r="B60" s="197">
        <v>35</v>
      </c>
      <c r="C60" s="198" t="s">
        <v>565</v>
      </c>
      <c r="D60" s="199" t="s">
        <v>168</v>
      </c>
      <c r="E60" s="200" t="s">
        <v>117</v>
      </c>
      <c r="F60" s="200" t="s">
        <v>50</v>
      </c>
      <c r="G60" s="200" t="s">
        <v>11</v>
      </c>
      <c r="H60" s="200"/>
      <c r="I60" s="200"/>
      <c r="J60" s="200" t="s">
        <v>3</v>
      </c>
      <c r="K60" s="200"/>
      <c r="L60" s="201"/>
      <c r="M60" s="202" t="str">
        <f>IF($E$6="Sim",IF(H60="RI","SIM",""),"")</f>
        <v/>
      </c>
      <c r="N60" s="200" t="str">
        <f>IF($G$6="Sim",IF(I60="RE","SIM",""),"")</f>
        <v/>
      </c>
      <c r="O60" s="200" t="str">
        <f>IF($I$6="Sim",IF(J60="FOD","SIM",""),"")</f>
        <v/>
      </c>
      <c r="P60" s="200" t="str">
        <f>IF($K$6="Sim",IF(K60="BIRD","SIM",""),"")</f>
        <v/>
      </c>
      <c r="Q60" s="203" t="str">
        <f>IF($M$6="Sim",IF(L60="WILD","SIM",""),"")</f>
        <v/>
      </c>
      <c r="R60" s="203" t="str">
        <f>IF($E$5="Sim",IF(G60="PREV","SIM",""),"")</f>
        <v/>
      </c>
      <c r="S60" s="203" t="str">
        <f>IF($G$5="Sim",IF(G60="RECUP","SIM",""),"")</f>
        <v/>
      </c>
      <c r="T60" s="203" t="str">
        <f>IF($I$5="Sim",IF(G60="Escalation Factor","SIM",""),"")</f>
        <v/>
      </c>
      <c r="U60" s="203" t="str">
        <f>IF($E$4="Sim",IF($F60="INFRA","SIM",""),"")</f>
        <v/>
      </c>
      <c r="V60" s="203" t="str">
        <f>IF($G$4="Sim",IF($F60="PROC","SIM",""),"")</f>
        <v/>
      </c>
      <c r="W60" s="203" t="str">
        <f>IF($I$4="Sim",IF($F60="TREIN","SIM",""),"")</f>
        <v/>
      </c>
      <c r="X60" s="203" t="str">
        <f>IF($K$4="Sim",IF($F60="ORG","SIM",""),"")</f>
        <v/>
      </c>
      <c r="Y60" s="203" t="str">
        <f>IF($E$3="Sim",IF($E60="PPD","SIM",""),"")</f>
        <v/>
      </c>
      <c r="Z60" s="203" t="str">
        <f>IF($G$3="Sim",IF($E60="TWY","SIM",""),"")</f>
        <v/>
      </c>
      <c r="AA60" s="203" t="str">
        <f>IF($I$3="Sim",IF($E60="Pátio","SIM",""),"")</f>
        <v/>
      </c>
      <c r="AB60" s="203" t="str">
        <f>IF($K$3="Sim",IF($E60="Vias Serviço","SIM",""),"")</f>
        <v/>
      </c>
      <c r="AC60" s="203" t="str">
        <f>IF($M$3="Sim",IF($E60="COMPLEXO AEROPORTUÁRIO","SIM",""),"")</f>
        <v/>
      </c>
      <c r="AD60" s="203" t="str">
        <f>IF($O$3="Sim",IF($E60="GESTÃO","SIM",""),"")</f>
        <v/>
      </c>
      <c r="AE60" s="203" t="str">
        <f>IF($E$2="Sim",IF($D60="OPS","SIM",""),"")</f>
        <v/>
      </c>
      <c r="AF60" s="203" t="str">
        <f>IF($G$2="Sim",IF($D60="MNT","SIM",""),"")</f>
        <v/>
      </c>
      <c r="AG60" s="203" t="str">
        <f>IF($I$2="Sim",IF($D60="GSO","SIM",""),"")</f>
        <v/>
      </c>
      <c r="AH60" s="203" t="str">
        <f>IF($K$2="Sim",IF($D60="REA","SIM",""),"")</f>
        <v/>
      </c>
      <c r="AI60" s="203" t="str">
        <f>IF($M$2="Sim",IF($D60="GRF","SIM",""),"")</f>
        <v/>
      </c>
      <c r="AJ60" s="203" t="str">
        <f>IF($O$2="Sim",IF($D60="OPA","SIM",""),"")</f>
        <v/>
      </c>
      <c r="AK60" s="200" t="str">
        <f t="array" ref="AK60">IF(OR(M60:AJ60="SIM"),"SIM","NÃO")</f>
        <v>NÃO</v>
      </c>
      <c r="AL60" s="201" t="str">
        <f t="shared" si="25"/>
        <v/>
      </c>
    </row>
    <row r="61" spans="2:38" x14ac:dyDescent="0.3">
      <c r="B61" s="197">
        <v>36</v>
      </c>
      <c r="C61" s="198" t="s">
        <v>566</v>
      </c>
      <c r="D61" s="199" t="s">
        <v>169</v>
      </c>
      <c r="E61" s="200" t="s">
        <v>117</v>
      </c>
      <c r="F61" s="200" t="s">
        <v>50</v>
      </c>
      <c r="G61" s="200" t="s">
        <v>11</v>
      </c>
      <c r="H61" s="200" t="s">
        <v>1</v>
      </c>
      <c r="I61" s="200" t="s">
        <v>2</v>
      </c>
      <c r="J61" s="200" t="s">
        <v>3</v>
      </c>
      <c r="K61" s="200"/>
      <c r="L61" s="201" t="s">
        <v>5</v>
      </c>
      <c r="M61" s="202" t="str">
        <f t="shared" ref="M61:M68" si="26">IF($E$6="Sim",IF(H61="RI","SIM",""),"")</f>
        <v/>
      </c>
      <c r="N61" s="200" t="str">
        <f t="shared" ref="N61:N68" si="27">IF($G$6="Sim",IF(I61="RE","SIM",""),"")</f>
        <v/>
      </c>
      <c r="O61" s="200" t="str">
        <f t="shared" ref="O61:O68" si="28">IF($I$6="Sim",IF(J61="FOD","SIM",""),"")</f>
        <v/>
      </c>
      <c r="P61" s="200" t="str">
        <f t="shared" ref="P61:P68" si="29">IF($K$6="Sim",IF(K61="BIRD","SIM",""),"")</f>
        <v/>
      </c>
      <c r="Q61" s="203" t="str">
        <f t="shared" ref="Q61:Q68" si="30">IF($M$6="Sim",IF(L61="WILD","SIM",""),"")</f>
        <v/>
      </c>
      <c r="R61" s="203" t="str">
        <f t="shared" ref="R61:R68" si="31">IF($E$5="Sim",IF(G61="PREV","SIM",""),"")</f>
        <v/>
      </c>
      <c r="S61" s="203" t="str">
        <f t="shared" ref="S61:S68" si="32">IF($G$5="Sim",IF(G61="RECUP","SIM",""),"")</f>
        <v/>
      </c>
      <c r="T61" s="203" t="str">
        <f t="shared" ref="T61:T68" si="33">IF($I$5="Sim",IF(G61="Escalation Factor","SIM",""),"")</f>
        <v/>
      </c>
      <c r="U61" s="203" t="str">
        <f t="shared" ref="U61:U68" si="34">IF($E$4="Sim",IF($F61="INFRA","SIM",""),"")</f>
        <v/>
      </c>
      <c r="V61" s="203" t="str">
        <f t="shared" ref="V61:V68" si="35">IF($G$4="Sim",IF($F61="PROC","SIM",""),"")</f>
        <v/>
      </c>
      <c r="W61" s="203" t="str">
        <f t="shared" ref="W61:W68" si="36">IF($I$4="Sim",IF($F61="TREIN","SIM",""),"")</f>
        <v/>
      </c>
      <c r="X61" s="203" t="str">
        <f t="shared" ref="X61:X68" si="37">IF($K$4="Sim",IF($F61="ORG","SIM",""),"")</f>
        <v/>
      </c>
      <c r="Y61" s="203" t="str">
        <f t="shared" ref="Y61:Y68" si="38">IF($E$3="Sim",IF($E61="PPD","SIM",""),"")</f>
        <v/>
      </c>
      <c r="Z61" s="203" t="str">
        <f t="shared" ref="Z61:Z68" si="39">IF($G$3="Sim",IF($E61="TWY","SIM",""),"")</f>
        <v/>
      </c>
      <c r="AA61" s="203" t="str">
        <f t="shared" ref="AA61:AA68" si="40">IF($I$3="Sim",IF($E61="Pátio","SIM",""),"")</f>
        <v/>
      </c>
      <c r="AB61" s="203" t="str">
        <f t="shared" ref="AB61:AB68" si="41">IF($K$3="Sim",IF($E61="Vias Serviço","SIM",""),"")</f>
        <v/>
      </c>
      <c r="AC61" s="203" t="str">
        <f t="shared" ref="AC61:AC68" si="42">IF($M$3="Sim",IF($E61="COMPLEXO AEROPORTUÁRIO","SIM",""),"")</f>
        <v/>
      </c>
      <c r="AD61" s="203" t="str">
        <f t="shared" ref="AD61:AD68" si="43">IF($O$3="Sim",IF($E61="GESTÃO","SIM",""),"")</f>
        <v/>
      </c>
      <c r="AE61" s="203" t="str">
        <f t="shared" ref="AE61:AE68" si="44">IF($E$2="Sim",IF($D61="OPS","SIM",""),"")</f>
        <v/>
      </c>
      <c r="AF61" s="203" t="str">
        <f t="shared" ref="AF61:AF63" si="45">IF($G$2="Sim",IF($D61="MNT","SIM",""),"")</f>
        <v/>
      </c>
      <c r="AG61" s="203" t="str">
        <f t="shared" ref="AG61:AG68" si="46">IF($I$2="Sim",IF($D61="GSO","SIM",""),"")</f>
        <v/>
      </c>
      <c r="AH61" s="203" t="str">
        <f t="shared" ref="AH61:AH68" si="47">IF($K$2="Sim",IF($D61="REA","SIM",""),"")</f>
        <v/>
      </c>
      <c r="AI61" s="203" t="str">
        <f t="shared" ref="AI61:AI68" si="48">IF($M$2="Sim",IF($D61="GRF","SIM",""),"")</f>
        <v/>
      </c>
      <c r="AJ61" s="203" t="str">
        <f t="shared" ref="AJ61:AJ68" si="49">IF($O$2="Sim",IF($D61="OPA","SIM",""),"")</f>
        <v/>
      </c>
      <c r="AK61" s="200" t="str">
        <f t="array" ref="AK61">IF(OR(M61:AJ61="SIM"),"SIM","NÃO")</f>
        <v>NÃO</v>
      </c>
      <c r="AL61" s="201" t="str">
        <f t="shared" si="25"/>
        <v/>
      </c>
    </row>
    <row r="62" spans="2:38" x14ac:dyDescent="0.3">
      <c r="B62" s="197">
        <v>37</v>
      </c>
      <c r="C62" s="198" t="s">
        <v>486</v>
      </c>
      <c r="D62" s="199" t="s">
        <v>168</v>
      </c>
      <c r="E62" s="200" t="s">
        <v>117</v>
      </c>
      <c r="F62" s="200" t="s">
        <v>50</v>
      </c>
      <c r="G62" s="200" t="s">
        <v>11</v>
      </c>
      <c r="H62" s="204" t="s">
        <v>1</v>
      </c>
      <c r="I62" s="200" t="s">
        <v>2</v>
      </c>
      <c r="J62" s="200"/>
      <c r="K62" s="200"/>
      <c r="L62" s="201"/>
      <c r="M62" s="202" t="str">
        <f t="shared" si="26"/>
        <v/>
      </c>
      <c r="N62" s="200" t="str">
        <f t="shared" si="27"/>
        <v/>
      </c>
      <c r="O62" s="200" t="str">
        <f t="shared" si="28"/>
        <v/>
      </c>
      <c r="P62" s="200" t="str">
        <f t="shared" si="29"/>
        <v/>
      </c>
      <c r="Q62" s="203" t="str">
        <f t="shared" si="30"/>
        <v/>
      </c>
      <c r="R62" s="203" t="str">
        <f t="shared" si="31"/>
        <v/>
      </c>
      <c r="S62" s="203" t="str">
        <f t="shared" si="32"/>
        <v/>
      </c>
      <c r="T62" s="203" t="str">
        <f t="shared" si="33"/>
        <v/>
      </c>
      <c r="U62" s="203" t="str">
        <f t="shared" si="34"/>
        <v/>
      </c>
      <c r="V62" s="203" t="str">
        <f t="shared" si="35"/>
        <v/>
      </c>
      <c r="W62" s="203" t="str">
        <f t="shared" si="36"/>
        <v/>
      </c>
      <c r="X62" s="203" t="str">
        <f t="shared" si="37"/>
        <v/>
      </c>
      <c r="Y62" s="203" t="str">
        <f t="shared" si="38"/>
        <v/>
      </c>
      <c r="Z62" s="203" t="str">
        <f t="shared" si="39"/>
        <v/>
      </c>
      <c r="AA62" s="203" t="str">
        <f t="shared" si="40"/>
        <v/>
      </c>
      <c r="AB62" s="203" t="str">
        <f t="shared" si="41"/>
        <v/>
      </c>
      <c r="AC62" s="203" t="str">
        <f t="shared" si="42"/>
        <v/>
      </c>
      <c r="AD62" s="203" t="str">
        <f t="shared" si="43"/>
        <v/>
      </c>
      <c r="AE62" s="203" t="str">
        <f t="shared" si="44"/>
        <v/>
      </c>
      <c r="AF62" s="203" t="str">
        <f t="shared" si="45"/>
        <v/>
      </c>
      <c r="AG62" s="203" t="str">
        <f t="shared" si="46"/>
        <v/>
      </c>
      <c r="AH62" s="203" t="str">
        <f t="shared" si="47"/>
        <v/>
      </c>
      <c r="AI62" s="203" t="str">
        <f t="shared" si="48"/>
        <v/>
      </c>
      <c r="AJ62" s="203" t="str">
        <f t="shared" si="49"/>
        <v/>
      </c>
      <c r="AK62" s="200" t="str">
        <f t="array" ref="AK62">IF(OR(M62:AJ62="SIM"),"SIM","NÃO")</f>
        <v>NÃO</v>
      </c>
      <c r="AL62" s="201" t="str">
        <f t="shared" si="25"/>
        <v/>
      </c>
    </row>
    <row r="63" spans="2:38" x14ac:dyDescent="0.3">
      <c r="B63" s="197">
        <v>38</v>
      </c>
      <c r="C63" s="198" t="s">
        <v>61</v>
      </c>
      <c r="D63" s="199" t="s">
        <v>168</v>
      </c>
      <c r="E63" s="200" t="s">
        <v>117</v>
      </c>
      <c r="F63" s="200" t="s">
        <v>50</v>
      </c>
      <c r="G63" s="200" t="s">
        <v>11</v>
      </c>
      <c r="H63" s="200"/>
      <c r="I63" s="200" t="s">
        <v>2</v>
      </c>
      <c r="J63" s="200"/>
      <c r="K63" s="200"/>
      <c r="L63" s="201"/>
      <c r="M63" s="202" t="str">
        <f t="shared" si="26"/>
        <v/>
      </c>
      <c r="N63" s="200" t="str">
        <f t="shared" si="27"/>
        <v/>
      </c>
      <c r="O63" s="200" t="str">
        <f t="shared" si="28"/>
        <v/>
      </c>
      <c r="P63" s="200" t="str">
        <f t="shared" si="29"/>
        <v/>
      </c>
      <c r="Q63" s="203" t="str">
        <f t="shared" si="30"/>
        <v/>
      </c>
      <c r="R63" s="203" t="str">
        <f t="shared" si="31"/>
        <v/>
      </c>
      <c r="S63" s="203" t="str">
        <f t="shared" si="32"/>
        <v/>
      </c>
      <c r="T63" s="203" t="str">
        <f t="shared" si="33"/>
        <v/>
      </c>
      <c r="U63" s="203" t="str">
        <f t="shared" si="34"/>
        <v/>
      </c>
      <c r="V63" s="203" t="str">
        <f t="shared" si="35"/>
        <v/>
      </c>
      <c r="W63" s="203" t="str">
        <f t="shared" si="36"/>
        <v/>
      </c>
      <c r="X63" s="203" t="str">
        <f t="shared" si="37"/>
        <v/>
      </c>
      <c r="Y63" s="203" t="str">
        <f t="shared" si="38"/>
        <v/>
      </c>
      <c r="Z63" s="203" t="str">
        <f t="shared" si="39"/>
        <v/>
      </c>
      <c r="AA63" s="203" t="str">
        <f t="shared" si="40"/>
        <v/>
      </c>
      <c r="AB63" s="203" t="str">
        <f t="shared" si="41"/>
        <v/>
      </c>
      <c r="AC63" s="203" t="str">
        <f t="shared" si="42"/>
        <v/>
      </c>
      <c r="AD63" s="203" t="str">
        <f t="shared" si="43"/>
        <v/>
      </c>
      <c r="AE63" s="203" t="str">
        <f t="shared" si="44"/>
        <v/>
      </c>
      <c r="AF63" s="203" t="str">
        <f t="shared" si="45"/>
        <v/>
      </c>
      <c r="AG63" s="203" t="str">
        <f t="shared" si="46"/>
        <v/>
      </c>
      <c r="AH63" s="203" t="str">
        <f t="shared" si="47"/>
        <v/>
      </c>
      <c r="AI63" s="203" t="str">
        <f t="shared" si="48"/>
        <v/>
      </c>
      <c r="AJ63" s="203" t="str">
        <f t="shared" si="49"/>
        <v/>
      </c>
      <c r="AK63" s="200" t="str">
        <f t="array" ref="AK63">IF(OR(M63:AJ63="SIM"),"SIM","NÃO")</f>
        <v>NÃO</v>
      </c>
      <c r="AL63" s="201" t="str">
        <f t="shared" si="25"/>
        <v/>
      </c>
    </row>
    <row r="64" spans="2:38" x14ac:dyDescent="0.3">
      <c r="B64" s="197" t="s">
        <v>526</v>
      </c>
      <c r="C64" s="198" t="s">
        <v>567</v>
      </c>
      <c r="D64" s="199" t="s">
        <v>169</v>
      </c>
      <c r="E64" s="200" t="s">
        <v>117</v>
      </c>
      <c r="F64" s="200" t="s">
        <v>50</v>
      </c>
      <c r="G64" s="200" t="s">
        <v>11</v>
      </c>
      <c r="H64" s="200"/>
      <c r="I64" s="200" t="s">
        <v>2</v>
      </c>
      <c r="J64" s="200"/>
      <c r="K64" s="200"/>
      <c r="L64" s="201"/>
      <c r="M64" s="202" t="str">
        <f t="shared" si="26"/>
        <v/>
      </c>
      <c r="N64" s="200" t="str">
        <f t="shared" si="27"/>
        <v/>
      </c>
      <c r="O64" s="200" t="str">
        <f t="shared" si="28"/>
        <v/>
      </c>
      <c r="P64" s="200" t="str">
        <f t="shared" si="29"/>
        <v/>
      </c>
      <c r="Q64" s="203" t="str">
        <f t="shared" si="30"/>
        <v/>
      </c>
      <c r="R64" s="203" t="str">
        <f t="shared" si="31"/>
        <v/>
      </c>
      <c r="S64" s="203" t="str">
        <f t="shared" si="32"/>
        <v/>
      </c>
      <c r="T64" s="203" t="str">
        <f t="shared" si="33"/>
        <v/>
      </c>
      <c r="U64" s="203" t="str">
        <f t="shared" si="34"/>
        <v/>
      </c>
      <c r="V64" s="203" t="str">
        <f t="shared" si="35"/>
        <v/>
      </c>
      <c r="W64" s="203" t="str">
        <f t="shared" si="36"/>
        <v/>
      </c>
      <c r="X64" s="203" t="str">
        <f t="shared" si="37"/>
        <v/>
      </c>
      <c r="Y64" s="203" t="str">
        <f t="shared" si="38"/>
        <v/>
      </c>
      <c r="Z64" s="203" t="str">
        <f t="shared" si="39"/>
        <v/>
      </c>
      <c r="AA64" s="203" t="str">
        <f t="shared" si="40"/>
        <v/>
      </c>
      <c r="AB64" s="203" t="str">
        <f t="shared" si="41"/>
        <v/>
      </c>
      <c r="AC64" s="203" t="str">
        <f t="shared" si="42"/>
        <v/>
      </c>
      <c r="AD64" s="203" t="str">
        <f t="shared" si="43"/>
        <v/>
      </c>
      <c r="AE64" s="203" t="str">
        <f t="shared" si="44"/>
        <v/>
      </c>
      <c r="AF64" s="203" t="str">
        <f t="shared" ref="AF64:AF83" si="50">IF($G$2="Sim",IF($D64="MNT","SIM",""),"")</f>
        <v/>
      </c>
      <c r="AG64" s="203" t="str">
        <f t="shared" si="46"/>
        <v/>
      </c>
      <c r="AH64" s="203" t="str">
        <f t="shared" si="47"/>
        <v/>
      </c>
      <c r="AI64" s="203" t="str">
        <f t="shared" si="48"/>
        <v/>
      </c>
      <c r="AJ64" s="203" t="str">
        <f t="shared" si="49"/>
        <v/>
      </c>
      <c r="AK64" s="200" t="str">
        <f t="array" ref="AK64">IF(OR(M64:AJ64="SIM"),"SIM","NÃO")</f>
        <v>NÃO</v>
      </c>
      <c r="AL64" s="201" t="str">
        <f t="shared" si="25"/>
        <v/>
      </c>
    </row>
    <row r="65" spans="2:38" x14ac:dyDescent="0.3">
      <c r="B65" s="197" t="s">
        <v>527</v>
      </c>
      <c r="C65" s="198" t="s">
        <v>568</v>
      </c>
      <c r="D65" s="199" t="s">
        <v>169</v>
      </c>
      <c r="E65" s="200" t="s">
        <v>117</v>
      </c>
      <c r="F65" s="200" t="s">
        <v>50</v>
      </c>
      <c r="G65" s="200" t="s">
        <v>11</v>
      </c>
      <c r="H65" s="200"/>
      <c r="I65" s="200" t="s">
        <v>2</v>
      </c>
      <c r="J65" s="200"/>
      <c r="K65" s="200"/>
      <c r="L65" s="201"/>
      <c r="M65" s="202" t="str">
        <f t="shared" si="26"/>
        <v/>
      </c>
      <c r="N65" s="200" t="str">
        <f t="shared" si="27"/>
        <v/>
      </c>
      <c r="O65" s="200" t="str">
        <f t="shared" si="28"/>
        <v/>
      </c>
      <c r="P65" s="200" t="str">
        <f t="shared" si="29"/>
        <v/>
      </c>
      <c r="Q65" s="203" t="str">
        <f t="shared" si="30"/>
        <v/>
      </c>
      <c r="R65" s="203" t="str">
        <f t="shared" si="31"/>
        <v/>
      </c>
      <c r="S65" s="203" t="str">
        <f t="shared" si="32"/>
        <v/>
      </c>
      <c r="T65" s="203" t="str">
        <f t="shared" si="33"/>
        <v/>
      </c>
      <c r="U65" s="203" t="str">
        <f t="shared" si="34"/>
        <v/>
      </c>
      <c r="V65" s="203" t="str">
        <f t="shared" si="35"/>
        <v/>
      </c>
      <c r="W65" s="203" t="str">
        <f t="shared" si="36"/>
        <v/>
      </c>
      <c r="X65" s="203" t="str">
        <f t="shared" si="37"/>
        <v/>
      </c>
      <c r="Y65" s="203" t="str">
        <f t="shared" si="38"/>
        <v/>
      </c>
      <c r="Z65" s="203" t="str">
        <f t="shared" si="39"/>
        <v/>
      </c>
      <c r="AA65" s="203" t="str">
        <f t="shared" si="40"/>
        <v/>
      </c>
      <c r="AB65" s="203" t="str">
        <f t="shared" si="41"/>
        <v/>
      </c>
      <c r="AC65" s="203" t="str">
        <f t="shared" si="42"/>
        <v/>
      </c>
      <c r="AD65" s="203" t="str">
        <f t="shared" si="43"/>
        <v/>
      </c>
      <c r="AE65" s="203" t="str">
        <f t="shared" si="44"/>
        <v/>
      </c>
      <c r="AF65" s="203" t="str">
        <f t="shared" si="50"/>
        <v/>
      </c>
      <c r="AG65" s="203" t="str">
        <f t="shared" si="46"/>
        <v/>
      </c>
      <c r="AH65" s="203" t="str">
        <f t="shared" si="47"/>
        <v/>
      </c>
      <c r="AI65" s="203" t="str">
        <f t="shared" si="48"/>
        <v/>
      </c>
      <c r="AJ65" s="203" t="str">
        <f t="shared" si="49"/>
        <v/>
      </c>
      <c r="AK65" s="200" t="str">
        <f t="array" ref="AK65">IF(OR(M65:AJ65="SIM"),"SIM","NÃO")</f>
        <v>NÃO</v>
      </c>
      <c r="AL65" s="201" t="str">
        <f t="shared" si="25"/>
        <v/>
      </c>
    </row>
    <row r="66" spans="2:38" x14ac:dyDescent="0.3">
      <c r="B66" s="197">
        <v>40</v>
      </c>
      <c r="C66" s="198" t="s">
        <v>528</v>
      </c>
      <c r="D66" s="199" t="s">
        <v>168</v>
      </c>
      <c r="E66" s="200" t="s">
        <v>117</v>
      </c>
      <c r="F66" s="200" t="s">
        <v>50</v>
      </c>
      <c r="G66" s="200" t="s">
        <v>11</v>
      </c>
      <c r="H66" s="200"/>
      <c r="I66" s="200" t="s">
        <v>2</v>
      </c>
      <c r="J66" s="200"/>
      <c r="K66" s="200"/>
      <c r="L66" s="201"/>
      <c r="M66" s="202" t="str">
        <f t="shared" si="26"/>
        <v/>
      </c>
      <c r="N66" s="200" t="str">
        <f t="shared" si="27"/>
        <v/>
      </c>
      <c r="O66" s="200" t="str">
        <f t="shared" si="28"/>
        <v/>
      </c>
      <c r="P66" s="200" t="str">
        <f t="shared" si="29"/>
        <v/>
      </c>
      <c r="Q66" s="203" t="str">
        <f t="shared" si="30"/>
        <v/>
      </c>
      <c r="R66" s="203" t="str">
        <f t="shared" si="31"/>
        <v/>
      </c>
      <c r="S66" s="203" t="str">
        <f t="shared" si="32"/>
        <v/>
      </c>
      <c r="T66" s="203" t="str">
        <f t="shared" si="33"/>
        <v/>
      </c>
      <c r="U66" s="203" t="str">
        <f t="shared" si="34"/>
        <v/>
      </c>
      <c r="V66" s="203" t="str">
        <f t="shared" si="35"/>
        <v/>
      </c>
      <c r="W66" s="203" t="str">
        <f t="shared" si="36"/>
        <v/>
      </c>
      <c r="X66" s="203" t="str">
        <f t="shared" si="37"/>
        <v/>
      </c>
      <c r="Y66" s="203" t="str">
        <f t="shared" si="38"/>
        <v/>
      </c>
      <c r="Z66" s="203" t="str">
        <f t="shared" si="39"/>
        <v/>
      </c>
      <c r="AA66" s="203" t="str">
        <f t="shared" si="40"/>
        <v/>
      </c>
      <c r="AB66" s="203" t="str">
        <f t="shared" si="41"/>
        <v/>
      </c>
      <c r="AC66" s="203" t="str">
        <f t="shared" si="42"/>
        <v/>
      </c>
      <c r="AD66" s="203" t="str">
        <f t="shared" si="43"/>
        <v/>
      </c>
      <c r="AE66" s="203" t="str">
        <f t="shared" si="44"/>
        <v/>
      </c>
      <c r="AF66" s="203" t="str">
        <f t="shared" si="50"/>
        <v/>
      </c>
      <c r="AG66" s="203" t="str">
        <f t="shared" si="46"/>
        <v/>
      </c>
      <c r="AH66" s="203" t="str">
        <f t="shared" si="47"/>
        <v/>
      </c>
      <c r="AI66" s="203" t="str">
        <f t="shared" si="48"/>
        <v/>
      </c>
      <c r="AJ66" s="203" t="str">
        <f t="shared" si="49"/>
        <v/>
      </c>
      <c r="AK66" s="200" t="str">
        <f t="array" ref="AK66">IF(OR(M66:AJ66="SIM"),"SIM","NÃO")</f>
        <v>NÃO</v>
      </c>
      <c r="AL66" s="201" t="str">
        <f t="shared" si="25"/>
        <v/>
      </c>
    </row>
    <row r="67" spans="2:38" x14ac:dyDescent="0.3">
      <c r="B67" s="197" t="s">
        <v>531</v>
      </c>
      <c r="C67" s="198" t="s">
        <v>529</v>
      </c>
      <c r="D67" s="199" t="s">
        <v>192</v>
      </c>
      <c r="E67" s="200" t="s">
        <v>117</v>
      </c>
      <c r="F67" s="200" t="s">
        <v>50</v>
      </c>
      <c r="G67" s="200" t="s">
        <v>11</v>
      </c>
      <c r="H67" s="200"/>
      <c r="I67" s="200"/>
      <c r="J67" s="200"/>
      <c r="K67" s="200" t="s">
        <v>4</v>
      </c>
      <c r="L67" s="201" t="s">
        <v>5</v>
      </c>
      <c r="M67" s="202" t="str">
        <f t="shared" si="26"/>
        <v/>
      </c>
      <c r="N67" s="200" t="str">
        <f t="shared" si="27"/>
        <v/>
      </c>
      <c r="O67" s="200" t="str">
        <f t="shared" si="28"/>
        <v/>
      </c>
      <c r="P67" s="200" t="str">
        <f t="shared" si="29"/>
        <v/>
      </c>
      <c r="Q67" s="203" t="str">
        <f t="shared" si="30"/>
        <v/>
      </c>
      <c r="R67" s="203" t="str">
        <f t="shared" si="31"/>
        <v/>
      </c>
      <c r="S67" s="203" t="str">
        <f t="shared" si="32"/>
        <v/>
      </c>
      <c r="T67" s="203" t="str">
        <f t="shared" si="33"/>
        <v/>
      </c>
      <c r="U67" s="203" t="str">
        <f t="shared" si="34"/>
        <v/>
      </c>
      <c r="V67" s="203" t="str">
        <f t="shared" si="35"/>
        <v/>
      </c>
      <c r="W67" s="203" t="str">
        <f t="shared" si="36"/>
        <v/>
      </c>
      <c r="X67" s="203" t="str">
        <f t="shared" si="37"/>
        <v/>
      </c>
      <c r="Y67" s="203" t="str">
        <f t="shared" si="38"/>
        <v/>
      </c>
      <c r="Z67" s="203" t="str">
        <f t="shared" si="39"/>
        <v/>
      </c>
      <c r="AA67" s="203" t="str">
        <f t="shared" si="40"/>
        <v/>
      </c>
      <c r="AB67" s="203" t="str">
        <f t="shared" si="41"/>
        <v/>
      </c>
      <c r="AC67" s="203" t="str">
        <f t="shared" si="42"/>
        <v/>
      </c>
      <c r="AD67" s="203" t="str">
        <f t="shared" si="43"/>
        <v/>
      </c>
      <c r="AE67" s="203" t="str">
        <f t="shared" si="44"/>
        <v/>
      </c>
      <c r="AF67" s="203" t="str">
        <f t="shared" si="50"/>
        <v/>
      </c>
      <c r="AG67" s="203" t="str">
        <f t="shared" si="46"/>
        <v/>
      </c>
      <c r="AH67" s="203" t="str">
        <f t="shared" si="47"/>
        <v/>
      </c>
      <c r="AI67" s="203" t="str">
        <f t="shared" si="48"/>
        <v/>
      </c>
      <c r="AJ67" s="203" t="str">
        <f t="shared" si="49"/>
        <v/>
      </c>
      <c r="AK67" s="200" t="str">
        <f t="array" ref="AK67">IF(OR(M67:AJ67="SIM"),"SIM","NÃO")</f>
        <v>NÃO</v>
      </c>
      <c r="AL67" s="201" t="str">
        <f t="shared" si="25"/>
        <v/>
      </c>
    </row>
    <row r="68" spans="2:38" x14ac:dyDescent="0.3">
      <c r="B68" s="197" t="s">
        <v>532</v>
      </c>
      <c r="C68" s="198" t="s">
        <v>530</v>
      </c>
      <c r="D68" s="199" t="s">
        <v>192</v>
      </c>
      <c r="E68" s="200" t="s">
        <v>117</v>
      </c>
      <c r="F68" s="200" t="s">
        <v>50</v>
      </c>
      <c r="G68" s="200" t="s">
        <v>11</v>
      </c>
      <c r="H68" s="200"/>
      <c r="I68" s="200"/>
      <c r="J68" s="200"/>
      <c r="K68" s="200" t="s">
        <v>4</v>
      </c>
      <c r="L68" s="201" t="s">
        <v>5</v>
      </c>
      <c r="M68" s="202" t="str">
        <f t="shared" si="26"/>
        <v/>
      </c>
      <c r="N68" s="200" t="str">
        <f t="shared" si="27"/>
        <v/>
      </c>
      <c r="O68" s="200" t="str">
        <f t="shared" si="28"/>
        <v/>
      </c>
      <c r="P68" s="200" t="str">
        <f t="shared" si="29"/>
        <v/>
      </c>
      <c r="Q68" s="203" t="str">
        <f t="shared" si="30"/>
        <v/>
      </c>
      <c r="R68" s="203" t="str">
        <f t="shared" si="31"/>
        <v/>
      </c>
      <c r="S68" s="203" t="str">
        <f t="shared" si="32"/>
        <v/>
      </c>
      <c r="T68" s="203" t="str">
        <f t="shared" si="33"/>
        <v/>
      </c>
      <c r="U68" s="203" t="str">
        <f t="shared" si="34"/>
        <v/>
      </c>
      <c r="V68" s="203" t="str">
        <f t="shared" si="35"/>
        <v/>
      </c>
      <c r="W68" s="203" t="str">
        <f t="shared" si="36"/>
        <v/>
      </c>
      <c r="X68" s="203" t="str">
        <f t="shared" si="37"/>
        <v/>
      </c>
      <c r="Y68" s="203" t="str">
        <f t="shared" si="38"/>
        <v/>
      </c>
      <c r="Z68" s="203" t="str">
        <f t="shared" si="39"/>
        <v/>
      </c>
      <c r="AA68" s="203" t="str">
        <f t="shared" si="40"/>
        <v/>
      </c>
      <c r="AB68" s="203" t="str">
        <f t="shared" si="41"/>
        <v/>
      </c>
      <c r="AC68" s="203" t="str">
        <f t="shared" si="42"/>
        <v/>
      </c>
      <c r="AD68" s="203" t="str">
        <f t="shared" si="43"/>
        <v/>
      </c>
      <c r="AE68" s="203" t="str">
        <f t="shared" si="44"/>
        <v/>
      </c>
      <c r="AF68" s="203" t="str">
        <f t="shared" si="50"/>
        <v/>
      </c>
      <c r="AG68" s="203" t="str">
        <f t="shared" si="46"/>
        <v/>
      </c>
      <c r="AH68" s="203" t="str">
        <f t="shared" si="47"/>
        <v/>
      </c>
      <c r="AI68" s="203" t="str">
        <f t="shared" si="48"/>
        <v/>
      </c>
      <c r="AJ68" s="203" t="str">
        <f t="shared" si="49"/>
        <v/>
      </c>
      <c r="AK68" s="200" t="str">
        <f t="array" ref="AK68">IF(OR(M68:AJ68="SIM"),"SIM","NÃO")</f>
        <v>NÃO</v>
      </c>
      <c r="AL68" s="201" t="str">
        <f t="shared" si="25"/>
        <v/>
      </c>
    </row>
    <row r="69" spans="2:38" x14ac:dyDescent="0.3">
      <c r="B69" s="197">
        <v>42</v>
      </c>
      <c r="C69" s="198" t="s">
        <v>533</v>
      </c>
      <c r="D69" s="199" t="s">
        <v>192</v>
      </c>
      <c r="E69" s="200" t="s">
        <v>117</v>
      </c>
      <c r="F69" s="200" t="s">
        <v>50</v>
      </c>
      <c r="G69" s="200" t="s">
        <v>11</v>
      </c>
      <c r="H69" s="200"/>
      <c r="I69" s="200"/>
      <c r="J69" s="200"/>
      <c r="K69" s="200" t="s">
        <v>4</v>
      </c>
      <c r="L69" s="201" t="s">
        <v>5</v>
      </c>
      <c r="M69" s="202" t="str">
        <f>IF($E$6="Sim",IF(H69="RI","SIM",""),"")</f>
        <v/>
      </c>
      <c r="N69" s="200" t="str">
        <f>IF($G$6="Sim",IF(I69="RE","SIM",""),"")</f>
        <v/>
      </c>
      <c r="O69" s="200" t="str">
        <f>IF($I$6="Sim",IF(J69="FOD","SIM",""),"")</f>
        <v/>
      </c>
      <c r="P69" s="200" t="str">
        <f>IF($K$6="Sim",IF(K69="BIRD","SIM",""),"")</f>
        <v/>
      </c>
      <c r="Q69" s="203" t="str">
        <f>IF($M$6="Sim",IF(L69="WILD","SIM",""),"")</f>
        <v/>
      </c>
      <c r="R69" s="203" t="str">
        <f>IF($E$5="Sim",IF(G69="PREV","SIM",""),"")</f>
        <v/>
      </c>
      <c r="S69" s="203" t="str">
        <f>IF($G$5="Sim",IF(G69="RECUP","SIM",""),"")</f>
        <v/>
      </c>
      <c r="T69" s="203" t="str">
        <f>IF($I$5="Sim",IF(G69="Escalation Factor","SIM",""),"")</f>
        <v/>
      </c>
      <c r="U69" s="203" t="str">
        <f>IF($E$4="Sim",IF($F69="INFRA","SIM",""),"")</f>
        <v/>
      </c>
      <c r="V69" s="203" t="str">
        <f>IF($G$4="Sim",IF($F69="PROC","SIM",""),"")</f>
        <v/>
      </c>
      <c r="W69" s="203" t="str">
        <f>IF($I$4="Sim",IF($F69="TREIN","SIM",""),"")</f>
        <v/>
      </c>
      <c r="X69" s="203" t="str">
        <f>IF($K$4="Sim",IF($F69="ORG","SIM",""),"")</f>
        <v/>
      </c>
      <c r="Y69" s="203" t="str">
        <f>IF($E$3="Sim",IF($E69="PPD","SIM",""),"")</f>
        <v/>
      </c>
      <c r="Z69" s="203" t="str">
        <f>IF($G$3="Sim",IF($E69="TWY","SIM",""),"")</f>
        <v/>
      </c>
      <c r="AA69" s="203" t="str">
        <f>IF($I$3="Sim",IF($E69="Pátio","SIM",""),"")</f>
        <v/>
      </c>
      <c r="AB69" s="203" t="str">
        <f>IF($K$3="Sim",IF($E69="Vias Serviço","SIM",""),"")</f>
        <v/>
      </c>
      <c r="AC69" s="203" t="str">
        <f>IF($M$3="Sim",IF($E69="COMPLEXO AEROPORTUÁRIO","SIM",""),"")</f>
        <v/>
      </c>
      <c r="AD69" s="203" t="str">
        <f>IF($O$3="Sim",IF($E69="GESTÃO","SIM",""),"")</f>
        <v/>
      </c>
      <c r="AE69" s="203" t="str">
        <f>IF($E$2="Sim",IF($D69="OPS","SIM",""),"")</f>
        <v/>
      </c>
      <c r="AF69" s="203" t="str">
        <f t="shared" si="50"/>
        <v/>
      </c>
      <c r="AG69" s="203" t="str">
        <f>IF($I$2="Sim",IF($D69="GSO","SIM",""),"")</f>
        <v/>
      </c>
      <c r="AH69" s="203" t="str">
        <f>IF($K$2="Sim",IF($D69="REA","SIM",""),"")</f>
        <v/>
      </c>
      <c r="AI69" s="203" t="str">
        <f>IF($M$2="Sim",IF($D69="GRF","SIM",""),"")</f>
        <v/>
      </c>
      <c r="AJ69" s="203" t="str">
        <f>IF($O$2="Sim",IF($D69="OPA","SIM",""),"")</f>
        <v/>
      </c>
      <c r="AK69" s="200" t="str">
        <f t="array" ref="AK69">IF(OR(M69:AJ69="SIM"),"SIM","NÃO")</f>
        <v>NÃO</v>
      </c>
      <c r="AL69" s="201" t="str">
        <f t="shared" si="25"/>
        <v/>
      </c>
    </row>
    <row r="70" spans="2:38" x14ac:dyDescent="0.3">
      <c r="B70" s="197">
        <v>43</v>
      </c>
      <c r="C70" s="198" t="s">
        <v>535</v>
      </c>
      <c r="D70" s="199" t="s">
        <v>168</v>
      </c>
      <c r="E70" s="200" t="s">
        <v>117</v>
      </c>
      <c r="F70" s="200" t="s">
        <v>71</v>
      </c>
      <c r="G70" s="200" t="s">
        <v>11</v>
      </c>
      <c r="H70" s="200" t="s">
        <v>1</v>
      </c>
      <c r="I70" s="200"/>
      <c r="J70" s="200"/>
      <c r="K70" s="200"/>
      <c r="L70" s="201"/>
      <c r="M70" s="202" t="str">
        <f>IF($E$6="Sim",IF(H70="RI","SIM",""),"")</f>
        <v/>
      </c>
      <c r="N70" s="200" t="str">
        <f>IF($G$6="Sim",IF(I70="RE","SIM",""),"")</f>
        <v/>
      </c>
      <c r="O70" s="200" t="str">
        <f>IF($I$6="Sim",IF(J70="FOD","SIM",""),"")</f>
        <v/>
      </c>
      <c r="P70" s="200" t="str">
        <f>IF($K$6="Sim",IF(K70="BIRD","SIM",""),"")</f>
        <v/>
      </c>
      <c r="Q70" s="203" t="str">
        <f>IF($M$6="Sim",IF(L70="WILD","SIM",""),"")</f>
        <v/>
      </c>
      <c r="R70" s="203" t="str">
        <f>IF($E$5="Sim",IF(G70="PREV","SIM",""),"")</f>
        <v/>
      </c>
      <c r="S70" s="203" t="str">
        <f>IF($G$5="Sim",IF(G70="RECUP","SIM",""),"")</f>
        <v/>
      </c>
      <c r="T70" s="203" t="str">
        <f>IF($I$5="Sim",IF(G70="Escalation Factor","SIM",""),"")</f>
        <v/>
      </c>
      <c r="U70" s="203" t="str">
        <f>IF($E$4="Sim",IF($F70="INFRA","SIM",""),"")</f>
        <v/>
      </c>
      <c r="V70" s="203" t="str">
        <f>IF($G$4="Sim",IF($F70="PROC","SIM",""),"")</f>
        <v/>
      </c>
      <c r="W70" s="203" t="str">
        <f>IF($I$4="Sim",IF($F70="TREIN","SIM",""),"")</f>
        <v/>
      </c>
      <c r="X70" s="203" t="str">
        <f>IF($K$4="Sim",IF($F70="ORG","SIM",""),"")</f>
        <v/>
      </c>
      <c r="Y70" s="203" t="str">
        <f>IF($E$3="Sim",IF($E70="PPD","SIM",""),"")</f>
        <v/>
      </c>
      <c r="Z70" s="203" t="str">
        <f>IF($G$3="Sim",IF($E70="TWY","SIM",""),"")</f>
        <v/>
      </c>
      <c r="AA70" s="203" t="str">
        <f>IF($I$3="Sim",IF($E70="Pátio","SIM",""),"")</f>
        <v/>
      </c>
      <c r="AB70" s="203" t="str">
        <f>IF($K$3="Sim",IF($E70="Vias Serviço","SIM",""),"")</f>
        <v/>
      </c>
      <c r="AC70" s="203" t="str">
        <f>IF($M$3="Sim",IF($E70="COMPLEXO AEROPORTUÁRIO","SIM",""),"")</f>
        <v/>
      </c>
      <c r="AD70" s="203" t="str">
        <f>IF($O$3="Sim",IF($E70="GESTÃO","SIM",""),"")</f>
        <v/>
      </c>
      <c r="AE70" s="203" t="str">
        <f>IF($E$2="Sim",IF($D70="OPS","SIM",""),"")</f>
        <v/>
      </c>
      <c r="AF70" s="203" t="str">
        <f t="shared" si="50"/>
        <v/>
      </c>
      <c r="AG70" s="203" t="str">
        <f>IF($I$2="Sim",IF($D70="GSO","SIM",""),"")</f>
        <v/>
      </c>
      <c r="AH70" s="203" t="str">
        <f>IF($K$2="Sim",IF($D70="REA","SIM",""),"")</f>
        <v/>
      </c>
      <c r="AI70" s="203" t="str">
        <f>IF($M$2="Sim",IF($D70="GRF","SIM",""),"")</f>
        <v/>
      </c>
      <c r="AJ70" s="203" t="str">
        <f>IF($O$2="Sim",IF($D70="OPA","SIM",""),"")</f>
        <v/>
      </c>
      <c r="AK70" s="200" t="str">
        <f t="array" ref="AK70">IF(OR(M70:AJ70="SIM"),"SIM","NÃO")</f>
        <v>NÃO</v>
      </c>
      <c r="AL70" s="201" t="str">
        <f t="shared" si="25"/>
        <v/>
      </c>
    </row>
    <row r="71" spans="2:38" x14ac:dyDescent="0.3">
      <c r="B71" s="197">
        <v>44</v>
      </c>
      <c r="C71" s="198" t="s">
        <v>538</v>
      </c>
      <c r="D71" s="199" t="s">
        <v>194</v>
      </c>
      <c r="E71" s="200" t="s">
        <v>117</v>
      </c>
      <c r="F71" s="200" t="s">
        <v>71</v>
      </c>
      <c r="G71" s="200" t="s">
        <v>11</v>
      </c>
      <c r="H71" s="200" t="s">
        <v>1</v>
      </c>
      <c r="I71" s="205" t="s">
        <v>2</v>
      </c>
      <c r="J71" s="200" t="s">
        <v>3</v>
      </c>
      <c r="K71" s="200"/>
      <c r="L71" s="201"/>
      <c r="M71" s="202" t="str">
        <f t="shared" ref="M71" si="51">IF($E$6="Sim",IF(H71="RI","SIM",""),"")</f>
        <v/>
      </c>
      <c r="N71" s="200" t="str">
        <f t="shared" ref="N71" si="52">IF($G$6="Sim",IF(I71="RE","SIM",""),"")</f>
        <v/>
      </c>
      <c r="O71" s="200" t="str">
        <f t="shared" ref="O71" si="53">IF($I$6="Sim",IF(J71="FOD","SIM",""),"")</f>
        <v/>
      </c>
      <c r="P71" s="200" t="str">
        <f t="shared" ref="P71" si="54">IF($K$6="Sim",IF(K71="BIRD","SIM",""),"")</f>
        <v/>
      </c>
      <c r="Q71" s="203" t="str">
        <f t="shared" ref="Q71" si="55">IF($M$6="Sim",IF(L71="WILD","SIM",""),"")</f>
        <v/>
      </c>
      <c r="R71" s="203" t="str">
        <f t="shared" ref="R71" si="56">IF($E$5="Sim",IF(G71="PREV","SIM",""),"")</f>
        <v/>
      </c>
      <c r="S71" s="203" t="str">
        <f t="shared" ref="S71" si="57">IF($G$5="Sim",IF(G71="RECUP","SIM",""),"")</f>
        <v/>
      </c>
      <c r="T71" s="203" t="str">
        <f t="shared" ref="T71" si="58">IF($I$5="Sim",IF(G71="Escalation Factor","SIM",""),"")</f>
        <v/>
      </c>
      <c r="U71" s="203" t="str">
        <f t="shared" ref="U71" si="59">IF($E$4="Sim",IF($F71="INFRA","SIM",""),"")</f>
        <v/>
      </c>
      <c r="V71" s="203" t="str">
        <f t="shared" ref="V71" si="60">IF($G$4="Sim",IF($F71="PROC","SIM",""),"")</f>
        <v/>
      </c>
      <c r="W71" s="203" t="str">
        <f t="shared" ref="W71" si="61">IF($I$4="Sim",IF($F71="TREIN","SIM",""),"")</f>
        <v/>
      </c>
      <c r="X71" s="203" t="str">
        <f t="shared" ref="X71" si="62">IF($K$4="Sim",IF($F71="ORG","SIM",""),"")</f>
        <v/>
      </c>
      <c r="Y71" s="203" t="str">
        <f t="shared" ref="Y71" si="63">IF($E$3="Sim",IF($E71="PPD","SIM",""),"")</f>
        <v/>
      </c>
      <c r="Z71" s="203" t="str">
        <f t="shared" ref="Z71" si="64">IF($G$3="Sim",IF($E71="TWY","SIM",""),"")</f>
        <v/>
      </c>
      <c r="AA71" s="203" t="str">
        <f t="shared" ref="AA71" si="65">IF($I$3="Sim",IF($E71="Pátio","SIM",""),"")</f>
        <v/>
      </c>
      <c r="AB71" s="203" t="str">
        <f t="shared" ref="AB71" si="66">IF($K$3="Sim",IF($E71="Vias Serviço","SIM",""),"")</f>
        <v/>
      </c>
      <c r="AC71" s="203" t="str">
        <f t="shared" ref="AC71" si="67">IF($M$3="Sim",IF($E71="COMPLEXO AEROPORTUÁRIO","SIM",""),"")</f>
        <v/>
      </c>
      <c r="AD71" s="203" t="str">
        <f t="shared" ref="AD71" si="68">IF($O$3="Sim",IF($E71="GESTÃO","SIM",""),"")</f>
        <v/>
      </c>
      <c r="AE71" s="203" t="str">
        <f t="shared" ref="AE71" si="69">IF($E$2="Sim",IF($D71="OPS","SIM",""),"")</f>
        <v/>
      </c>
      <c r="AF71" s="203" t="str">
        <f t="shared" si="50"/>
        <v/>
      </c>
      <c r="AG71" s="203" t="str">
        <f t="shared" ref="AG71" si="70">IF($I$2="Sim",IF($D71="GSO","SIM",""),"")</f>
        <v/>
      </c>
      <c r="AH71" s="203" t="str">
        <f t="shared" ref="AH71" si="71">IF($K$2="Sim",IF($D71="REA","SIM",""),"")</f>
        <v/>
      </c>
      <c r="AI71" s="203" t="str">
        <f t="shared" ref="AI71" si="72">IF($M$2="Sim",IF($D71="GRF","SIM",""),"")</f>
        <v/>
      </c>
      <c r="AJ71" s="203" t="str">
        <f t="shared" ref="AJ71" si="73">IF($O$2="Sim",IF($D71="OPA","SIM",""),"")</f>
        <v/>
      </c>
      <c r="AK71" s="200" t="str">
        <f t="array" ref="AK71">IF(OR(M71:AJ71="SIM"),"SIM","NÃO")</f>
        <v>NÃO</v>
      </c>
      <c r="AL71" s="201" t="str">
        <f t="shared" si="25"/>
        <v/>
      </c>
    </row>
    <row r="72" spans="2:38" x14ac:dyDescent="0.3">
      <c r="B72" s="197">
        <v>45</v>
      </c>
      <c r="C72" s="198" t="s">
        <v>539</v>
      </c>
      <c r="D72" s="206" t="s">
        <v>194</v>
      </c>
      <c r="E72" s="200" t="s">
        <v>117</v>
      </c>
      <c r="F72" s="200" t="s">
        <v>71</v>
      </c>
      <c r="G72" s="200" t="s">
        <v>11</v>
      </c>
      <c r="H72" s="200"/>
      <c r="I72" s="200"/>
      <c r="J72" s="200"/>
      <c r="K72" s="200" t="s">
        <v>4</v>
      </c>
      <c r="L72" s="201" t="s">
        <v>5</v>
      </c>
      <c r="M72" s="202" t="str">
        <f>IF($E$6="Sim",IF(H72="RI","SIM",""),"")</f>
        <v/>
      </c>
      <c r="N72" s="200" t="str">
        <f>IF($G$6="Sim",IF(I72="RE","SIM",""),"")</f>
        <v/>
      </c>
      <c r="O72" s="200" t="str">
        <f>IF($I$6="Sim",IF(J72="FOD","SIM",""),"")</f>
        <v/>
      </c>
      <c r="P72" s="200" t="str">
        <f>IF($K$6="Sim",IF(K72="BIRD","SIM",""),"")</f>
        <v/>
      </c>
      <c r="Q72" s="203" t="str">
        <f>IF($M$6="Sim",IF(L72="WILD","SIM",""),"")</f>
        <v/>
      </c>
      <c r="R72" s="203" t="str">
        <f>IF($E$5="Sim",IF(G72="PREV","SIM",""),"")</f>
        <v/>
      </c>
      <c r="S72" s="203" t="str">
        <f>IF($G$5="Sim",IF(G72="RECUP","SIM",""),"")</f>
        <v/>
      </c>
      <c r="T72" s="203" t="str">
        <f>IF($I$5="Sim",IF(G72="Escalation Factor","SIM",""),"")</f>
        <v/>
      </c>
      <c r="U72" s="203" t="str">
        <f>IF($E$4="Sim",IF($F72="INFRA","SIM",""),"")</f>
        <v/>
      </c>
      <c r="V72" s="203" t="str">
        <f>IF($G$4="Sim",IF($F72="PROC","SIM",""),"")</f>
        <v/>
      </c>
      <c r="W72" s="203" t="str">
        <f>IF($I$4="Sim",IF($F72="TREIN","SIM",""),"")</f>
        <v/>
      </c>
      <c r="X72" s="203" t="str">
        <f>IF($K$4="Sim",IF($F72="ORG","SIM",""),"")</f>
        <v/>
      </c>
      <c r="Y72" s="203" t="str">
        <f>IF($E$3="Sim",IF($E72="PPD","SIM",""),"")</f>
        <v/>
      </c>
      <c r="Z72" s="203" t="str">
        <f>IF($G$3="Sim",IF($E72="TWY","SIM",""),"")</f>
        <v/>
      </c>
      <c r="AA72" s="203" t="str">
        <f>IF($I$3="Sim",IF($E72="Pátio","SIM",""),"")</f>
        <v/>
      </c>
      <c r="AB72" s="203" t="str">
        <f>IF($K$3="Sim",IF($E72="Vias Serviço","SIM",""),"")</f>
        <v/>
      </c>
      <c r="AC72" s="203" t="str">
        <f>IF($M$3="Sim",IF($E72="COMPLEXO AEROPORTUÁRIO","SIM",""),"")</f>
        <v/>
      </c>
      <c r="AD72" s="203" t="str">
        <f>IF($O$3="Sim",IF($E72="GESTÃO","SIM",""),"")</f>
        <v/>
      </c>
      <c r="AE72" s="203" t="str">
        <f>IF($E$2="Sim",IF($D72="OPS","SIM",""),"")</f>
        <v/>
      </c>
      <c r="AF72" s="203" t="str">
        <f t="shared" si="50"/>
        <v/>
      </c>
      <c r="AG72" s="203" t="str">
        <f>IF($I$2="Sim",IF($D72="GSO","SIM",""),"")</f>
        <v/>
      </c>
      <c r="AH72" s="203" t="str">
        <f>IF($K$2="Sim",IF($D72="REA","SIM",""),"")</f>
        <v/>
      </c>
      <c r="AI72" s="203" t="str">
        <f>IF($M$2="Sim",IF($D72="GRF","SIM",""),"")</f>
        <v/>
      </c>
      <c r="AJ72" s="203" t="str">
        <f>IF($O$2="Sim",IF($D72="OPA","SIM",""),"")</f>
        <v/>
      </c>
      <c r="AK72" s="200" t="str">
        <f t="array" ref="AK72">IF(OR(M72:AJ72="SIM"),"SIM","NÃO")</f>
        <v>NÃO</v>
      </c>
      <c r="AL72" s="201" t="str">
        <f t="shared" si="25"/>
        <v/>
      </c>
    </row>
    <row r="73" spans="2:38" x14ac:dyDescent="0.3">
      <c r="B73" s="197">
        <v>46</v>
      </c>
      <c r="C73" s="198" t="s">
        <v>541</v>
      </c>
      <c r="D73" s="199" t="s">
        <v>194</v>
      </c>
      <c r="E73" s="200" t="s">
        <v>117</v>
      </c>
      <c r="F73" s="200" t="s">
        <v>71</v>
      </c>
      <c r="G73" s="200" t="s">
        <v>11</v>
      </c>
      <c r="H73" s="200" t="s">
        <v>1</v>
      </c>
      <c r="I73" s="200" t="s">
        <v>2</v>
      </c>
      <c r="J73" s="200" t="s">
        <v>3</v>
      </c>
      <c r="K73" s="200" t="s">
        <v>4</v>
      </c>
      <c r="L73" s="201" t="s">
        <v>5</v>
      </c>
      <c r="M73" s="202" t="str">
        <f t="shared" ref="M73" si="74">IF($E$6="Sim",IF(H73="RI","SIM",""),"")</f>
        <v/>
      </c>
      <c r="N73" s="200" t="str">
        <f t="shared" ref="N73" si="75">IF($G$6="Sim",IF(I73="RE","SIM",""),"")</f>
        <v/>
      </c>
      <c r="O73" s="200" t="str">
        <f t="shared" ref="O73" si="76">IF($I$6="Sim",IF(J73="FOD","SIM",""),"")</f>
        <v/>
      </c>
      <c r="P73" s="200" t="str">
        <f t="shared" ref="P73" si="77">IF($K$6="Sim",IF(K73="BIRD","SIM",""),"")</f>
        <v/>
      </c>
      <c r="Q73" s="203" t="str">
        <f t="shared" ref="Q73" si="78">IF($M$6="Sim",IF(L73="WILD","SIM",""),"")</f>
        <v/>
      </c>
      <c r="R73" s="203" t="str">
        <f t="shared" ref="R73" si="79">IF($E$5="Sim",IF(G73="PREV","SIM",""),"")</f>
        <v/>
      </c>
      <c r="S73" s="203" t="str">
        <f t="shared" ref="S73" si="80">IF($G$5="Sim",IF(G73="RECUP","SIM",""),"")</f>
        <v/>
      </c>
      <c r="T73" s="203" t="str">
        <f t="shared" ref="T73" si="81">IF($I$5="Sim",IF(G73="Escalation Factor","SIM",""),"")</f>
        <v/>
      </c>
      <c r="U73" s="203" t="str">
        <f t="shared" ref="U73" si="82">IF($E$4="Sim",IF($F73="INFRA","SIM",""),"")</f>
        <v/>
      </c>
      <c r="V73" s="203" t="str">
        <f t="shared" ref="V73" si="83">IF($G$4="Sim",IF($F73="PROC","SIM",""),"")</f>
        <v/>
      </c>
      <c r="W73" s="203" t="str">
        <f t="shared" ref="W73" si="84">IF($I$4="Sim",IF($F73="TREIN","SIM",""),"")</f>
        <v/>
      </c>
      <c r="X73" s="203" t="str">
        <f t="shared" ref="X73" si="85">IF($K$4="Sim",IF($F73="ORG","SIM",""),"")</f>
        <v/>
      </c>
      <c r="Y73" s="203" t="str">
        <f t="shared" ref="Y73" si="86">IF($E$3="Sim",IF($E73="PPD","SIM",""),"")</f>
        <v/>
      </c>
      <c r="Z73" s="203" t="str">
        <f t="shared" ref="Z73" si="87">IF($G$3="Sim",IF($E73="TWY","SIM",""),"")</f>
        <v/>
      </c>
      <c r="AA73" s="203" t="str">
        <f t="shared" ref="AA73" si="88">IF($I$3="Sim",IF($E73="Pátio","SIM",""),"")</f>
        <v/>
      </c>
      <c r="AB73" s="203" t="str">
        <f t="shared" ref="AB73" si="89">IF($K$3="Sim",IF($E73="Vias Serviço","SIM",""),"")</f>
        <v/>
      </c>
      <c r="AC73" s="203" t="str">
        <f t="shared" ref="AC73" si="90">IF($M$3="Sim",IF($E73="COMPLEXO AEROPORTUÁRIO","SIM",""),"")</f>
        <v/>
      </c>
      <c r="AD73" s="203" t="str">
        <f t="shared" ref="AD73" si="91">IF($O$3="Sim",IF($E73="GESTÃO","SIM",""),"")</f>
        <v/>
      </c>
      <c r="AE73" s="203" t="str">
        <f t="shared" ref="AE73" si="92">IF($E$2="Sim",IF($D73="OPS","SIM",""),"")</f>
        <v/>
      </c>
      <c r="AF73" s="203" t="str">
        <f t="shared" si="50"/>
        <v/>
      </c>
      <c r="AG73" s="203" t="str">
        <f t="shared" ref="AG73" si="93">IF($I$2="Sim",IF($D73="GSO","SIM",""),"")</f>
        <v/>
      </c>
      <c r="AH73" s="203" t="str">
        <f t="shared" ref="AH73" si="94">IF($K$2="Sim",IF($D73="REA","SIM",""),"")</f>
        <v/>
      </c>
      <c r="AI73" s="203" t="str">
        <f t="shared" ref="AI73" si="95">IF($M$2="Sim",IF($D73="GRF","SIM",""),"")</f>
        <v/>
      </c>
      <c r="AJ73" s="203" t="str">
        <f t="shared" ref="AJ73" si="96">IF($O$2="Sim",IF($D73="OPA","SIM",""),"")</f>
        <v/>
      </c>
      <c r="AK73" s="200" t="str">
        <f t="array" ref="AK73">IF(OR(M73:AJ73="SIM"),"SIM","NÃO")</f>
        <v>NÃO</v>
      </c>
      <c r="AL73" s="201" t="str">
        <f t="shared" ref="AL73:AL83" si="97">IF(AK73="SIM",B73,"")</f>
        <v/>
      </c>
    </row>
    <row r="74" spans="2:38" x14ac:dyDescent="0.3">
      <c r="B74" s="197">
        <v>47</v>
      </c>
      <c r="C74" s="198" t="s">
        <v>82</v>
      </c>
      <c r="D74" s="199" t="s">
        <v>169</v>
      </c>
      <c r="E74" s="200" t="s">
        <v>112</v>
      </c>
      <c r="F74" s="200" t="s">
        <v>12</v>
      </c>
      <c r="G74" s="200" t="s">
        <v>195</v>
      </c>
      <c r="H74" s="200" t="s">
        <v>1</v>
      </c>
      <c r="I74" s="200" t="s">
        <v>2</v>
      </c>
      <c r="J74" s="200" t="s">
        <v>3</v>
      </c>
      <c r="K74" s="200" t="s">
        <v>4</v>
      </c>
      <c r="L74" s="201" t="s">
        <v>5</v>
      </c>
      <c r="M74" s="202" t="str">
        <f t="shared" ref="M74:M83" si="98">IF($E$6="Sim",IF(H74="RI","SIM",""),"")</f>
        <v/>
      </c>
      <c r="N74" s="200" t="str">
        <f t="shared" ref="N74:N83" si="99">IF($G$6="Sim",IF(I74="RE","SIM",""),"")</f>
        <v/>
      </c>
      <c r="O74" s="200" t="str">
        <f t="shared" ref="O74:O83" si="100">IF($I$6="Sim",IF(J74="FOD","SIM",""),"")</f>
        <v/>
      </c>
      <c r="P74" s="200" t="str">
        <f t="shared" ref="P74:P83" si="101">IF($K$6="Sim",IF(K74="BIRD","SIM",""),"")</f>
        <v/>
      </c>
      <c r="Q74" s="203" t="str">
        <f t="shared" ref="Q74:Q83" si="102">IF($M$6="Sim",IF(L74="WILD","SIM",""),"")</f>
        <v/>
      </c>
      <c r="R74" s="203" t="str">
        <f t="shared" ref="R74:R83" si="103">IF($E$5="Sim",IF(G74="PREV","SIM",""),"")</f>
        <v/>
      </c>
      <c r="S74" s="203" t="str">
        <f t="shared" ref="S74:S83" si="104">IF($G$5="Sim",IF(G74="RECUP","SIM",""),"")</f>
        <v/>
      </c>
      <c r="T74" s="203" t="str">
        <f t="shared" ref="T74:T83" si="105">IF($I$5="Sim",IF(G74="Escalation Factor","SIM",""),"")</f>
        <v/>
      </c>
      <c r="U74" s="203" t="str">
        <f t="shared" ref="U74:U83" si="106">IF($E$4="Sim",IF($F74="INFRA","SIM",""),"")</f>
        <v/>
      </c>
      <c r="V74" s="203" t="str">
        <f t="shared" ref="V74:V83" si="107">IF($G$4="Sim",IF($F74="PROC","SIM",""),"")</f>
        <v/>
      </c>
      <c r="W74" s="203" t="str">
        <f t="shared" ref="W74:W83" si="108">IF($I$4="Sim",IF($F74="TREIN","SIM",""),"")</f>
        <v/>
      </c>
      <c r="X74" s="203" t="str">
        <f t="shared" ref="X74:X83" si="109">IF($K$4="Sim",IF($F74="ORG","SIM",""),"")</f>
        <v/>
      </c>
      <c r="Y74" s="203" t="str">
        <f t="shared" ref="Y74:Y83" si="110">IF($E$3="Sim",IF($E74="PPD","SIM",""),"")</f>
        <v/>
      </c>
      <c r="Z74" s="203" t="str">
        <f t="shared" ref="Z74:Z83" si="111">IF($G$3="Sim",IF($E74="TWY","SIM",""),"")</f>
        <v/>
      </c>
      <c r="AA74" s="203" t="str">
        <f t="shared" ref="AA74:AA83" si="112">IF($I$3="Sim",IF($E74="Pátio","SIM",""),"")</f>
        <v/>
      </c>
      <c r="AB74" s="203" t="str">
        <f t="shared" ref="AB74:AB83" si="113">IF($K$3="Sim",IF($E74="Vias Serviço","SIM",""),"")</f>
        <v/>
      </c>
      <c r="AC74" s="203" t="str">
        <f t="shared" ref="AC74:AC83" si="114">IF($M$3="Sim",IF($E74="COMPLEXO AEROPORTUÁRIO","SIM",""),"")</f>
        <v/>
      </c>
      <c r="AD74" s="203" t="str">
        <f t="shared" ref="AD74:AD83" si="115">IF($O$3="Sim",IF($E74="GESTÃO","SIM",""),"")</f>
        <v/>
      </c>
      <c r="AE74" s="203" t="str">
        <f t="shared" ref="AE74:AE83" si="116">IF($E$2="Sim",IF($D74="OPS","SIM",""),"")</f>
        <v/>
      </c>
      <c r="AF74" s="203" t="str">
        <f t="shared" si="50"/>
        <v/>
      </c>
      <c r="AG74" s="203" t="str">
        <f t="shared" ref="AG74:AG83" si="117">IF($I$2="Sim",IF($D74="GSO","SIM",""),"")</f>
        <v/>
      </c>
      <c r="AH74" s="203" t="str">
        <f t="shared" ref="AH74:AH83" si="118">IF($K$2="Sim",IF($D74="REA","SIM",""),"")</f>
        <v/>
      </c>
      <c r="AI74" s="203" t="str">
        <f t="shared" ref="AI74:AI83" si="119">IF($M$2="Sim",IF($D74="GRF","SIM",""),"")</f>
        <v/>
      </c>
      <c r="AJ74" s="203" t="str">
        <f t="shared" ref="AJ74:AJ83" si="120">IF($O$2="Sim",IF($D74="OPA","SIM",""),"")</f>
        <v/>
      </c>
      <c r="AK74" s="200" t="str">
        <f t="array" ref="AK74">IF(OR(M74:AJ74="SIM"),"SIM","NÃO")</f>
        <v>NÃO</v>
      </c>
      <c r="AL74" s="201" t="str">
        <f t="shared" si="97"/>
        <v/>
      </c>
    </row>
    <row r="75" spans="2:38" x14ac:dyDescent="0.3">
      <c r="B75" s="197" t="s">
        <v>569</v>
      </c>
      <c r="C75" s="198" t="s">
        <v>83</v>
      </c>
      <c r="D75" s="199" t="s">
        <v>169</v>
      </c>
      <c r="E75" s="200" t="s">
        <v>112</v>
      </c>
      <c r="F75" s="200" t="s">
        <v>12</v>
      </c>
      <c r="G75" s="200" t="s">
        <v>195</v>
      </c>
      <c r="H75" s="200" t="s">
        <v>1</v>
      </c>
      <c r="I75" s="200" t="s">
        <v>2</v>
      </c>
      <c r="J75" s="200" t="s">
        <v>3</v>
      </c>
      <c r="K75" s="200" t="s">
        <v>4</v>
      </c>
      <c r="L75" s="201" t="s">
        <v>5</v>
      </c>
      <c r="M75" s="202" t="str">
        <f t="shared" si="98"/>
        <v/>
      </c>
      <c r="N75" s="200" t="str">
        <f t="shared" si="99"/>
        <v/>
      </c>
      <c r="O75" s="200" t="str">
        <f t="shared" si="100"/>
        <v/>
      </c>
      <c r="P75" s="200" t="str">
        <f t="shared" si="101"/>
        <v/>
      </c>
      <c r="Q75" s="203" t="str">
        <f t="shared" si="102"/>
        <v/>
      </c>
      <c r="R75" s="203" t="str">
        <f t="shared" si="103"/>
        <v/>
      </c>
      <c r="S75" s="203" t="str">
        <f t="shared" si="104"/>
        <v/>
      </c>
      <c r="T75" s="203" t="str">
        <f t="shared" si="105"/>
        <v/>
      </c>
      <c r="U75" s="203" t="str">
        <f t="shared" si="106"/>
        <v/>
      </c>
      <c r="V75" s="203" t="str">
        <f t="shared" si="107"/>
        <v/>
      </c>
      <c r="W75" s="203" t="str">
        <f t="shared" si="108"/>
        <v/>
      </c>
      <c r="X75" s="203" t="str">
        <f t="shared" si="109"/>
        <v/>
      </c>
      <c r="Y75" s="203" t="str">
        <f t="shared" si="110"/>
        <v/>
      </c>
      <c r="Z75" s="203" t="str">
        <f t="shared" si="111"/>
        <v/>
      </c>
      <c r="AA75" s="203" t="str">
        <f t="shared" si="112"/>
        <v/>
      </c>
      <c r="AB75" s="203" t="str">
        <f t="shared" si="113"/>
        <v/>
      </c>
      <c r="AC75" s="203" t="str">
        <f t="shared" si="114"/>
        <v/>
      </c>
      <c r="AD75" s="203" t="str">
        <f t="shared" si="115"/>
        <v/>
      </c>
      <c r="AE75" s="203" t="str">
        <f t="shared" si="116"/>
        <v/>
      </c>
      <c r="AF75" s="203" t="str">
        <f t="shared" si="50"/>
        <v/>
      </c>
      <c r="AG75" s="203" t="str">
        <f t="shared" si="117"/>
        <v/>
      </c>
      <c r="AH75" s="203" t="str">
        <f t="shared" si="118"/>
        <v/>
      </c>
      <c r="AI75" s="203" t="str">
        <f t="shared" si="119"/>
        <v/>
      </c>
      <c r="AJ75" s="203" t="str">
        <f t="shared" si="120"/>
        <v/>
      </c>
      <c r="AK75" s="200" t="str">
        <f t="array" ref="AK75">IF(OR(M75:AJ75="SIM"),"SIM","NÃO")</f>
        <v>NÃO</v>
      </c>
      <c r="AL75" s="201" t="str">
        <f t="shared" si="97"/>
        <v/>
      </c>
    </row>
    <row r="76" spans="2:38" x14ac:dyDescent="0.3">
      <c r="B76" s="197" t="s">
        <v>570</v>
      </c>
      <c r="C76" s="198" t="s">
        <v>84</v>
      </c>
      <c r="D76" s="199" t="s">
        <v>168</v>
      </c>
      <c r="E76" s="200" t="s">
        <v>112</v>
      </c>
      <c r="F76" s="200" t="s">
        <v>12</v>
      </c>
      <c r="G76" s="200" t="s">
        <v>195</v>
      </c>
      <c r="H76" s="200" t="s">
        <v>1</v>
      </c>
      <c r="I76" s="200" t="s">
        <v>2</v>
      </c>
      <c r="J76" s="200" t="s">
        <v>3</v>
      </c>
      <c r="K76" s="200" t="s">
        <v>4</v>
      </c>
      <c r="L76" s="201" t="s">
        <v>5</v>
      </c>
      <c r="M76" s="202" t="str">
        <f t="shared" si="98"/>
        <v/>
      </c>
      <c r="N76" s="200" t="str">
        <f t="shared" si="99"/>
        <v/>
      </c>
      <c r="O76" s="200" t="str">
        <f t="shared" si="100"/>
        <v/>
      </c>
      <c r="P76" s="200" t="str">
        <f t="shared" si="101"/>
        <v/>
      </c>
      <c r="Q76" s="203" t="str">
        <f t="shared" si="102"/>
        <v/>
      </c>
      <c r="R76" s="203" t="str">
        <f t="shared" si="103"/>
        <v/>
      </c>
      <c r="S76" s="203" t="str">
        <f t="shared" si="104"/>
        <v/>
      </c>
      <c r="T76" s="203" t="str">
        <f t="shared" si="105"/>
        <v/>
      </c>
      <c r="U76" s="203" t="str">
        <f t="shared" si="106"/>
        <v/>
      </c>
      <c r="V76" s="203" t="str">
        <f t="shared" si="107"/>
        <v/>
      </c>
      <c r="W76" s="203" t="str">
        <f t="shared" si="108"/>
        <v/>
      </c>
      <c r="X76" s="203" t="str">
        <f t="shared" si="109"/>
        <v/>
      </c>
      <c r="Y76" s="203" t="str">
        <f t="shared" si="110"/>
        <v/>
      </c>
      <c r="Z76" s="203" t="str">
        <f t="shared" si="111"/>
        <v/>
      </c>
      <c r="AA76" s="203" t="str">
        <f t="shared" si="112"/>
        <v/>
      </c>
      <c r="AB76" s="203" t="str">
        <f t="shared" si="113"/>
        <v/>
      </c>
      <c r="AC76" s="203" t="str">
        <f t="shared" si="114"/>
        <v/>
      </c>
      <c r="AD76" s="203" t="str">
        <f t="shared" si="115"/>
        <v/>
      </c>
      <c r="AE76" s="203" t="str">
        <f t="shared" si="116"/>
        <v/>
      </c>
      <c r="AF76" s="203" t="str">
        <f t="shared" si="50"/>
        <v/>
      </c>
      <c r="AG76" s="203" t="str">
        <f t="shared" si="117"/>
        <v/>
      </c>
      <c r="AH76" s="203" t="str">
        <f t="shared" si="118"/>
        <v/>
      </c>
      <c r="AI76" s="203" t="str">
        <f t="shared" si="119"/>
        <v/>
      </c>
      <c r="AJ76" s="203" t="str">
        <f t="shared" si="120"/>
        <v/>
      </c>
      <c r="AK76" s="200" t="str">
        <f t="array" ref="AK76">IF(OR(M76:AJ76="SIM"),"SIM","NÃO")</f>
        <v>NÃO</v>
      </c>
      <c r="AL76" s="201" t="str">
        <f t="shared" si="97"/>
        <v/>
      </c>
    </row>
    <row r="77" spans="2:38" x14ac:dyDescent="0.3">
      <c r="B77" s="197" t="s">
        <v>571</v>
      </c>
      <c r="C77" s="198" t="s">
        <v>572</v>
      </c>
      <c r="D77" s="199" t="s">
        <v>81</v>
      </c>
      <c r="E77" s="200" t="s">
        <v>196</v>
      </c>
      <c r="F77" s="200" t="s">
        <v>12</v>
      </c>
      <c r="G77" s="200" t="s">
        <v>195</v>
      </c>
      <c r="H77" s="200" t="s">
        <v>1</v>
      </c>
      <c r="I77" s="200" t="s">
        <v>2</v>
      </c>
      <c r="J77" s="200" t="s">
        <v>3</v>
      </c>
      <c r="K77" s="200" t="s">
        <v>4</v>
      </c>
      <c r="L77" s="201" t="s">
        <v>5</v>
      </c>
      <c r="M77" s="202" t="str">
        <f t="shared" si="98"/>
        <v/>
      </c>
      <c r="N77" s="200" t="str">
        <f t="shared" si="99"/>
        <v/>
      </c>
      <c r="O77" s="200" t="str">
        <f t="shared" si="100"/>
        <v/>
      </c>
      <c r="P77" s="200" t="str">
        <f t="shared" si="101"/>
        <v/>
      </c>
      <c r="Q77" s="203" t="str">
        <f t="shared" si="102"/>
        <v/>
      </c>
      <c r="R77" s="203" t="str">
        <f t="shared" si="103"/>
        <v/>
      </c>
      <c r="S77" s="203" t="str">
        <f t="shared" si="104"/>
        <v/>
      </c>
      <c r="T77" s="203" t="str">
        <f t="shared" si="105"/>
        <v/>
      </c>
      <c r="U77" s="203" t="str">
        <f t="shared" si="106"/>
        <v/>
      </c>
      <c r="V77" s="203" t="str">
        <f t="shared" si="107"/>
        <v/>
      </c>
      <c r="W77" s="203" t="str">
        <f t="shared" si="108"/>
        <v/>
      </c>
      <c r="X77" s="203" t="str">
        <f t="shared" si="109"/>
        <v/>
      </c>
      <c r="Y77" s="203" t="str">
        <f t="shared" si="110"/>
        <v/>
      </c>
      <c r="Z77" s="203" t="str">
        <f t="shared" si="111"/>
        <v/>
      </c>
      <c r="AA77" s="203" t="str">
        <f t="shared" si="112"/>
        <v/>
      </c>
      <c r="AB77" s="203" t="str">
        <f t="shared" si="113"/>
        <v/>
      </c>
      <c r="AC77" s="203" t="str">
        <f t="shared" si="114"/>
        <v/>
      </c>
      <c r="AD77" s="203" t="str">
        <f t="shared" si="115"/>
        <v/>
      </c>
      <c r="AE77" s="203" t="str">
        <f t="shared" si="116"/>
        <v/>
      </c>
      <c r="AF77" s="203" t="str">
        <f t="shared" si="50"/>
        <v/>
      </c>
      <c r="AG77" s="203" t="str">
        <f t="shared" si="117"/>
        <v/>
      </c>
      <c r="AH77" s="203" t="str">
        <f t="shared" si="118"/>
        <v/>
      </c>
      <c r="AI77" s="203" t="str">
        <f t="shared" si="119"/>
        <v/>
      </c>
      <c r="AJ77" s="203" t="str">
        <f t="shared" si="120"/>
        <v/>
      </c>
      <c r="AK77" s="200" t="str">
        <f t="array" ref="AK77">IF(OR(M77:AJ77="SIM"),"SIM","NÃO")</f>
        <v>NÃO</v>
      </c>
      <c r="AL77" s="201" t="str">
        <f t="shared" si="97"/>
        <v/>
      </c>
    </row>
    <row r="78" spans="2:38" x14ac:dyDescent="0.3">
      <c r="B78" s="197" t="s">
        <v>573</v>
      </c>
      <c r="C78" s="198" t="s">
        <v>86</v>
      </c>
      <c r="D78" s="199" t="s">
        <v>81</v>
      </c>
      <c r="E78" s="200" t="s">
        <v>196</v>
      </c>
      <c r="F78" s="200" t="s">
        <v>50</v>
      </c>
      <c r="G78" s="200" t="s">
        <v>195</v>
      </c>
      <c r="H78" s="200" t="s">
        <v>1</v>
      </c>
      <c r="I78" s="200" t="s">
        <v>2</v>
      </c>
      <c r="J78" s="200" t="s">
        <v>3</v>
      </c>
      <c r="K78" s="200" t="s">
        <v>4</v>
      </c>
      <c r="L78" s="201" t="s">
        <v>5</v>
      </c>
      <c r="M78" s="202" t="str">
        <f t="shared" si="98"/>
        <v/>
      </c>
      <c r="N78" s="200" t="str">
        <f t="shared" si="99"/>
        <v/>
      </c>
      <c r="O78" s="200" t="str">
        <f t="shared" si="100"/>
        <v/>
      </c>
      <c r="P78" s="200" t="str">
        <f t="shared" si="101"/>
        <v/>
      </c>
      <c r="Q78" s="203" t="str">
        <f t="shared" si="102"/>
        <v/>
      </c>
      <c r="R78" s="203" t="str">
        <f t="shared" si="103"/>
        <v/>
      </c>
      <c r="S78" s="203" t="str">
        <f t="shared" si="104"/>
        <v/>
      </c>
      <c r="T78" s="203" t="str">
        <f t="shared" si="105"/>
        <v/>
      </c>
      <c r="U78" s="203" t="str">
        <f t="shared" si="106"/>
        <v/>
      </c>
      <c r="V78" s="203" t="str">
        <f t="shared" si="107"/>
        <v/>
      </c>
      <c r="W78" s="203" t="str">
        <f t="shared" si="108"/>
        <v/>
      </c>
      <c r="X78" s="203" t="str">
        <f t="shared" si="109"/>
        <v/>
      </c>
      <c r="Y78" s="203" t="str">
        <f t="shared" si="110"/>
        <v/>
      </c>
      <c r="Z78" s="203" t="str">
        <f t="shared" si="111"/>
        <v/>
      </c>
      <c r="AA78" s="203" t="str">
        <f t="shared" si="112"/>
        <v/>
      </c>
      <c r="AB78" s="203" t="str">
        <f t="shared" si="113"/>
        <v/>
      </c>
      <c r="AC78" s="203" t="str">
        <f t="shared" si="114"/>
        <v/>
      </c>
      <c r="AD78" s="203" t="str">
        <f t="shared" si="115"/>
        <v/>
      </c>
      <c r="AE78" s="203" t="str">
        <f t="shared" si="116"/>
        <v/>
      </c>
      <c r="AF78" s="203" t="str">
        <f t="shared" si="50"/>
        <v/>
      </c>
      <c r="AG78" s="203" t="str">
        <f t="shared" si="117"/>
        <v/>
      </c>
      <c r="AH78" s="203" t="str">
        <f t="shared" si="118"/>
        <v/>
      </c>
      <c r="AI78" s="203" t="str">
        <f t="shared" si="119"/>
        <v/>
      </c>
      <c r="AJ78" s="203" t="str">
        <f t="shared" si="120"/>
        <v/>
      </c>
      <c r="AK78" s="200" t="str">
        <f t="array" ref="AK78">IF(OR(M78:AJ78="SIM"),"SIM","NÃO")</f>
        <v>NÃO</v>
      </c>
      <c r="AL78" s="201" t="str">
        <f t="shared" si="97"/>
        <v/>
      </c>
    </row>
    <row r="79" spans="2:38" x14ac:dyDescent="0.3">
      <c r="B79" s="197">
        <v>50</v>
      </c>
      <c r="C79" s="198" t="s">
        <v>87</v>
      </c>
      <c r="D79" s="199" t="s">
        <v>81</v>
      </c>
      <c r="E79" s="200" t="s">
        <v>117</v>
      </c>
      <c r="F79" s="200" t="s">
        <v>50</v>
      </c>
      <c r="G79" s="200" t="s">
        <v>195</v>
      </c>
      <c r="H79" s="200" t="s">
        <v>1</v>
      </c>
      <c r="I79" s="200" t="s">
        <v>2</v>
      </c>
      <c r="J79" s="200" t="s">
        <v>3</v>
      </c>
      <c r="K79" s="200" t="s">
        <v>4</v>
      </c>
      <c r="L79" s="201" t="s">
        <v>5</v>
      </c>
      <c r="M79" s="202" t="str">
        <f t="shared" si="98"/>
        <v/>
      </c>
      <c r="N79" s="200" t="str">
        <f t="shared" si="99"/>
        <v/>
      </c>
      <c r="O79" s="200" t="str">
        <f t="shared" si="100"/>
        <v/>
      </c>
      <c r="P79" s="200" t="str">
        <f t="shared" si="101"/>
        <v/>
      </c>
      <c r="Q79" s="203" t="str">
        <f t="shared" si="102"/>
        <v/>
      </c>
      <c r="R79" s="203" t="str">
        <f t="shared" si="103"/>
        <v/>
      </c>
      <c r="S79" s="203" t="str">
        <f t="shared" si="104"/>
        <v/>
      </c>
      <c r="T79" s="203" t="str">
        <f t="shared" si="105"/>
        <v/>
      </c>
      <c r="U79" s="203" t="str">
        <f t="shared" si="106"/>
        <v/>
      </c>
      <c r="V79" s="203" t="str">
        <f t="shared" si="107"/>
        <v/>
      </c>
      <c r="W79" s="203" t="str">
        <f t="shared" si="108"/>
        <v/>
      </c>
      <c r="X79" s="203" t="str">
        <f t="shared" si="109"/>
        <v/>
      </c>
      <c r="Y79" s="203" t="str">
        <f t="shared" si="110"/>
        <v/>
      </c>
      <c r="Z79" s="203" t="str">
        <f t="shared" si="111"/>
        <v/>
      </c>
      <c r="AA79" s="203" t="str">
        <f t="shared" si="112"/>
        <v/>
      </c>
      <c r="AB79" s="203" t="str">
        <f t="shared" si="113"/>
        <v/>
      </c>
      <c r="AC79" s="203" t="str">
        <f t="shared" si="114"/>
        <v/>
      </c>
      <c r="AD79" s="203" t="str">
        <f t="shared" si="115"/>
        <v/>
      </c>
      <c r="AE79" s="203" t="str">
        <f t="shared" si="116"/>
        <v/>
      </c>
      <c r="AF79" s="203" t="str">
        <f t="shared" si="50"/>
        <v/>
      </c>
      <c r="AG79" s="203" t="str">
        <f t="shared" si="117"/>
        <v/>
      </c>
      <c r="AH79" s="203" t="str">
        <f t="shared" si="118"/>
        <v/>
      </c>
      <c r="AI79" s="203" t="str">
        <f t="shared" si="119"/>
        <v/>
      </c>
      <c r="AJ79" s="203" t="str">
        <f t="shared" si="120"/>
        <v/>
      </c>
      <c r="AK79" s="200" t="str">
        <f t="array" ref="AK79">IF(OR(M79:AJ79="SIM"),"SIM","NÃO")</f>
        <v>NÃO</v>
      </c>
      <c r="AL79" s="201" t="str">
        <f t="shared" si="97"/>
        <v/>
      </c>
    </row>
    <row r="80" spans="2:38" x14ac:dyDescent="0.3">
      <c r="B80" s="197">
        <v>51</v>
      </c>
      <c r="C80" s="198" t="s">
        <v>90</v>
      </c>
      <c r="D80" s="199" t="s">
        <v>193</v>
      </c>
      <c r="E80" s="200" t="s">
        <v>117</v>
      </c>
      <c r="F80" s="200" t="s">
        <v>89</v>
      </c>
      <c r="G80" s="200" t="s">
        <v>88</v>
      </c>
      <c r="H80" s="200"/>
      <c r="I80" s="200"/>
      <c r="J80" s="200"/>
      <c r="K80" s="200"/>
      <c r="L80" s="201"/>
      <c r="M80" s="202" t="str">
        <f t="shared" si="98"/>
        <v/>
      </c>
      <c r="N80" s="200" t="str">
        <f t="shared" si="99"/>
        <v/>
      </c>
      <c r="O80" s="200" t="str">
        <f t="shared" si="100"/>
        <v/>
      </c>
      <c r="P80" s="200" t="str">
        <f t="shared" si="101"/>
        <v/>
      </c>
      <c r="Q80" s="203" t="str">
        <f t="shared" si="102"/>
        <v/>
      </c>
      <c r="R80" s="203" t="str">
        <f t="shared" si="103"/>
        <v/>
      </c>
      <c r="S80" s="203" t="str">
        <f t="shared" si="104"/>
        <v/>
      </c>
      <c r="T80" s="203" t="str">
        <f t="shared" si="105"/>
        <v/>
      </c>
      <c r="U80" s="203" t="str">
        <f t="shared" si="106"/>
        <v/>
      </c>
      <c r="V80" s="203" t="str">
        <f t="shared" si="107"/>
        <v/>
      </c>
      <c r="W80" s="203" t="str">
        <f t="shared" si="108"/>
        <v/>
      </c>
      <c r="X80" s="203" t="str">
        <f t="shared" si="109"/>
        <v/>
      </c>
      <c r="Y80" s="203" t="str">
        <f t="shared" si="110"/>
        <v/>
      </c>
      <c r="Z80" s="203" t="str">
        <f t="shared" si="111"/>
        <v/>
      </c>
      <c r="AA80" s="203" t="str">
        <f t="shared" si="112"/>
        <v/>
      </c>
      <c r="AB80" s="203" t="str">
        <f t="shared" si="113"/>
        <v/>
      </c>
      <c r="AC80" s="203" t="str">
        <f t="shared" si="114"/>
        <v/>
      </c>
      <c r="AD80" s="203" t="str">
        <f t="shared" si="115"/>
        <v/>
      </c>
      <c r="AE80" s="203" t="str">
        <f t="shared" si="116"/>
        <v/>
      </c>
      <c r="AF80" s="203" t="str">
        <f t="shared" si="50"/>
        <v/>
      </c>
      <c r="AG80" s="203" t="str">
        <f t="shared" si="117"/>
        <v/>
      </c>
      <c r="AH80" s="203" t="str">
        <f t="shared" si="118"/>
        <v/>
      </c>
      <c r="AI80" s="203" t="str">
        <f t="shared" si="119"/>
        <v/>
      </c>
      <c r="AJ80" s="203" t="str">
        <f t="shared" si="120"/>
        <v/>
      </c>
      <c r="AK80" s="200" t="str">
        <f t="array" ref="AK80">IF(OR(M80:AJ80="SIM"),"SIM","NÃO")</f>
        <v>NÃO</v>
      </c>
      <c r="AL80" s="201" t="str">
        <f t="shared" si="97"/>
        <v/>
      </c>
    </row>
    <row r="81" spans="2:38" x14ac:dyDescent="0.3">
      <c r="B81" s="197">
        <v>52</v>
      </c>
      <c r="C81" s="198" t="s">
        <v>574</v>
      </c>
      <c r="D81" s="199" t="s">
        <v>193</v>
      </c>
      <c r="E81" s="200" t="s">
        <v>117</v>
      </c>
      <c r="F81" s="200" t="s">
        <v>89</v>
      </c>
      <c r="G81" s="200" t="s">
        <v>88</v>
      </c>
      <c r="H81" s="200"/>
      <c r="I81" s="200"/>
      <c r="J81" s="200"/>
      <c r="K81" s="200"/>
      <c r="L81" s="201"/>
      <c r="M81" s="202" t="str">
        <f t="shared" si="98"/>
        <v/>
      </c>
      <c r="N81" s="200" t="str">
        <f t="shared" si="99"/>
        <v/>
      </c>
      <c r="O81" s="200" t="str">
        <f t="shared" si="100"/>
        <v/>
      </c>
      <c r="P81" s="200" t="str">
        <f t="shared" si="101"/>
        <v/>
      </c>
      <c r="Q81" s="203" t="str">
        <f t="shared" si="102"/>
        <v/>
      </c>
      <c r="R81" s="203" t="str">
        <f t="shared" si="103"/>
        <v/>
      </c>
      <c r="S81" s="203" t="str">
        <f t="shared" si="104"/>
        <v/>
      </c>
      <c r="T81" s="203" t="str">
        <f t="shared" si="105"/>
        <v/>
      </c>
      <c r="U81" s="203" t="str">
        <f t="shared" si="106"/>
        <v/>
      </c>
      <c r="V81" s="203" t="str">
        <f t="shared" si="107"/>
        <v/>
      </c>
      <c r="W81" s="203" t="str">
        <f t="shared" si="108"/>
        <v/>
      </c>
      <c r="X81" s="203" t="str">
        <f t="shared" si="109"/>
        <v/>
      </c>
      <c r="Y81" s="203" t="str">
        <f t="shared" si="110"/>
        <v/>
      </c>
      <c r="Z81" s="203" t="str">
        <f t="shared" si="111"/>
        <v/>
      </c>
      <c r="AA81" s="203" t="str">
        <f t="shared" si="112"/>
        <v/>
      </c>
      <c r="AB81" s="203" t="str">
        <f t="shared" si="113"/>
        <v/>
      </c>
      <c r="AC81" s="203" t="str">
        <f t="shared" si="114"/>
        <v/>
      </c>
      <c r="AD81" s="203" t="str">
        <f t="shared" si="115"/>
        <v/>
      </c>
      <c r="AE81" s="203" t="str">
        <f t="shared" si="116"/>
        <v/>
      </c>
      <c r="AF81" s="203" t="str">
        <f t="shared" si="50"/>
        <v/>
      </c>
      <c r="AG81" s="203" t="str">
        <f t="shared" si="117"/>
        <v/>
      </c>
      <c r="AH81" s="203" t="str">
        <f t="shared" si="118"/>
        <v/>
      </c>
      <c r="AI81" s="203" t="str">
        <f t="shared" si="119"/>
        <v/>
      </c>
      <c r="AJ81" s="203" t="str">
        <f t="shared" si="120"/>
        <v/>
      </c>
      <c r="AK81" s="200" t="str">
        <f t="array" ref="AK81">IF(OR(M81:AJ81="SIM"),"SIM","NÃO")</f>
        <v>NÃO</v>
      </c>
      <c r="AL81" s="201" t="str">
        <f t="shared" si="97"/>
        <v/>
      </c>
    </row>
    <row r="82" spans="2:38" x14ac:dyDescent="0.3">
      <c r="B82" s="197">
        <v>53</v>
      </c>
      <c r="C82" s="198" t="s">
        <v>575</v>
      </c>
      <c r="D82" s="199" t="s">
        <v>193</v>
      </c>
      <c r="E82" s="200" t="s">
        <v>117</v>
      </c>
      <c r="F82" s="200" t="s">
        <v>89</v>
      </c>
      <c r="G82" s="200" t="s">
        <v>88</v>
      </c>
      <c r="H82" s="200"/>
      <c r="I82" s="200"/>
      <c r="J82" s="200"/>
      <c r="K82" s="200"/>
      <c r="L82" s="201"/>
      <c r="M82" s="202" t="str">
        <f t="shared" si="98"/>
        <v/>
      </c>
      <c r="N82" s="200" t="str">
        <f t="shared" si="99"/>
        <v/>
      </c>
      <c r="O82" s="200" t="str">
        <f t="shared" si="100"/>
        <v/>
      </c>
      <c r="P82" s="200" t="str">
        <f t="shared" si="101"/>
        <v/>
      </c>
      <c r="Q82" s="203" t="str">
        <f t="shared" si="102"/>
        <v/>
      </c>
      <c r="R82" s="203" t="str">
        <f t="shared" si="103"/>
        <v/>
      </c>
      <c r="S82" s="203" t="str">
        <f t="shared" si="104"/>
        <v/>
      </c>
      <c r="T82" s="203" t="str">
        <f t="shared" si="105"/>
        <v/>
      </c>
      <c r="U82" s="203" t="str">
        <f t="shared" si="106"/>
        <v/>
      </c>
      <c r="V82" s="203" t="str">
        <f t="shared" si="107"/>
        <v/>
      </c>
      <c r="W82" s="203" t="str">
        <f t="shared" si="108"/>
        <v/>
      </c>
      <c r="X82" s="203" t="str">
        <f t="shared" si="109"/>
        <v/>
      </c>
      <c r="Y82" s="203" t="str">
        <f t="shared" si="110"/>
        <v/>
      </c>
      <c r="Z82" s="203" t="str">
        <f t="shared" si="111"/>
        <v/>
      </c>
      <c r="AA82" s="203" t="str">
        <f t="shared" si="112"/>
        <v/>
      </c>
      <c r="AB82" s="203" t="str">
        <f t="shared" si="113"/>
        <v/>
      </c>
      <c r="AC82" s="203" t="str">
        <f t="shared" si="114"/>
        <v/>
      </c>
      <c r="AD82" s="203" t="str">
        <f t="shared" si="115"/>
        <v/>
      </c>
      <c r="AE82" s="203" t="str">
        <f t="shared" si="116"/>
        <v/>
      </c>
      <c r="AF82" s="203" t="str">
        <f t="shared" si="50"/>
        <v/>
      </c>
      <c r="AG82" s="203" t="str">
        <f t="shared" si="117"/>
        <v/>
      </c>
      <c r="AH82" s="203" t="str">
        <f t="shared" si="118"/>
        <v/>
      </c>
      <c r="AI82" s="203" t="str">
        <f t="shared" si="119"/>
        <v/>
      </c>
      <c r="AJ82" s="203" t="str">
        <f t="shared" si="120"/>
        <v/>
      </c>
      <c r="AK82" s="200" t="str">
        <f t="array" ref="AK82">IF(OR(M82:AJ82="SIM"),"SIM","NÃO")</f>
        <v>NÃO</v>
      </c>
      <c r="AL82" s="201" t="str">
        <f t="shared" si="97"/>
        <v/>
      </c>
    </row>
    <row r="83" spans="2:38" ht="15" thickBot="1" x14ac:dyDescent="0.35">
      <c r="B83" s="207">
        <v>54</v>
      </c>
      <c r="C83" s="208" t="s">
        <v>93</v>
      </c>
      <c r="D83" s="209" t="s">
        <v>193</v>
      </c>
      <c r="E83" s="210" t="s">
        <v>117</v>
      </c>
      <c r="F83" s="210" t="s">
        <v>89</v>
      </c>
      <c r="G83" s="210" t="s">
        <v>88</v>
      </c>
      <c r="H83" s="210"/>
      <c r="I83" s="210"/>
      <c r="J83" s="210"/>
      <c r="K83" s="210"/>
      <c r="L83" s="211"/>
      <c r="M83" s="212" t="str">
        <f t="shared" si="98"/>
        <v/>
      </c>
      <c r="N83" s="210" t="str">
        <f t="shared" si="99"/>
        <v/>
      </c>
      <c r="O83" s="210" t="str">
        <f t="shared" si="100"/>
        <v/>
      </c>
      <c r="P83" s="210" t="str">
        <f t="shared" si="101"/>
        <v/>
      </c>
      <c r="Q83" s="213" t="str">
        <f t="shared" si="102"/>
        <v/>
      </c>
      <c r="R83" s="213" t="str">
        <f t="shared" si="103"/>
        <v/>
      </c>
      <c r="S83" s="213" t="str">
        <f t="shared" si="104"/>
        <v/>
      </c>
      <c r="T83" s="213" t="str">
        <f t="shared" si="105"/>
        <v/>
      </c>
      <c r="U83" s="213" t="str">
        <f t="shared" si="106"/>
        <v/>
      </c>
      <c r="V83" s="213" t="str">
        <f t="shared" si="107"/>
        <v/>
      </c>
      <c r="W83" s="213" t="str">
        <f t="shared" si="108"/>
        <v/>
      </c>
      <c r="X83" s="213" t="str">
        <f t="shared" si="109"/>
        <v/>
      </c>
      <c r="Y83" s="213" t="str">
        <f t="shared" si="110"/>
        <v/>
      </c>
      <c r="Z83" s="213" t="str">
        <f t="shared" si="111"/>
        <v/>
      </c>
      <c r="AA83" s="213" t="str">
        <f t="shared" si="112"/>
        <v/>
      </c>
      <c r="AB83" s="213" t="str">
        <f t="shared" si="113"/>
        <v/>
      </c>
      <c r="AC83" s="213" t="str">
        <f t="shared" si="114"/>
        <v/>
      </c>
      <c r="AD83" s="213" t="str">
        <f t="shared" si="115"/>
        <v/>
      </c>
      <c r="AE83" s="213" t="str">
        <f t="shared" si="116"/>
        <v/>
      </c>
      <c r="AF83" s="213" t="str">
        <f t="shared" si="50"/>
        <v/>
      </c>
      <c r="AG83" s="213" t="str">
        <f t="shared" si="117"/>
        <v/>
      </c>
      <c r="AH83" s="213" t="str">
        <f t="shared" si="118"/>
        <v/>
      </c>
      <c r="AI83" s="213" t="str">
        <f t="shared" si="119"/>
        <v/>
      </c>
      <c r="AJ83" s="213" t="str">
        <f t="shared" si="120"/>
        <v/>
      </c>
      <c r="AK83" s="210" t="str">
        <f t="array" ref="AK83">IF(OR(M83:AJ83="SIM"),"SIM","NÃO")</f>
        <v>NÃO</v>
      </c>
      <c r="AL83" s="211" t="str">
        <f t="shared" si="97"/>
        <v/>
      </c>
    </row>
  </sheetData>
  <autoFilter ref="B8:AL83" xr:uid="{8A5BAE25-A180-4C3E-9B00-FEC64A328D25}"/>
  <conditionalFormatting sqref="D2:O6">
    <cfRule type="cellIs" dxfId="3721" priority="1" operator="equal">
      <formula>"SIM"</formula>
    </cfRule>
  </conditionalFormatting>
  <dataValidations count="1">
    <dataValidation type="list" allowBlank="1" showInputMessage="1" showErrorMessage="1" sqref="I2:I6 K2:K6 M2:M6 Q2:Q6 O2:O6 G2:G6 S2:S6 E2:E6" xr:uid="{35EBF615-4B8B-4C71-8F34-8FE836EF1946}">
      <formula1>"Sim,Não"</formula1>
    </dataValidation>
  </dataValidations>
  <pageMargins left="0.511811024" right="0.511811024" top="0.78740157499999996" bottom="0.78740157499999996" header="0.31496062000000002" footer="0.31496062000000002"/>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72150-BB98-469A-AC18-2B0D25043439}">
  <sheetPr codeName="Planilha10"/>
  <dimension ref="B2:L11"/>
  <sheetViews>
    <sheetView showGridLines="0" workbookViewId="0">
      <selection activeCell="D2" sqref="D2:F2"/>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55.8" customHeight="1" x14ac:dyDescent="0.3">
      <c r="B2" s="166"/>
      <c r="C2" s="167"/>
      <c r="D2" s="453" t="s">
        <v>835</v>
      </c>
      <c r="E2" s="452"/>
      <c r="F2" s="452"/>
      <c r="G2" s="167"/>
      <c r="H2" s="166"/>
      <c r="I2" s="166"/>
      <c r="J2" s="166"/>
      <c r="K2" s="166"/>
      <c r="L2" s="166"/>
    </row>
    <row r="3" spans="2:12" ht="25.05" customHeight="1" thickBot="1" x14ac:dyDescent="0.35">
      <c r="B3" s="166"/>
      <c r="C3" s="167"/>
      <c r="D3" s="337" t="s">
        <v>924</v>
      </c>
      <c r="E3" s="324"/>
      <c r="F3" s="337" t="s">
        <v>925</v>
      </c>
      <c r="G3" s="167"/>
      <c r="H3" s="166"/>
      <c r="I3" s="166"/>
      <c r="J3" s="166"/>
      <c r="K3" s="166"/>
      <c r="L3" s="166"/>
    </row>
    <row r="4" spans="2:12" ht="175.2" customHeight="1" thickBot="1" x14ac:dyDescent="0.35">
      <c r="C4" s="136"/>
      <c r="D4" s="169"/>
      <c r="E4" s="136"/>
      <c r="F4" s="169"/>
      <c r="G4" s="136"/>
    </row>
    <row r="5" spans="2:12" x14ac:dyDescent="0.3">
      <c r="C5" s="136"/>
      <c r="D5" s="332" t="s">
        <v>905</v>
      </c>
      <c r="E5" s="332"/>
      <c r="F5" s="332" t="s">
        <v>905</v>
      </c>
      <c r="G5" s="136"/>
    </row>
    <row r="6" spans="2:12" x14ac:dyDescent="0.3">
      <c r="C6" s="136"/>
      <c r="D6" s="136"/>
      <c r="E6" s="136"/>
      <c r="F6" s="136"/>
      <c r="G6" s="136"/>
    </row>
    <row r="7" spans="2:12" ht="25.05" customHeight="1" thickBot="1" x14ac:dyDescent="0.35">
      <c r="C7" s="136"/>
      <c r="D7" s="337" t="s">
        <v>926</v>
      </c>
      <c r="E7" s="136"/>
      <c r="F7" s="337" t="s">
        <v>927</v>
      </c>
      <c r="G7" s="136"/>
    </row>
    <row r="8" spans="2:12" ht="175.2" customHeight="1" thickBot="1" x14ac:dyDescent="0.35">
      <c r="C8" s="136"/>
      <c r="D8" s="169"/>
      <c r="E8" s="136"/>
      <c r="F8" s="169"/>
      <c r="G8" s="136"/>
    </row>
    <row r="9" spans="2:12" x14ac:dyDescent="0.3">
      <c r="C9" s="136"/>
      <c r="D9" s="332" t="s">
        <v>905</v>
      </c>
      <c r="E9" s="332"/>
      <c r="F9" s="332" t="s">
        <v>905</v>
      </c>
      <c r="G9" s="136"/>
    </row>
    <row r="10" spans="2:12" x14ac:dyDescent="0.3">
      <c r="C10" s="136"/>
      <c r="D10" s="136"/>
      <c r="E10" s="136"/>
      <c r="F10" s="136"/>
      <c r="G10" s="136"/>
    </row>
    <row r="11" spans="2:12" x14ac:dyDescent="0.3">
      <c r="C11" s="136"/>
      <c r="D11" s="136"/>
      <c r="E11" s="136"/>
      <c r="F11" s="136"/>
      <c r="G11" s="136"/>
    </row>
  </sheetData>
  <sheetProtection algorithmName="SHA-512" hashValue="FCMpz9JqtR69s0yfHjvu60idV5clQ9UucHylO9CyM8kGtSBWT/C5I0/t9cBIW4MFynJ4R1QtyAu9JPsOw14VCg==" saltValue="APbuu3K03SMTrpV4oIOiWw==" spinCount="100000" sheet="1" scenarios="1"/>
  <mergeCells count="1">
    <mergeCell ref="D2:F2"/>
  </mergeCells>
  <pageMargins left="0.511811024" right="0.511811024" top="0.78740157499999996" bottom="0.78740157499999996" header="0.31496062000000002" footer="0.31496062000000002"/>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D448A-45B0-43A2-A9CF-58F5E30CE483}">
  <sheetPr codeName="Planilha11"/>
  <dimension ref="B2:L11"/>
  <sheetViews>
    <sheetView showGridLines="0" workbookViewId="0">
      <selection activeCell="D2" sqref="D2:F2"/>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52.2" customHeight="1" x14ac:dyDescent="0.3">
      <c r="B2" s="166"/>
      <c r="C2" s="167"/>
      <c r="D2" s="453" t="s">
        <v>827</v>
      </c>
      <c r="E2" s="452"/>
      <c r="F2" s="452"/>
      <c r="G2" s="167"/>
      <c r="H2" s="166"/>
      <c r="I2" s="166"/>
      <c r="J2" s="166"/>
      <c r="K2" s="166"/>
      <c r="L2" s="166"/>
    </row>
    <row r="3" spans="2:12" s="331" customFormat="1" ht="25.05" customHeight="1" thickBot="1" x14ac:dyDescent="0.35">
      <c r="B3" s="329"/>
      <c r="C3" s="330"/>
      <c r="D3" s="337" t="s">
        <v>929</v>
      </c>
      <c r="E3" s="324"/>
      <c r="F3" s="337" t="s">
        <v>930</v>
      </c>
      <c r="G3" s="330"/>
      <c r="H3" s="329"/>
      <c r="I3" s="329"/>
      <c r="J3" s="329"/>
      <c r="K3" s="329"/>
      <c r="L3" s="329"/>
    </row>
    <row r="4" spans="2:12" ht="175.2" customHeight="1" thickBot="1" x14ac:dyDescent="0.35">
      <c r="C4" s="136"/>
      <c r="D4" s="169"/>
      <c r="E4" s="136"/>
      <c r="F4" s="169"/>
      <c r="G4" s="136"/>
    </row>
    <row r="5" spans="2:12" x14ac:dyDescent="0.3">
      <c r="C5" s="136"/>
      <c r="D5" s="492" t="s">
        <v>928</v>
      </c>
      <c r="E5" s="332"/>
      <c r="F5" s="492" t="s">
        <v>928</v>
      </c>
      <c r="G5" s="136"/>
    </row>
    <row r="6" spans="2:12" x14ac:dyDescent="0.3">
      <c r="C6" s="136"/>
      <c r="D6" s="136"/>
      <c r="E6" s="136"/>
      <c r="F6" s="136"/>
      <c r="G6" s="136"/>
    </row>
    <row r="7" spans="2:12" s="331" customFormat="1" ht="25.05" customHeight="1" thickBot="1" x14ac:dyDescent="0.35">
      <c r="C7" s="332"/>
      <c r="D7" s="337" t="s">
        <v>931</v>
      </c>
      <c r="E7" s="136"/>
      <c r="F7" s="337" t="s">
        <v>932</v>
      </c>
      <c r="G7" s="332"/>
    </row>
    <row r="8" spans="2:12" ht="175.2" customHeight="1" thickBot="1" x14ac:dyDescent="0.35">
      <c r="C8" s="136"/>
      <c r="D8" s="169"/>
      <c r="E8" s="136"/>
      <c r="F8" s="169"/>
      <c r="G8" s="136"/>
    </row>
    <row r="9" spans="2:12" x14ac:dyDescent="0.3">
      <c r="C9" s="136"/>
      <c r="D9" s="332" t="s">
        <v>905</v>
      </c>
      <c r="E9" s="332"/>
      <c r="F9" s="332" t="s">
        <v>905</v>
      </c>
      <c r="G9" s="136"/>
    </row>
    <row r="10" spans="2:12" x14ac:dyDescent="0.3">
      <c r="C10" s="136"/>
      <c r="D10" s="136"/>
      <c r="E10" s="136"/>
      <c r="F10" s="136"/>
      <c r="G10" s="136"/>
    </row>
    <row r="11" spans="2:12" x14ac:dyDescent="0.3">
      <c r="C11" s="136"/>
      <c r="D11" s="136"/>
      <c r="E11" s="136"/>
      <c r="F11" s="136"/>
      <c r="G11" s="136"/>
    </row>
  </sheetData>
  <sheetProtection algorithmName="SHA-512" hashValue="7KjzM5mFgoSjyceSdeOEHQl+uqCSl2a8twyiM33/hjSatx8TESOPVSSJjQ4wvtVIp3m+tmKrxchHrlXBapEXaQ==" saltValue="svg3/HZ9yQfkY4p3Sc6ZgA==" spinCount="100000" sheet="1" scenarios="1"/>
  <mergeCells count="1">
    <mergeCell ref="D2:F2"/>
  </mergeCells>
  <pageMargins left="0.511811024" right="0.511811024" top="0.78740157499999996" bottom="0.78740157499999996" header="0.31496062000000002" footer="0.31496062000000002"/>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5EE39-DF3C-434A-973A-149AECE29615}">
  <sheetPr codeName="Planilha12"/>
  <dimension ref="B2:L14"/>
  <sheetViews>
    <sheetView showGridLines="0" workbookViewId="0">
      <selection activeCell="E8" sqref="E8"/>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61.2" customHeight="1" x14ac:dyDescent="0.3">
      <c r="B2" s="166"/>
      <c r="C2" s="167"/>
      <c r="D2" s="453" t="s">
        <v>828</v>
      </c>
      <c r="E2" s="452"/>
      <c r="F2" s="452"/>
      <c r="G2" s="167"/>
      <c r="H2" s="166"/>
      <c r="I2" s="166"/>
      <c r="J2" s="166"/>
      <c r="K2" s="166"/>
      <c r="L2" s="166"/>
    </row>
    <row r="3" spans="2:12" ht="25.05" customHeight="1" thickBot="1" x14ac:dyDescent="0.35">
      <c r="B3" s="166"/>
      <c r="C3" s="167"/>
      <c r="D3" s="337" t="s">
        <v>934</v>
      </c>
      <c r="E3" s="324"/>
      <c r="F3" s="337" t="s">
        <v>936</v>
      </c>
      <c r="G3" s="167"/>
      <c r="H3" s="166"/>
      <c r="I3" s="166"/>
      <c r="J3" s="166"/>
      <c r="K3" s="166"/>
      <c r="L3" s="166"/>
    </row>
    <row r="4" spans="2:12" ht="175.2" customHeight="1" thickBot="1" x14ac:dyDescent="0.35">
      <c r="C4" s="136"/>
      <c r="D4" s="169"/>
      <c r="E4" s="136"/>
      <c r="F4" s="169"/>
      <c r="G4" s="136"/>
    </row>
    <row r="5" spans="2:12" s="331" customFormat="1" x14ac:dyDescent="0.3">
      <c r="C5" s="332"/>
      <c r="D5" s="493" t="s">
        <v>933</v>
      </c>
      <c r="E5" s="332"/>
      <c r="F5" s="495" t="s">
        <v>937</v>
      </c>
      <c r="G5" s="332"/>
    </row>
    <row r="6" spans="2:12" ht="25.05" customHeight="1" thickBot="1" x14ac:dyDescent="0.35">
      <c r="C6" s="136"/>
      <c r="D6" s="337" t="s">
        <v>938</v>
      </c>
      <c r="E6" s="136"/>
      <c r="F6" s="337" t="s">
        <v>939</v>
      </c>
      <c r="G6" s="136"/>
    </row>
    <row r="7" spans="2:12" ht="175.2" customHeight="1" thickBot="1" x14ac:dyDescent="0.35">
      <c r="C7" s="136"/>
      <c r="D7" s="169"/>
      <c r="E7" s="136"/>
      <c r="F7" s="169"/>
      <c r="G7" s="136"/>
    </row>
    <row r="8" spans="2:12" s="331" customFormat="1" x14ac:dyDescent="0.3">
      <c r="C8" s="332"/>
      <c r="D8" s="332" t="s">
        <v>905</v>
      </c>
      <c r="E8" s="332"/>
      <c r="F8" s="332" t="s">
        <v>905</v>
      </c>
      <c r="G8" s="332"/>
    </row>
    <row r="9" spans="2:12" ht="25.05" customHeight="1" thickBot="1" x14ac:dyDescent="0.35">
      <c r="C9" s="136"/>
      <c r="D9" s="337" t="s">
        <v>940</v>
      </c>
      <c r="E9" s="136"/>
      <c r="F9" s="337" t="s">
        <v>941</v>
      </c>
      <c r="G9" s="136"/>
    </row>
    <row r="10" spans="2:12" ht="175.2" customHeight="1" thickBot="1" x14ac:dyDescent="0.35">
      <c r="C10" s="136"/>
      <c r="D10" s="169"/>
      <c r="E10" s="136"/>
      <c r="F10" s="169"/>
      <c r="G10" s="136"/>
    </row>
    <row r="11" spans="2:12" s="331" customFormat="1" x14ac:dyDescent="0.3">
      <c r="C11" s="332"/>
      <c r="D11" s="332" t="s">
        <v>905</v>
      </c>
      <c r="E11" s="332"/>
      <c r="F11" s="332" t="s">
        <v>905</v>
      </c>
      <c r="G11" s="332"/>
    </row>
    <row r="12" spans="2:12" ht="25.05" customHeight="1" thickBot="1" x14ac:dyDescent="0.35">
      <c r="C12" s="136"/>
      <c r="D12" s="337" t="s">
        <v>942</v>
      </c>
      <c r="E12" s="136"/>
      <c r="F12" s="337" t="s">
        <v>935</v>
      </c>
      <c r="G12" s="136"/>
    </row>
    <row r="13" spans="2:12" ht="175.2" customHeight="1" thickBot="1" x14ac:dyDescent="0.35">
      <c r="C13" s="136"/>
      <c r="D13" s="169"/>
      <c r="E13" s="136"/>
      <c r="F13" s="169"/>
      <c r="G13" s="136"/>
    </row>
    <row r="14" spans="2:12" s="331" customFormat="1" x14ac:dyDescent="0.3">
      <c r="C14" s="332"/>
      <c r="D14" s="332" t="s">
        <v>905</v>
      </c>
      <c r="E14" s="332"/>
      <c r="F14" s="332" t="s">
        <v>905</v>
      </c>
      <c r="G14" s="332"/>
    </row>
  </sheetData>
  <sheetProtection algorithmName="SHA-512" hashValue="pp0aY5t9eJNMsN3PKUxvDnJP29cz9Pr3U1IlHF3DMv+fet7A99JocA+R/AQyMU1PQZYXMrtxOkg78zKBkOCVSQ==" saltValue="1dHgGUn+DsVsqdsJZhTBVA==" spinCount="100000" sheet="1" scenarios="1"/>
  <mergeCells count="1">
    <mergeCell ref="D2:F2"/>
  </mergeCells>
  <pageMargins left="0.511811024" right="0.511811024" top="0.78740157499999996" bottom="0.78740157499999996" header="0.31496062000000002" footer="0.31496062000000002"/>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89792-8A9A-4E87-B209-177370BB3DAF}">
  <sheetPr codeName="Planilha13"/>
  <dimension ref="B2:L10"/>
  <sheetViews>
    <sheetView workbookViewId="0">
      <selection activeCell="D4" sqref="D4"/>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52.2" customHeight="1" thickBot="1" x14ac:dyDescent="0.35">
      <c r="B2" s="166"/>
      <c r="C2" s="167"/>
      <c r="D2" s="453" t="s">
        <v>727</v>
      </c>
      <c r="E2" s="452"/>
      <c r="F2" s="452"/>
      <c r="G2" s="167"/>
      <c r="H2" s="166"/>
      <c r="I2" s="166"/>
      <c r="J2" s="166"/>
      <c r="K2" s="166"/>
      <c r="L2" s="166"/>
    </row>
    <row r="3" spans="2:12" ht="175.2" customHeight="1" thickBot="1" x14ac:dyDescent="0.35">
      <c r="C3" s="136"/>
      <c r="D3" s="169"/>
      <c r="E3" s="136"/>
      <c r="F3" s="169"/>
      <c r="G3" s="136"/>
    </row>
    <row r="4" spans="2:12" x14ac:dyDescent="0.3">
      <c r="C4" s="136"/>
      <c r="D4" s="136" t="s">
        <v>660</v>
      </c>
      <c r="E4" s="136"/>
      <c r="F4" s="136" t="s">
        <v>661</v>
      </c>
      <c r="G4" s="136"/>
    </row>
    <row r="5" spans="2:12" x14ac:dyDescent="0.3">
      <c r="C5" s="136"/>
      <c r="D5" s="136"/>
      <c r="E5" s="136"/>
      <c r="F5" s="136"/>
      <c r="G5" s="136"/>
    </row>
    <row r="6" spans="2:12" ht="15" thickBot="1" x14ac:dyDescent="0.35">
      <c r="C6" s="136"/>
      <c r="D6" s="136"/>
      <c r="E6" s="136"/>
      <c r="F6" s="136"/>
      <c r="G6" s="136"/>
    </row>
    <row r="7" spans="2:12" ht="175.2" customHeight="1" thickBot="1" x14ac:dyDescent="0.35">
      <c r="C7" s="136"/>
      <c r="D7" s="169"/>
      <c r="E7" s="136"/>
      <c r="F7" s="169"/>
      <c r="G7" s="136"/>
    </row>
    <row r="8" spans="2:12" x14ac:dyDescent="0.3">
      <c r="C8" s="136"/>
      <c r="D8" s="136" t="s">
        <v>662</v>
      </c>
      <c r="E8" s="136"/>
      <c r="F8" s="136" t="s">
        <v>663</v>
      </c>
      <c r="G8" s="136"/>
    </row>
    <row r="9" spans="2:12" x14ac:dyDescent="0.3">
      <c r="C9" s="136"/>
      <c r="D9" s="136"/>
      <c r="E9" s="136"/>
      <c r="F9" s="136"/>
      <c r="G9" s="136"/>
    </row>
    <row r="10" spans="2:12" x14ac:dyDescent="0.3">
      <c r="C10" s="136"/>
      <c r="D10" s="136"/>
      <c r="E10" s="136"/>
      <c r="F10" s="136"/>
      <c r="G10" s="136"/>
    </row>
  </sheetData>
  <mergeCells count="1">
    <mergeCell ref="D2:F2"/>
  </mergeCells>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CE06F-EB39-4A5B-BAE1-D432E467B252}">
  <sheetPr codeName="Planilha14"/>
  <dimension ref="B2:L32"/>
  <sheetViews>
    <sheetView showGridLines="0" workbookViewId="0">
      <selection activeCell="D7" sqref="D7"/>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52.2" customHeight="1" x14ac:dyDescent="0.3">
      <c r="B2" s="166"/>
      <c r="C2" s="167"/>
      <c r="D2" s="453" t="s">
        <v>664</v>
      </c>
      <c r="E2" s="452"/>
      <c r="F2" s="452"/>
      <c r="G2" s="167"/>
      <c r="H2" s="166"/>
      <c r="I2" s="166"/>
      <c r="J2" s="166"/>
      <c r="K2" s="166"/>
      <c r="L2" s="166"/>
    </row>
    <row r="3" spans="2:12" ht="28.2" customHeight="1" x14ac:dyDescent="0.3">
      <c r="B3" s="166"/>
      <c r="C3" s="167"/>
      <c r="D3" s="454" t="s">
        <v>665</v>
      </c>
      <c r="E3" s="455"/>
      <c r="F3" s="455"/>
      <c r="G3" s="167"/>
      <c r="H3" s="166"/>
      <c r="I3" s="166"/>
      <c r="J3" s="166"/>
      <c r="K3" s="166"/>
      <c r="L3" s="166"/>
    </row>
    <row r="4" spans="2:12" ht="31.05" customHeight="1" x14ac:dyDescent="0.3">
      <c r="B4" s="166"/>
      <c r="C4" s="167"/>
      <c r="D4" s="453" t="s">
        <v>829</v>
      </c>
      <c r="E4" s="452"/>
      <c r="F4" s="452"/>
      <c r="G4" s="167"/>
      <c r="H4" s="166"/>
      <c r="I4" s="166"/>
      <c r="J4" s="166"/>
      <c r="K4" s="166"/>
      <c r="L4" s="166"/>
    </row>
    <row r="5" spans="2:12" ht="25.05" customHeight="1" thickBot="1" x14ac:dyDescent="0.35">
      <c r="B5" s="166"/>
      <c r="C5" s="167"/>
      <c r="D5" s="337" t="s">
        <v>944</v>
      </c>
      <c r="E5" s="324"/>
      <c r="F5" s="337" t="s">
        <v>960</v>
      </c>
      <c r="G5" s="167"/>
      <c r="H5" s="166"/>
      <c r="I5" s="166"/>
      <c r="J5" s="166"/>
      <c r="K5" s="166"/>
      <c r="L5" s="166"/>
    </row>
    <row r="6" spans="2:12" ht="175.2" customHeight="1" thickBot="1" x14ac:dyDescent="0.35">
      <c r="C6" s="136"/>
      <c r="D6" s="169"/>
      <c r="E6" s="136"/>
      <c r="F6" s="169"/>
      <c r="G6" s="136"/>
    </row>
    <row r="7" spans="2:12" ht="28.8" x14ac:dyDescent="0.3">
      <c r="C7" s="136"/>
      <c r="D7" s="168" t="s">
        <v>943</v>
      </c>
      <c r="E7" s="136"/>
      <c r="F7" s="168" t="s">
        <v>945</v>
      </c>
      <c r="G7" s="136"/>
    </row>
    <row r="8" spans="2:12" x14ac:dyDescent="0.3">
      <c r="C8" s="136"/>
      <c r="D8" s="136"/>
      <c r="E8" s="136"/>
      <c r="F8" s="136"/>
      <c r="G8" s="136"/>
    </row>
    <row r="9" spans="2:12" ht="25.05" customHeight="1" thickBot="1" x14ac:dyDescent="0.35">
      <c r="C9" s="136"/>
      <c r="D9" s="337" t="s">
        <v>961</v>
      </c>
      <c r="E9" s="136"/>
      <c r="F9" s="337" t="s">
        <v>962</v>
      </c>
      <c r="G9" s="136"/>
    </row>
    <row r="10" spans="2:12" ht="175.2" customHeight="1" thickBot="1" x14ac:dyDescent="0.35">
      <c r="C10" s="136"/>
      <c r="D10" s="169"/>
      <c r="E10" s="136"/>
      <c r="F10" s="169"/>
      <c r="G10" s="136"/>
    </row>
    <row r="11" spans="2:12" ht="43.2" x14ac:dyDescent="0.3">
      <c r="C11" s="136"/>
      <c r="D11" s="217" t="s">
        <v>947</v>
      </c>
      <c r="E11" s="136"/>
      <c r="F11" s="217" t="s">
        <v>946</v>
      </c>
      <c r="G11" s="136"/>
    </row>
    <row r="12" spans="2:12" x14ac:dyDescent="0.3">
      <c r="C12" s="136"/>
      <c r="D12" s="136"/>
      <c r="E12" s="136"/>
      <c r="F12" s="136"/>
      <c r="G12" s="136"/>
    </row>
    <row r="13" spans="2:12" ht="25.05" customHeight="1" thickBot="1" x14ac:dyDescent="0.35">
      <c r="C13" s="136"/>
      <c r="D13" s="337" t="s">
        <v>963</v>
      </c>
      <c r="E13" s="136"/>
      <c r="F13" s="337" t="s">
        <v>964</v>
      </c>
      <c r="G13" s="136"/>
    </row>
    <row r="14" spans="2:12" ht="175.2" customHeight="1" thickBot="1" x14ac:dyDescent="0.35">
      <c r="C14" s="136"/>
      <c r="D14" s="169"/>
      <c r="E14" s="136"/>
      <c r="F14" s="169"/>
      <c r="G14" s="136"/>
    </row>
    <row r="15" spans="2:12" ht="28.8" x14ac:dyDescent="0.3">
      <c r="C15" s="136"/>
      <c r="D15" s="326" t="s">
        <v>948</v>
      </c>
      <c r="E15" s="302"/>
      <c r="F15" s="300" t="s">
        <v>949</v>
      </c>
      <c r="G15" s="136"/>
    </row>
    <row r="16" spans="2:12" ht="25.05" customHeight="1" thickBot="1" x14ac:dyDescent="0.35">
      <c r="C16" s="136"/>
      <c r="D16" s="337" t="s">
        <v>965</v>
      </c>
      <c r="E16" s="302"/>
      <c r="F16" s="337" t="s">
        <v>966</v>
      </c>
      <c r="G16" s="136"/>
    </row>
    <row r="17" spans="3:7" ht="175.2" customHeight="1" thickBot="1" x14ac:dyDescent="0.35">
      <c r="C17" s="136"/>
      <c r="D17" s="303"/>
      <c r="E17" s="302"/>
      <c r="F17" s="303"/>
      <c r="G17" s="136"/>
    </row>
    <row r="18" spans="3:7" ht="28.8" x14ac:dyDescent="0.3">
      <c r="C18" s="136"/>
      <c r="D18" s="300" t="s">
        <v>950</v>
      </c>
      <c r="E18" s="302"/>
      <c r="F18" s="300" t="s">
        <v>951</v>
      </c>
      <c r="G18" s="136"/>
    </row>
    <row r="19" spans="3:7" ht="25.05" customHeight="1" thickBot="1" x14ac:dyDescent="0.35">
      <c r="C19" s="136"/>
      <c r="D19" s="337" t="s">
        <v>967</v>
      </c>
      <c r="E19" s="136"/>
      <c r="F19" s="337" t="s">
        <v>968</v>
      </c>
      <c r="G19" s="136"/>
    </row>
    <row r="20" spans="3:7" ht="175.2" customHeight="1" thickBot="1" x14ac:dyDescent="0.35">
      <c r="C20" s="136"/>
      <c r="D20" s="169"/>
      <c r="E20" s="136"/>
      <c r="F20" s="169"/>
      <c r="G20" s="136"/>
    </row>
    <row r="21" spans="3:7" ht="28.8" x14ac:dyDescent="0.3">
      <c r="C21" s="136"/>
      <c r="D21" s="326" t="s">
        <v>952</v>
      </c>
      <c r="E21" s="136"/>
      <c r="F21" s="300" t="s">
        <v>953</v>
      </c>
      <c r="G21" s="136"/>
    </row>
    <row r="22" spans="3:7" ht="25.05" customHeight="1" thickBot="1" x14ac:dyDescent="0.35">
      <c r="C22" s="136"/>
      <c r="D22" s="337" t="s">
        <v>969</v>
      </c>
      <c r="E22" s="136"/>
      <c r="F22" s="337" t="s">
        <v>970</v>
      </c>
      <c r="G22" s="136"/>
    </row>
    <row r="23" spans="3:7" ht="175.2" customHeight="1" thickBot="1" x14ac:dyDescent="0.35">
      <c r="C23" s="136"/>
      <c r="D23" s="169"/>
      <c r="E23" s="136"/>
      <c r="F23" s="169"/>
      <c r="G23" s="136"/>
    </row>
    <row r="24" spans="3:7" ht="28.8" x14ac:dyDescent="0.3">
      <c r="C24" s="136"/>
      <c r="D24" s="300" t="s">
        <v>954</v>
      </c>
      <c r="E24" s="136"/>
      <c r="F24" s="300" t="s">
        <v>955</v>
      </c>
      <c r="G24" s="136"/>
    </row>
    <row r="25" spans="3:7" x14ac:dyDescent="0.3">
      <c r="C25" s="136"/>
      <c r="D25" s="136"/>
      <c r="E25" s="136"/>
      <c r="F25" s="136"/>
      <c r="G25" s="136"/>
    </row>
    <row r="26" spans="3:7" ht="25.05" customHeight="1" thickBot="1" x14ac:dyDescent="0.35">
      <c r="C26" s="136"/>
      <c r="D26" s="337" t="s">
        <v>971</v>
      </c>
      <c r="E26" s="136"/>
      <c r="F26" s="337" t="s">
        <v>972</v>
      </c>
      <c r="G26" s="136"/>
    </row>
    <row r="27" spans="3:7" ht="175.2" customHeight="1" thickBot="1" x14ac:dyDescent="0.35">
      <c r="C27" s="136"/>
      <c r="D27" s="169"/>
      <c r="E27" s="136"/>
      <c r="F27" s="169"/>
      <c r="G27" s="136"/>
    </row>
    <row r="28" spans="3:7" x14ac:dyDescent="0.3">
      <c r="C28" s="332"/>
      <c r="D28" s="334" t="s">
        <v>956</v>
      </c>
      <c r="E28" s="332"/>
      <c r="F28" s="335" t="s">
        <v>956</v>
      </c>
      <c r="G28" s="136"/>
    </row>
    <row r="29" spans="3:7" ht="25.05" customHeight="1" thickBot="1" x14ac:dyDescent="0.35">
      <c r="C29" s="136"/>
      <c r="D29" s="136" t="s">
        <v>959</v>
      </c>
      <c r="E29" s="136"/>
      <c r="F29" s="136" t="s">
        <v>958</v>
      </c>
      <c r="G29" s="136"/>
    </row>
    <row r="30" spans="3:7" ht="175.2" customHeight="1" thickBot="1" x14ac:dyDescent="0.35">
      <c r="C30" s="136"/>
      <c r="D30" s="169"/>
      <c r="E30" s="136"/>
      <c r="F30" s="169"/>
      <c r="G30" s="136"/>
    </row>
    <row r="31" spans="3:7" x14ac:dyDescent="0.3">
      <c r="C31" s="332"/>
      <c r="D31" s="335" t="s">
        <v>956</v>
      </c>
      <c r="E31" s="332"/>
      <c r="F31" s="335" t="s">
        <v>957</v>
      </c>
      <c r="G31" s="136"/>
    </row>
    <row r="32" spans="3:7" x14ac:dyDescent="0.3">
      <c r="C32" s="136"/>
      <c r="D32" s="136"/>
      <c r="E32" s="136"/>
      <c r="F32" s="136"/>
      <c r="G32" s="136"/>
    </row>
  </sheetData>
  <sheetProtection algorithmName="SHA-512" hashValue="yFG1Vv1z9eaxYbYJdZ5pcFSTVr0d0OhxP4xsYYCvlFt8crifbJ5GezIILsmL++iKjcEQIC/4uGVfIgFPD+3igw==" saltValue="wPRQW6deV9O7Bb5K/gE/Ag==" spinCount="100000" sheet="1" scenarios="1"/>
  <mergeCells count="3">
    <mergeCell ref="D2:F2"/>
    <mergeCell ref="D3:F3"/>
    <mergeCell ref="D4:F4"/>
  </mergeCells>
  <hyperlinks>
    <hyperlink ref="D3" r:id="rId1" xr:uid="{4AB7E51E-B6A7-40CD-91C3-D6EA50EA7659}"/>
  </hyperlinks>
  <pageMargins left="0.511811024" right="0.511811024" top="0.78740157499999996" bottom="0.78740157499999996" header="0.31496062000000002" footer="0.31496062000000002"/>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EF1B1-0F61-4812-A727-930594380154}">
  <sheetPr codeName="Planilha15"/>
  <dimension ref="B2:L31"/>
  <sheetViews>
    <sheetView showGridLines="0" workbookViewId="0">
      <selection activeCell="F7" sqref="F7"/>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65.400000000000006" customHeight="1" x14ac:dyDescent="0.3">
      <c r="B2" s="166"/>
      <c r="C2" s="167"/>
      <c r="D2" s="453" t="s">
        <v>666</v>
      </c>
      <c r="E2" s="452"/>
      <c r="F2" s="452"/>
      <c r="G2" s="167"/>
      <c r="H2" s="166"/>
      <c r="I2" s="166"/>
      <c r="J2" s="166"/>
      <c r="K2" s="166"/>
      <c r="L2" s="166"/>
    </row>
    <row r="3" spans="2:12" ht="34.799999999999997" customHeight="1" x14ac:dyDescent="0.3">
      <c r="B3" s="166"/>
      <c r="C3" s="167"/>
      <c r="D3" s="454" t="s">
        <v>665</v>
      </c>
      <c r="E3" s="455"/>
      <c r="F3" s="455"/>
      <c r="G3" s="167"/>
      <c r="H3" s="166"/>
      <c r="I3" s="166"/>
      <c r="J3" s="166"/>
      <c r="K3" s="166"/>
      <c r="L3" s="166"/>
    </row>
    <row r="4" spans="2:12" ht="31.05" customHeight="1" x14ac:dyDescent="0.3">
      <c r="B4" s="166"/>
      <c r="C4" s="167"/>
      <c r="D4" s="453" t="s">
        <v>829</v>
      </c>
      <c r="E4" s="452"/>
      <c r="F4" s="452"/>
      <c r="G4" s="167"/>
      <c r="H4" s="166"/>
      <c r="I4" s="166"/>
      <c r="J4" s="166"/>
      <c r="K4" s="166"/>
      <c r="L4" s="166"/>
    </row>
    <row r="5" spans="2:12" ht="25.05" customHeight="1" thickBot="1" x14ac:dyDescent="0.35">
      <c r="B5" s="166"/>
      <c r="C5" s="167"/>
      <c r="D5" s="337" t="s">
        <v>974</v>
      </c>
      <c r="E5" s="324"/>
      <c r="F5" s="337" t="s">
        <v>978</v>
      </c>
      <c r="G5" s="167"/>
      <c r="H5" s="166"/>
      <c r="I5" s="166"/>
      <c r="J5" s="166"/>
      <c r="K5" s="166"/>
      <c r="L5" s="166"/>
    </row>
    <row r="6" spans="2:12" ht="175.2" customHeight="1" thickBot="1" x14ac:dyDescent="0.35">
      <c r="C6" s="136"/>
      <c r="D6" s="169"/>
      <c r="E6" s="136"/>
      <c r="F6" s="169"/>
      <c r="G6" s="136"/>
    </row>
    <row r="7" spans="2:12" ht="43.2" x14ac:dyDescent="0.3">
      <c r="C7" s="136"/>
      <c r="D7" s="217" t="s">
        <v>973</v>
      </c>
      <c r="E7" s="136"/>
      <c r="F7" s="168" t="s">
        <v>977</v>
      </c>
      <c r="G7" s="136"/>
    </row>
    <row r="8" spans="2:12" x14ac:dyDescent="0.3">
      <c r="C8" s="136"/>
      <c r="D8" s="136"/>
      <c r="E8" s="136"/>
      <c r="F8" s="136"/>
      <c r="G8" s="136"/>
    </row>
    <row r="9" spans="2:12" ht="25.05" customHeight="1" thickBot="1" x14ac:dyDescent="0.35">
      <c r="C9" s="136"/>
      <c r="D9" s="337" t="s">
        <v>979</v>
      </c>
      <c r="E9" s="136"/>
      <c r="F9" s="337" t="s">
        <v>980</v>
      </c>
      <c r="G9" s="136"/>
    </row>
    <row r="10" spans="2:12" ht="175.2" customHeight="1" thickBot="1" x14ac:dyDescent="0.35">
      <c r="C10" s="136"/>
      <c r="D10" s="169"/>
      <c r="E10" s="136"/>
      <c r="F10" s="169"/>
      <c r="G10" s="136"/>
    </row>
    <row r="11" spans="2:12" x14ac:dyDescent="0.3">
      <c r="C11" s="136"/>
      <c r="D11" s="334" t="s">
        <v>905</v>
      </c>
      <c r="E11" s="136"/>
      <c r="F11" s="334" t="s">
        <v>905</v>
      </c>
      <c r="G11" s="136"/>
    </row>
    <row r="12" spans="2:12" x14ac:dyDescent="0.3">
      <c r="C12" s="136"/>
      <c r="D12" s="136"/>
      <c r="E12" s="136"/>
      <c r="F12" s="136"/>
      <c r="G12" s="136"/>
    </row>
    <row r="13" spans="2:12" ht="25.05" customHeight="1" thickBot="1" x14ac:dyDescent="0.35">
      <c r="C13" s="136"/>
      <c r="D13" s="337" t="s">
        <v>981</v>
      </c>
      <c r="E13" s="136"/>
      <c r="F13" s="337" t="s">
        <v>982</v>
      </c>
      <c r="G13" s="136"/>
    </row>
    <row r="14" spans="2:12" ht="175.2" customHeight="1" thickBot="1" x14ac:dyDescent="0.35">
      <c r="C14" s="136"/>
      <c r="D14" s="169"/>
      <c r="E14" s="136"/>
      <c r="F14" s="169"/>
      <c r="G14" s="136"/>
    </row>
    <row r="15" spans="2:12" x14ac:dyDescent="0.3">
      <c r="C15" s="136"/>
      <c r="D15" s="334" t="s">
        <v>905</v>
      </c>
      <c r="E15" s="332"/>
      <c r="F15" s="334" t="s">
        <v>905</v>
      </c>
      <c r="G15" s="136"/>
    </row>
    <row r="16" spans="2:12" ht="25.05" customHeight="1" thickBot="1" x14ac:dyDescent="0.35">
      <c r="C16" s="136"/>
      <c r="D16" s="337" t="s">
        <v>983</v>
      </c>
      <c r="E16" s="136"/>
      <c r="F16" s="337" t="s">
        <v>984</v>
      </c>
      <c r="G16" s="136"/>
    </row>
    <row r="17" spans="3:7" ht="175.2" customHeight="1" thickBot="1" x14ac:dyDescent="0.35">
      <c r="C17" s="136"/>
      <c r="D17" s="169"/>
      <c r="E17" s="136"/>
      <c r="F17" s="169"/>
      <c r="G17" s="136"/>
    </row>
    <row r="18" spans="3:7" x14ac:dyDescent="0.3">
      <c r="C18" s="136"/>
      <c r="D18" s="334" t="s">
        <v>905</v>
      </c>
      <c r="E18" s="332"/>
      <c r="F18" s="334" t="s">
        <v>905</v>
      </c>
      <c r="G18" s="136"/>
    </row>
    <row r="19" spans="3:7" ht="25.05" customHeight="1" thickBot="1" x14ac:dyDescent="0.35">
      <c r="C19" s="136"/>
      <c r="D19" s="337" t="s">
        <v>985</v>
      </c>
      <c r="E19" s="136"/>
      <c r="F19" s="337" t="s">
        <v>986</v>
      </c>
      <c r="G19" s="136"/>
    </row>
    <row r="20" spans="3:7" ht="175.2" customHeight="1" thickBot="1" x14ac:dyDescent="0.35">
      <c r="C20" s="136"/>
      <c r="D20" s="169"/>
      <c r="E20" s="136"/>
      <c r="F20" s="169"/>
      <c r="G20" s="136"/>
    </row>
    <row r="21" spans="3:7" x14ac:dyDescent="0.3">
      <c r="C21" s="136"/>
      <c r="D21" s="334" t="s">
        <v>905</v>
      </c>
      <c r="E21" s="136"/>
      <c r="F21" s="334" t="s">
        <v>905</v>
      </c>
      <c r="G21" s="136"/>
    </row>
    <row r="22" spans="3:7" ht="25.05" customHeight="1" thickBot="1" x14ac:dyDescent="0.35">
      <c r="C22" s="136"/>
      <c r="D22" s="337" t="s">
        <v>987</v>
      </c>
      <c r="E22" s="136"/>
      <c r="F22" s="337" t="s">
        <v>988</v>
      </c>
      <c r="G22" s="136"/>
    </row>
    <row r="23" spans="3:7" ht="175.2" customHeight="1" thickBot="1" x14ac:dyDescent="0.35">
      <c r="C23" s="136"/>
      <c r="D23" s="169"/>
      <c r="E23" s="136"/>
      <c r="F23" s="169"/>
      <c r="G23" s="136"/>
    </row>
    <row r="24" spans="3:7" x14ac:dyDescent="0.3">
      <c r="C24" s="136"/>
      <c r="D24" s="334" t="s">
        <v>905</v>
      </c>
      <c r="E24" s="332"/>
      <c r="F24" s="334" t="s">
        <v>905</v>
      </c>
      <c r="G24" s="136"/>
    </row>
    <row r="25" spans="3:7" ht="25.05" customHeight="1" thickBot="1" x14ac:dyDescent="0.35">
      <c r="C25" s="136"/>
      <c r="D25" s="337" t="s">
        <v>989</v>
      </c>
      <c r="E25" s="136"/>
      <c r="F25" s="337" t="s">
        <v>990</v>
      </c>
      <c r="G25" s="136"/>
    </row>
    <row r="26" spans="3:7" ht="175.2" customHeight="1" thickBot="1" x14ac:dyDescent="0.35">
      <c r="C26" s="136"/>
      <c r="D26" s="169"/>
      <c r="E26" s="136"/>
      <c r="F26" s="169"/>
      <c r="G26" s="136"/>
    </row>
    <row r="27" spans="3:7" x14ac:dyDescent="0.3">
      <c r="C27" s="136"/>
      <c r="D27" s="334" t="s">
        <v>905</v>
      </c>
      <c r="E27" s="332"/>
      <c r="F27" s="334" t="s">
        <v>905</v>
      </c>
      <c r="G27" s="136"/>
    </row>
    <row r="28" spans="3:7" ht="25.05" customHeight="1" thickBot="1" x14ac:dyDescent="0.35">
      <c r="C28" s="136"/>
      <c r="D28" s="337" t="s">
        <v>975</v>
      </c>
      <c r="E28" s="136"/>
      <c r="F28" s="337" t="s">
        <v>976</v>
      </c>
      <c r="G28" s="136"/>
    </row>
    <row r="29" spans="3:7" ht="175.2" customHeight="1" thickBot="1" x14ac:dyDescent="0.35">
      <c r="C29" s="136"/>
      <c r="D29" s="169"/>
      <c r="E29" s="136"/>
      <c r="F29" s="169"/>
      <c r="G29" s="136"/>
    </row>
    <row r="30" spans="3:7" x14ac:dyDescent="0.3">
      <c r="C30" s="136"/>
      <c r="D30" s="334" t="s">
        <v>905</v>
      </c>
      <c r="E30" s="332"/>
      <c r="F30" s="334" t="s">
        <v>905</v>
      </c>
      <c r="G30" s="136"/>
    </row>
    <row r="31" spans="3:7" x14ac:dyDescent="0.3">
      <c r="C31" s="136"/>
      <c r="D31" s="136"/>
      <c r="E31" s="136"/>
      <c r="F31" s="136"/>
      <c r="G31" s="136"/>
    </row>
  </sheetData>
  <sheetProtection algorithmName="SHA-512" hashValue="cxBGFgmUpm/V/am7TM9cxaEkAxtl2ub13Xyj6WX73u0rM2XWVyRPz1zqgH7WoXhrB92wDgqs7ZMqGN6tGLY7Mg==" saltValue="0etfhM0vTqGvs9SXiTiv0Q==" spinCount="100000" sheet="1" scenarios="1"/>
  <mergeCells count="3">
    <mergeCell ref="D2:F2"/>
    <mergeCell ref="D4:F4"/>
    <mergeCell ref="D3:F3"/>
  </mergeCells>
  <hyperlinks>
    <hyperlink ref="D3" r:id="rId1" xr:uid="{7A6B3E14-6AD8-4DCE-B70F-357FB5F238DB}"/>
  </hyperlinks>
  <pageMargins left="0.511811024" right="0.511811024" top="0.78740157499999996" bottom="0.78740157499999996" header="0.31496062000000002" footer="0.31496062000000002"/>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6139D-4E78-41D4-96CC-E2B5886D3389}">
  <sheetPr codeName="Planilha16"/>
  <dimension ref="B2:L31"/>
  <sheetViews>
    <sheetView showGridLines="0" zoomScale="99" zoomScaleNormal="99" workbookViewId="0">
      <selection activeCell="F7" sqref="F7"/>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65.400000000000006" customHeight="1" x14ac:dyDescent="0.3">
      <c r="B2" s="166"/>
      <c r="C2" s="167"/>
      <c r="D2" s="453" t="s">
        <v>728</v>
      </c>
      <c r="E2" s="452"/>
      <c r="F2" s="452"/>
      <c r="G2" s="167"/>
      <c r="H2" s="166"/>
      <c r="I2" s="166"/>
      <c r="J2" s="166"/>
      <c r="K2" s="166"/>
      <c r="L2" s="166"/>
    </row>
    <row r="3" spans="2:12" ht="32.4" customHeight="1" x14ac:dyDescent="0.3">
      <c r="B3" s="166"/>
      <c r="C3" s="167"/>
      <c r="D3" s="454" t="s">
        <v>665</v>
      </c>
      <c r="E3" s="455"/>
      <c r="F3" s="455"/>
      <c r="G3" s="167"/>
      <c r="H3" s="166"/>
      <c r="I3" s="166"/>
      <c r="J3" s="166"/>
      <c r="K3" s="166"/>
      <c r="L3" s="166"/>
    </row>
    <row r="4" spans="2:12" ht="31.05" customHeight="1" x14ac:dyDescent="0.3">
      <c r="B4" s="166"/>
      <c r="C4" s="167"/>
      <c r="D4" s="453" t="s">
        <v>829</v>
      </c>
      <c r="E4" s="452"/>
      <c r="F4" s="452"/>
      <c r="G4" s="167"/>
      <c r="H4" s="166"/>
      <c r="I4" s="166"/>
      <c r="J4" s="166"/>
      <c r="K4" s="166"/>
      <c r="L4" s="166"/>
    </row>
    <row r="5" spans="2:12" ht="25.05" customHeight="1" thickBot="1" x14ac:dyDescent="0.35">
      <c r="B5" s="166"/>
      <c r="C5" s="167"/>
      <c r="D5" s="337" t="s">
        <v>992</v>
      </c>
      <c r="E5" s="324"/>
      <c r="F5" s="337" t="s">
        <v>997</v>
      </c>
      <c r="G5" s="167"/>
      <c r="H5" s="166"/>
      <c r="I5" s="166"/>
      <c r="J5" s="166"/>
      <c r="K5" s="166"/>
      <c r="L5" s="166"/>
    </row>
    <row r="6" spans="2:12" ht="175.2" customHeight="1" thickBot="1" x14ac:dyDescent="0.35">
      <c r="C6" s="136"/>
      <c r="D6" s="169"/>
      <c r="E6" s="136"/>
      <c r="F6" s="169"/>
      <c r="G6" s="136"/>
    </row>
    <row r="7" spans="2:12" x14ac:dyDescent="0.3">
      <c r="C7" s="136"/>
      <c r="D7" s="335" t="s">
        <v>991</v>
      </c>
      <c r="E7" s="332"/>
      <c r="F7" s="335" t="s">
        <v>996</v>
      </c>
      <c r="G7" s="136"/>
    </row>
    <row r="8" spans="2:12" x14ac:dyDescent="0.3">
      <c r="C8" s="136"/>
      <c r="D8" s="136"/>
      <c r="E8" s="136"/>
      <c r="F8" s="136"/>
      <c r="G8" s="136"/>
    </row>
    <row r="9" spans="2:12" ht="25.05" customHeight="1" thickBot="1" x14ac:dyDescent="0.35">
      <c r="C9" s="136"/>
      <c r="D9" s="337" t="s">
        <v>998</v>
      </c>
      <c r="E9" s="136"/>
      <c r="F9" s="337" t="s">
        <v>999</v>
      </c>
      <c r="G9" s="136"/>
    </row>
    <row r="10" spans="2:12" ht="175.2" customHeight="1" thickBot="1" x14ac:dyDescent="0.35">
      <c r="C10" s="136"/>
      <c r="D10" s="169"/>
      <c r="E10" s="136"/>
      <c r="F10" s="169"/>
      <c r="G10" s="136"/>
    </row>
    <row r="11" spans="2:12" x14ac:dyDescent="0.3">
      <c r="C11" s="136"/>
      <c r="D11" s="334" t="s">
        <v>995</v>
      </c>
      <c r="E11" s="332"/>
      <c r="F11" s="334" t="s">
        <v>905</v>
      </c>
      <c r="G11" s="136"/>
    </row>
    <row r="12" spans="2:12" x14ac:dyDescent="0.3">
      <c r="C12" s="136"/>
      <c r="D12" s="136"/>
      <c r="E12" s="136"/>
      <c r="F12" s="136"/>
      <c r="G12" s="136"/>
    </row>
    <row r="13" spans="2:12" ht="25.05" customHeight="1" thickBot="1" x14ac:dyDescent="0.35">
      <c r="C13" s="136"/>
      <c r="D13" s="337" t="s">
        <v>1000</v>
      </c>
      <c r="E13" s="136"/>
      <c r="F13" s="337" t="s">
        <v>1001</v>
      </c>
      <c r="G13" s="136"/>
    </row>
    <row r="14" spans="2:12" ht="175.2" customHeight="1" thickBot="1" x14ac:dyDescent="0.35">
      <c r="C14" s="136"/>
      <c r="D14" s="169"/>
      <c r="E14" s="136"/>
      <c r="F14" s="169"/>
      <c r="G14" s="136"/>
    </row>
    <row r="15" spans="2:12" x14ac:dyDescent="0.3">
      <c r="C15" s="136"/>
      <c r="D15" s="334" t="s">
        <v>905</v>
      </c>
      <c r="E15" s="332"/>
      <c r="F15" s="334" t="s">
        <v>905</v>
      </c>
      <c r="G15" s="136"/>
    </row>
    <row r="16" spans="2:12" ht="25.05" customHeight="1" thickBot="1" x14ac:dyDescent="0.35">
      <c r="C16" s="136"/>
      <c r="D16" s="337" t="s">
        <v>1002</v>
      </c>
      <c r="E16" s="136"/>
      <c r="F16" s="337" t="s">
        <v>1003</v>
      </c>
      <c r="G16" s="136"/>
    </row>
    <row r="17" spans="3:7" ht="175.2" customHeight="1" thickBot="1" x14ac:dyDescent="0.35">
      <c r="C17" s="136"/>
      <c r="D17" s="169"/>
      <c r="E17" s="136"/>
      <c r="F17" s="169"/>
      <c r="G17" s="136"/>
    </row>
    <row r="18" spans="3:7" x14ac:dyDescent="0.3">
      <c r="C18" s="136"/>
      <c r="D18" s="334" t="s">
        <v>905</v>
      </c>
      <c r="E18" s="332"/>
      <c r="F18" s="334" t="s">
        <v>905</v>
      </c>
      <c r="G18" s="136"/>
    </row>
    <row r="19" spans="3:7" ht="25.05" customHeight="1" thickBot="1" x14ac:dyDescent="0.35">
      <c r="C19" s="136"/>
      <c r="D19" s="337" t="s">
        <v>1004</v>
      </c>
      <c r="E19" s="136"/>
      <c r="F19" s="337" t="s">
        <v>1005</v>
      </c>
      <c r="G19" s="136"/>
    </row>
    <row r="20" spans="3:7" ht="175.2" customHeight="1" thickBot="1" x14ac:dyDescent="0.35">
      <c r="C20" s="136"/>
      <c r="D20" s="169"/>
      <c r="E20" s="136"/>
      <c r="F20" s="169"/>
      <c r="G20" s="136"/>
    </row>
    <row r="21" spans="3:7" x14ac:dyDescent="0.3">
      <c r="C21" s="136"/>
      <c r="D21" s="334" t="s">
        <v>905</v>
      </c>
      <c r="E21" s="332"/>
      <c r="F21" s="334" t="s">
        <v>905</v>
      </c>
      <c r="G21" s="136"/>
    </row>
    <row r="22" spans="3:7" ht="25.05" customHeight="1" thickBot="1" x14ac:dyDescent="0.35">
      <c r="C22" s="136"/>
      <c r="D22" s="337" t="s">
        <v>1006</v>
      </c>
      <c r="E22" s="136"/>
      <c r="F22" s="337" t="s">
        <v>1007</v>
      </c>
      <c r="G22" s="136"/>
    </row>
    <row r="23" spans="3:7" ht="175.2" customHeight="1" thickBot="1" x14ac:dyDescent="0.35">
      <c r="C23" s="136"/>
      <c r="D23" s="169"/>
      <c r="E23" s="136"/>
      <c r="F23" s="169"/>
      <c r="G23" s="136"/>
    </row>
    <row r="24" spans="3:7" x14ac:dyDescent="0.3">
      <c r="C24" s="136"/>
      <c r="D24" s="334" t="s">
        <v>905</v>
      </c>
      <c r="E24" s="332"/>
      <c r="F24" s="334" t="s">
        <v>905</v>
      </c>
      <c r="G24" s="136"/>
    </row>
    <row r="25" spans="3:7" ht="25.05" customHeight="1" thickBot="1" x14ac:dyDescent="0.35">
      <c r="C25" s="136"/>
      <c r="D25" s="337" t="s">
        <v>1008</v>
      </c>
      <c r="E25" s="136"/>
      <c r="F25" s="337" t="s">
        <v>1009</v>
      </c>
      <c r="G25" s="136"/>
    </row>
    <row r="26" spans="3:7" ht="175.2" customHeight="1" thickBot="1" x14ac:dyDescent="0.35">
      <c r="C26" s="136"/>
      <c r="D26" s="169"/>
      <c r="E26" s="136"/>
      <c r="F26" s="169"/>
      <c r="G26" s="136"/>
    </row>
    <row r="27" spans="3:7" x14ac:dyDescent="0.3">
      <c r="C27" s="136"/>
      <c r="D27" s="334" t="s">
        <v>905</v>
      </c>
      <c r="E27" s="332"/>
      <c r="F27" s="334" t="s">
        <v>905</v>
      </c>
      <c r="G27" s="136"/>
    </row>
    <row r="28" spans="3:7" ht="25.05" customHeight="1" thickBot="1" x14ac:dyDescent="0.35">
      <c r="C28" s="136"/>
      <c r="D28" s="337" t="s">
        <v>993</v>
      </c>
      <c r="E28" s="136"/>
      <c r="F28" s="337" t="s">
        <v>994</v>
      </c>
      <c r="G28" s="136"/>
    </row>
    <row r="29" spans="3:7" ht="175.2" customHeight="1" thickBot="1" x14ac:dyDescent="0.35">
      <c r="C29" s="136"/>
      <c r="D29" s="169"/>
      <c r="E29" s="136"/>
      <c r="F29" s="169"/>
      <c r="G29" s="136"/>
    </row>
    <row r="30" spans="3:7" x14ac:dyDescent="0.3">
      <c r="C30" s="136"/>
      <c r="D30" s="334" t="s">
        <v>905</v>
      </c>
      <c r="E30" s="332"/>
      <c r="F30" s="334" t="s">
        <v>905</v>
      </c>
      <c r="G30" s="136"/>
    </row>
    <row r="31" spans="3:7" x14ac:dyDescent="0.3">
      <c r="C31" s="136"/>
      <c r="D31" s="136"/>
      <c r="E31" s="136"/>
      <c r="F31" s="136"/>
      <c r="G31" s="136"/>
    </row>
  </sheetData>
  <sheetProtection algorithmName="SHA-512" hashValue="TiMIx6VdklmsunZPDSOn0Hjk7TU8U6NtIVW5tWc0KKZZHFVwllh6CDwMnWBUZX90B2RkxL3xTYCfM8s4ymZvag==" saltValue="+m+9Q/2jiwxs6trHt92M0Q==" spinCount="100000" sheet="1" scenarios="1"/>
  <mergeCells count="3">
    <mergeCell ref="D2:F2"/>
    <mergeCell ref="D4:F4"/>
    <mergeCell ref="D3:F3"/>
  </mergeCells>
  <hyperlinks>
    <hyperlink ref="D3" r:id="rId1" xr:uid="{4EB8D80E-E089-4565-A14D-205042476112}"/>
  </hyperlinks>
  <pageMargins left="0.511811024" right="0.511811024" top="0.78740157499999996" bottom="0.78740157499999996" header="0.31496062000000002" footer="0.31496062000000002"/>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101C6-8F29-46E5-B0EE-42E5F386581D}">
  <sheetPr codeName="Planilha17"/>
  <dimension ref="B2:L13"/>
  <sheetViews>
    <sheetView showGridLines="0" workbookViewId="0">
      <selection activeCell="B6" sqref="B6"/>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52.2" customHeight="1" x14ac:dyDescent="0.3">
      <c r="B2" s="166"/>
      <c r="C2" s="167"/>
      <c r="D2" s="453" t="s">
        <v>667</v>
      </c>
      <c r="E2" s="452"/>
      <c r="F2" s="452"/>
      <c r="G2" s="167"/>
      <c r="H2" s="166"/>
      <c r="I2" s="166"/>
      <c r="J2" s="166"/>
      <c r="K2" s="166"/>
      <c r="L2" s="166"/>
    </row>
    <row r="3" spans="2:12" ht="37.200000000000003" customHeight="1" x14ac:dyDescent="0.3">
      <c r="B3" s="166"/>
      <c r="C3" s="167"/>
      <c r="D3" s="454" t="s">
        <v>665</v>
      </c>
      <c r="E3" s="455"/>
      <c r="F3" s="455"/>
      <c r="G3" s="167"/>
      <c r="H3" s="166"/>
      <c r="I3" s="166"/>
      <c r="J3" s="166"/>
      <c r="K3" s="166"/>
      <c r="L3" s="166"/>
    </row>
    <row r="4" spans="2:12" ht="31.05" customHeight="1" x14ac:dyDescent="0.3">
      <c r="B4" s="166"/>
      <c r="C4" s="167"/>
      <c r="D4" s="453" t="s">
        <v>829</v>
      </c>
      <c r="E4" s="452"/>
      <c r="F4" s="452"/>
      <c r="G4" s="167"/>
      <c r="H4" s="166"/>
      <c r="I4" s="166"/>
      <c r="J4" s="166"/>
      <c r="K4" s="166"/>
      <c r="L4" s="166"/>
    </row>
    <row r="5" spans="2:12" ht="31.05" customHeight="1" thickBot="1" x14ac:dyDescent="0.35">
      <c r="B5" s="166"/>
      <c r="C5" s="167"/>
      <c r="D5" s="337" t="s">
        <v>1010</v>
      </c>
      <c r="E5" s="324"/>
      <c r="F5" s="337" t="s">
        <v>1013</v>
      </c>
      <c r="G5" s="167"/>
      <c r="H5" s="166"/>
      <c r="I5" s="166"/>
      <c r="J5" s="166"/>
      <c r="K5" s="166"/>
      <c r="L5" s="166"/>
    </row>
    <row r="6" spans="2:12" ht="175.2" customHeight="1" thickBot="1" x14ac:dyDescent="0.35">
      <c r="C6" s="136"/>
      <c r="D6" s="169"/>
      <c r="E6" s="136"/>
      <c r="F6" s="169"/>
      <c r="G6" s="136"/>
    </row>
    <row r="7" spans="2:12" x14ac:dyDescent="0.3">
      <c r="C7" s="136"/>
      <c r="D7" s="332" t="s">
        <v>905</v>
      </c>
      <c r="E7" s="332"/>
      <c r="F7" s="332" t="s">
        <v>905</v>
      </c>
      <c r="G7" s="136"/>
    </row>
    <row r="8" spans="2:12" x14ac:dyDescent="0.3">
      <c r="C8" s="136"/>
      <c r="D8" s="136"/>
      <c r="E8" s="136"/>
      <c r="F8" s="136"/>
      <c r="G8" s="136"/>
    </row>
    <row r="9" spans="2:12" ht="15" thickBot="1" x14ac:dyDescent="0.35">
      <c r="C9" s="136"/>
      <c r="D9" s="337" t="s">
        <v>1012</v>
      </c>
      <c r="E9" s="136"/>
      <c r="F9" s="337" t="s">
        <v>1011</v>
      </c>
      <c r="G9" s="136"/>
    </row>
    <row r="10" spans="2:12" ht="175.2" customHeight="1" thickBot="1" x14ac:dyDescent="0.35">
      <c r="C10" s="136"/>
      <c r="D10" s="169"/>
      <c r="E10" s="136"/>
      <c r="F10" s="169"/>
      <c r="G10" s="136"/>
    </row>
    <row r="11" spans="2:12" x14ac:dyDescent="0.3">
      <c r="C11" s="136"/>
      <c r="D11" s="332" t="s">
        <v>905</v>
      </c>
      <c r="E11" s="332"/>
      <c r="F11" s="332" t="s">
        <v>905</v>
      </c>
      <c r="G11" s="136"/>
    </row>
    <row r="12" spans="2:12" x14ac:dyDescent="0.3">
      <c r="C12" s="136"/>
      <c r="D12" s="136"/>
      <c r="E12" s="136"/>
      <c r="F12" s="136"/>
      <c r="G12" s="136"/>
    </row>
    <row r="13" spans="2:12" x14ac:dyDescent="0.3">
      <c r="C13" s="136"/>
      <c r="D13" s="136"/>
      <c r="E13" s="136"/>
      <c r="F13" s="136"/>
      <c r="G13" s="136"/>
    </row>
  </sheetData>
  <sheetProtection algorithmName="SHA-512" hashValue="ZiWqojRIF6fL3+cLfdTLYx3O7WUW9+9VMCZMVfVto9XJgHqgJjGJDYs58mSCNVq9Yh2iydgBHB0i+ZTN1VJ76A==" saltValue="BDTZ0FtYt3lVV2TKGt77HQ==" spinCount="100000" sheet="1" scenarios="1"/>
  <mergeCells count="3">
    <mergeCell ref="D2:F2"/>
    <mergeCell ref="D4:F4"/>
    <mergeCell ref="D3:F3"/>
  </mergeCells>
  <hyperlinks>
    <hyperlink ref="D3" r:id="rId1" xr:uid="{30893811-D63F-479B-989D-F009D74F47E1}"/>
  </hyperlinks>
  <pageMargins left="0.511811024" right="0.511811024" top="0.78740157499999996" bottom="0.78740157499999996" header="0.31496062000000002" footer="0.31496062000000002"/>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6CDA2-A6C1-48C3-89F0-A38A22B5777C}">
  <sheetPr codeName="Planilha18"/>
  <dimension ref="B2:L16"/>
  <sheetViews>
    <sheetView showGridLines="0" workbookViewId="0">
      <selection activeCell="D7" sqref="D7"/>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65.400000000000006" customHeight="1" x14ac:dyDescent="0.3">
      <c r="B2" s="166"/>
      <c r="C2" s="167"/>
      <c r="D2" s="453" t="s">
        <v>832</v>
      </c>
      <c r="E2" s="452"/>
      <c r="F2" s="452"/>
      <c r="G2" s="167"/>
      <c r="H2" s="166"/>
      <c r="I2" s="166"/>
      <c r="J2" s="166"/>
      <c r="K2" s="166"/>
      <c r="L2" s="166"/>
    </row>
    <row r="3" spans="2:12" ht="25.05" customHeight="1" thickBot="1" x14ac:dyDescent="0.35">
      <c r="B3" s="166"/>
      <c r="C3" s="167"/>
      <c r="D3" s="337" t="s">
        <v>1014</v>
      </c>
      <c r="E3" s="324"/>
      <c r="F3" s="337" t="s">
        <v>1016</v>
      </c>
      <c r="G3" s="167"/>
      <c r="H3" s="166"/>
      <c r="I3" s="166"/>
      <c r="J3" s="166"/>
      <c r="K3" s="166"/>
      <c r="L3" s="166"/>
    </row>
    <row r="4" spans="2:12" ht="175.2" customHeight="1" thickBot="1" x14ac:dyDescent="0.35">
      <c r="C4" s="136"/>
      <c r="D4" s="169"/>
      <c r="E4" s="136"/>
      <c r="F4" s="169"/>
      <c r="G4" s="136"/>
    </row>
    <row r="5" spans="2:12" x14ac:dyDescent="0.3">
      <c r="C5" s="136"/>
      <c r="D5" s="332" t="s">
        <v>905</v>
      </c>
      <c r="E5" s="332"/>
      <c r="F5" s="332" t="s">
        <v>905</v>
      </c>
      <c r="G5" s="136"/>
    </row>
    <row r="6" spans="2:12" x14ac:dyDescent="0.3">
      <c r="C6" s="136"/>
      <c r="D6" s="136"/>
      <c r="E6" s="136"/>
      <c r="F6" s="136"/>
      <c r="G6" s="136"/>
    </row>
    <row r="7" spans="2:12" ht="25.05" customHeight="1" thickBot="1" x14ac:dyDescent="0.35">
      <c r="C7" s="136"/>
      <c r="D7" s="337" t="s">
        <v>1017</v>
      </c>
      <c r="E7" s="136"/>
      <c r="F7" s="337" t="s">
        <v>1018</v>
      </c>
      <c r="G7" s="136"/>
    </row>
    <row r="8" spans="2:12" ht="175.2" customHeight="1" thickBot="1" x14ac:dyDescent="0.35">
      <c r="C8" s="136"/>
      <c r="D8" s="169"/>
      <c r="E8" s="136"/>
      <c r="F8" s="169"/>
      <c r="G8" s="136"/>
    </row>
    <row r="9" spans="2:12" x14ac:dyDescent="0.3">
      <c r="C9" s="136"/>
      <c r="D9" s="332" t="s">
        <v>905</v>
      </c>
      <c r="E9" s="332"/>
      <c r="F9" s="332" t="s">
        <v>905</v>
      </c>
      <c r="G9" s="136"/>
    </row>
    <row r="10" spans="2:12" x14ac:dyDescent="0.3">
      <c r="C10" s="136"/>
      <c r="D10" s="136"/>
      <c r="E10" s="136"/>
      <c r="F10" s="136"/>
      <c r="G10" s="136"/>
    </row>
    <row r="11" spans="2:12" ht="25.05" customHeight="1" thickBot="1" x14ac:dyDescent="0.35">
      <c r="C11" s="136"/>
      <c r="D11" s="337" t="s">
        <v>1019</v>
      </c>
      <c r="E11" s="136"/>
      <c r="F11" s="337" t="s">
        <v>1020</v>
      </c>
      <c r="G11" s="136"/>
    </row>
    <row r="12" spans="2:12" ht="175.2" customHeight="1" thickBot="1" x14ac:dyDescent="0.35">
      <c r="C12" s="136"/>
      <c r="D12" s="169"/>
      <c r="E12" s="136"/>
      <c r="F12" s="169"/>
      <c r="G12" s="136"/>
    </row>
    <row r="13" spans="2:12" x14ac:dyDescent="0.3">
      <c r="C13" s="136"/>
      <c r="D13" s="332" t="s">
        <v>905</v>
      </c>
      <c r="E13" s="332"/>
      <c r="F13" s="332" t="s">
        <v>905</v>
      </c>
      <c r="G13" s="136"/>
    </row>
    <row r="14" spans="2:12" ht="25.05" customHeight="1" thickBot="1" x14ac:dyDescent="0.35">
      <c r="C14" s="136"/>
      <c r="D14" s="337" t="s">
        <v>1021</v>
      </c>
      <c r="E14" s="136"/>
      <c r="F14" s="337" t="s">
        <v>1015</v>
      </c>
      <c r="G14" s="136"/>
    </row>
    <row r="15" spans="2:12" ht="175.2" customHeight="1" thickBot="1" x14ac:dyDescent="0.35">
      <c r="C15" s="136"/>
      <c r="D15" s="169"/>
      <c r="E15" s="136"/>
      <c r="F15" s="169"/>
      <c r="G15" s="136"/>
    </row>
    <row r="16" spans="2:12" x14ac:dyDescent="0.3">
      <c r="C16" s="136"/>
      <c r="D16" s="332" t="s">
        <v>905</v>
      </c>
      <c r="E16" s="332"/>
      <c r="F16" s="332" t="s">
        <v>905</v>
      </c>
      <c r="G16" s="136"/>
    </row>
  </sheetData>
  <sheetProtection algorithmName="SHA-512" hashValue="Vf7/JouAzG8Z7UWWz2cyGr2de5IuDUG7rOM4yD7FKUb+T+sTPNBjrfU+yoroo2Kgn7Qm6ivkbvhe8+NoKJq6kA==" saltValue="rEX1Er5xiOcUFiGogYzw4w==" spinCount="100000" sheet="1" scenarios="1"/>
  <mergeCells count="1">
    <mergeCell ref="D2:F2"/>
  </mergeCells>
  <pageMargins left="0.511811024" right="0.511811024" top="0.78740157499999996" bottom="0.78740157499999996" header="0.31496062000000002" footer="0.31496062000000002"/>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FFDEE-7D29-4BAF-BE9C-6BF00C0430FF}">
  <sheetPr codeName="Planilha19"/>
  <dimension ref="B2:L16"/>
  <sheetViews>
    <sheetView showGridLines="0" workbookViewId="0">
      <selection activeCell="F5" sqref="F5"/>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65.400000000000006" customHeight="1" x14ac:dyDescent="0.3">
      <c r="B2" s="166"/>
      <c r="C2" s="167"/>
      <c r="D2" s="453" t="s">
        <v>830</v>
      </c>
      <c r="E2" s="452"/>
      <c r="F2" s="452"/>
      <c r="G2" s="167"/>
      <c r="H2" s="166"/>
      <c r="I2" s="166"/>
      <c r="J2" s="166"/>
      <c r="K2" s="166"/>
      <c r="L2" s="166"/>
    </row>
    <row r="3" spans="2:12" ht="25.05" customHeight="1" thickBot="1" x14ac:dyDescent="0.35">
      <c r="B3" s="166"/>
      <c r="C3" s="167"/>
      <c r="D3" s="337" t="s">
        <v>1022</v>
      </c>
      <c r="E3" s="324"/>
      <c r="F3" s="337" t="s">
        <v>1029</v>
      </c>
      <c r="G3" s="167"/>
      <c r="H3" s="166"/>
      <c r="I3" s="166"/>
      <c r="J3" s="166"/>
      <c r="K3" s="166"/>
      <c r="L3" s="166"/>
    </row>
    <row r="4" spans="2:12" ht="175.2" customHeight="1" thickBot="1" x14ac:dyDescent="0.35">
      <c r="C4" s="136"/>
      <c r="D4" s="169"/>
      <c r="E4" s="136"/>
      <c r="F4" s="169"/>
      <c r="G4" s="136"/>
    </row>
    <row r="5" spans="2:12" x14ac:dyDescent="0.3">
      <c r="C5" s="136"/>
      <c r="D5" s="332" t="s">
        <v>905</v>
      </c>
      <c r="E5" s="332"/>
      <c r="F5" s="332" t="s">
        <v>905</v>
      </c>
      <c r="G5" s="136"/>
    </row>
    <row r="6" spans="2:12" x14ac:dyDescent="0.3">
      <c r="C6" s="136"/>
      <c r="D6" s="136"/>
      <c r="E6" s="136"/>
      <c r="F6" s="136"/>
      <c r="G6" s="136"/>
    </row>
    <row r="7" spans="2:12" ht="25.05" customHeight="1" thickBot="1" x14ac:dyDescent="0.35">
      <c r="C7" s="136"/>
      <c r="D7" s="337" t="s">
        <v>1028</v>
      </c>
      <c r="E7" s="136"/>
      <c r="F7" s="337" t="s">
        <v>1027</v>
      </c>
      <c r="G7" s="136"/>
    </row>
    <row r="8" spans="2:12" ht="175.2" customHeight="1" thickBot="1" x14ac:dyDescent="0.35">
      <c r="C8" s="136"/>
      <c r="D8" s="169"/>
      <c r="E8" s="136"/>
      <c r="F8" s="169"/>
      <c r="G8" s="136"/>
    </row>
    <row r="9" spans="2:12" x14ac:dyDescent="0.3">
      <c r="C9" s="136"/>
      <c r="D9" s="332" t="s">
        <v>905</v>
      </c>
      <c r="E9" s="332"/>
      <c r="F9" s="332" t="s">
        <v>905</v>
      </c>
      <c r="G9" s="136"/>
    </row>
    <row r="10" spans="2:12" x14ac:dyDescent="0.3">
      <c r="C10" s="136"/>
      <c r="D10" s="136"/>
      <c r="E10" s="136"/>
      <c r="F10" s="136"/>
      <c r="G10" s="136"/>
    </row>
    <row r="11" spans="2:12" ht="25.05" customHeight="1" thickBot="1" x14ac:dyDescent="0.35">
      <c r="C11" s="136"/>
      <c r="D11" s="337" t="s">
        <v>1026</v>
      </c>
      <c r="E11" s="136"/>
      <c r="F11" s="337" t="s">
        <v>1025</v>
      </c>
      <c r="G11" s="136"/>
    </row>
    <row r="12" spans="2:12" ht="175.2" customHeight="1" thickBot="1" x14ac:dyDescent="0.35">
      <c r="C12" s="136"/>
      <c r="D12" s="169"/>
      <c r="E12" s="136"/>
      <c r="F12" s="169"/>
      <c r="G12" s="136"/>
    </row>
    <row r="13" spans="2:12" x14ac:dyDescent="0.3">
      <c r="C13" s="136"/>
      <c r="D13" s="332" t="s">
        <v>905</v>
      </c>
      <c r="E13" s="332"/>
      <c r="F13" s="332" t="s">
        <v>905</v>
      </c>
      <c r="G13" s="136"/>
    </row>
    <row r="14" spans="2:12" ht="25.05" customHeight="1" thickBot="1" x14ac:dyDescent="0.35">
      <c r="C14" s="136"/>
      <c r="D14" s="337" t="s">
        <v>1024</v>
      </c>
      <c r="E14" s="136"/>
      <c r="F14" s="337" t="s">
        <v>1023</v>
      </c>
      <c r="G14" s="136"/>
    </row>
    <row r="15" spans="2:12" ht="175.2" customHeight="1" thickBot="1" x14ac:dyDescent="0.35">
      <c r="C15" s="136"/>
      <c r="D15" s="169"/>
      <c r="E15" s="136"/>
      <c r="F15" s="169"/>
      <c r="G15" s="136"/>
    </row>
    <row r="16" spans="2:12" x14ac:dyDescent="0.3">
      <c r="C16" s="136"/>
      <c r="D16" s="332" t="s">
        <v>905</v>
      </c>
      <c r="E16" s="332"/>
      <c r="F16" s="332" t="s">
        <v>905</v>
      </c>
      <c r="G16" s="136"/>
    </row>
  </sheetData>
  <sheetProtection algorithmName="SHA-512" hashValue="f116Mlmyfui0UFdwbmAlVdTWK3oau+UVz+8Mogb090dlt2n02mrv3IOg8YvOmAPcXHeDA5rKV0Cw9wGJHf/LZg==" saltValue="fowX6H4/yRhNvrlGD+BZoQ==" spinCount="100000" sheet="1" scenarios="1"/>
  <mergeCells count="1">
    <mergeCell ref="D2:F2"/>
  </mergeCells>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3"/>
  <dimension ref="B1:Q12"/>
  <sheetViews>
    <sheetView showGridLines="0" topLeftCell="A8" workbookViewId="0">
      <selection activeCell="C10" sqref="C10:K10"/>
    </sheetView>
  </sheetViews>
  <sheetFormatPr defaultRowHeight="14.4" x14ac:dyDescent="0.3"/>
  <cols>
    <col min="1" max="2" width="4.6640625" customWidth="1"/>
    <col min="4" max="4" width="17.44140625" customWidth="1"/>
    <col min="5" max="5" width="23.33203125" customWidth="1"/>
    <col min="11" max="11" width="62.88671875" customWidth="1"/>
    <col min="12" max="12" width="4.109375" customWidth="1"/>
    <col min="17" max="17" width="21.88671875" customWidth="1"/>
  </cols>
  <sheetData>
    <row r="1" spans="2:17" ht="10.95" customHeight="1" x14ac:dyDescent="0.3"/>
    <row r="2" spans="2:17" x14ac:dyDescent="0.3">
      <c r="B2" s="140"/>
      <c r="C2" s="137"/>
      <c r="D2" s="137"/>
      <c r="E2" s="137"/>
      <c r="F2" s="137"/>
      <c r="G2" s="137"/>
      <c r="H2" s="137"/>
      <c r="I2" s="137"/>
      <c r="J2" s="137"/>
      <c r="K2" s="137"/>
      <c r="L2" s="138"/>
    </row>
    <row r="3" spans="2:17" ht="21" x14ac:dyDescent="0.3">
      <c r="B3" s="141"/>
      <c r="C3" s="136"/>
      <c r="D3" s="136"/>
      <c r="E3" s="136"/>
      <c r="F3" s="136"/>
      <c r="G3" s="136"/>
      <c r="H3" s="136"/>
      <c r="I3" s="136"/>
      <c r="J3" s="136"/>
      <c r="K3" s="136"/>
      <c r="L3" s="142"/>
      <c r="M3" s="125"/>
    </row>
    <row r="4" spans="2:17" x14ac:dyDescent="0.3">
      <c r="B4" s="141"/>
      <c r="C4" s="136"/>
      <c r="D4" s="136"/>
      <c r="E4" s="136"/>
      <c r="F4" s="136"/>
      <c r="G4" s="136"/>
      <c r="H4" s="136"/>
      <c r="I4" s="136"/>
      <c r="J4" s="136"/>
      <c r="K4" s="136"/>
      <c r="L4" s="143"/>
    </row>
    <row r="5" spans="2:17" ht="21" x14ac:dyDescent="0.3">
      <c r="B5" s="141"/>
      <c r="C5" s="136"/>
      <c r="D5" s="136"/>
      <c r="E5" s="342" t="s">
        <v>543</v>
      </c>
      <c r="F5" s="342"/>
      <c r="G5" s="342"/>
      <c r="H5" s="342"/>
      <c r="I5" s="342"/>
      <c r="J5" s="342"/>
      <c r="K5" s="342"/>
      <c r="L5" s="143"/>
    </row>
    <row r="6" spans="2:17" x14ac:dyDescent="0.3">
      <c r="B6" s="141"/>
      <c r="C6" s="136"/>
      <c r="D6" s="136"/>
      <c r="E6" s="136"/>
      <c r="F6" s="136"/>
      <c r="G6" s="136"/>
      <c r="H6" s="136"/>
      <c r="I6" s="136"/>
      <c r="J6" s="136"/>
      <c r="K6" s="136"/>
      <c r="L6" s="143"/>
    </row>
    <row r="7" spans="2:17" x14ac:dyDescent="0.3">
      <c r="B7" s="141"/>
      <c r="C7" s="136"/>
      <c r="D7" s="136"/>
      <c r="E7" s="136"/>
      <c r="F7" s="136"/>
      <c r="G7" s="136"/>
      <c r="H7" s="136"/>
      <c r="I7" s="136"/>
      <c r="J7" s="136"/>
      <c r="K7" s="136"/>
      <c r="L7" s="143"/>
    </row>
    <row r="8" spans="2:17" ht="34.200000000000003" customHeight="1" x14ac:dyDescent="0.3">
      <c r="B8" s="141"/>
      <c r="C8" s="136"/>
      <c r="D8" s="136"/>
      <c r="E8" s="136"/>
      <c r="F8" s="345"/>
      <c r="G8" s="345"/>
      <c r="H8" s="345"/>
      <c r="I8" s="345"/>
      <c r="J8" s="345"/>
      <c r="K8" s="136"/>
      <c r="L8" s="143"/>
    </row>
    <row r="9" spans="2:17" ht="18" x14ac:dyDescent="0.3">
      <c r="B9" s="141"/>
      <c r="C9" s="343" t="s">
        <v>354</v>
      </c>
      <c r="D9" s="343"/>
      <c r="E9" s="343"/>
      <c r="F9" s="343"/>
      <c r="G9" s="343"/>
      <c r="H9" s="343"/>
      <c r="I9" s="343"/>
      <c r="J9" s="343"/>
      <c r="K9" s="343"/>
      <c r="L9" s="143"/>
    </row>
    <row r="10" spans="2:17" ht="243.6" customHeight="1" x14ac:dyDescent="0.3">
      <c r="B10" s="141"/>
      <c r="C10" s="344" t="s">
        <v>1077</v>
      </c>
      <c r="D10" s="344"/>
      <c r="E10" s="344"/>
      <c r="F10" s="344"/>
      <c r="G10" s="344"/>
      <c r="H10" s="344"/>
      <c r="I10" s="344"/>
      <c r="J10" s="344"/>
      <c r="K10" s="344"/>
      <c r="L10" s="144"/>
      <c r="M10" s="139"/>
      <c r="N10" s="139"/>
      <c r="O10" s="139"/>
      <c r="P10" s="139"/>
      <c r="Q10" s="139"/>
    </row>
    <row r="11" spans="2:17" x14ac:dyDescent="0.3">
      <c r="B11" s="141"/>
      <c r="C11" s="339" t="s">
        <v>826</v>
      </c>
      <c r="D11" s="340"/>
      <c r="E11" s="340"/>
      <c r="F11" s="340"/>
      <c r="G11" s="340"/>
      <c r="H11" s="340"/>
      <c r="I11" s="340"/>
      <c r="J11" s="340"/>
      <c r="K11" s="340"/>
      <c r="L11" s="143"/>
    </row>
    <row r="12" spans="2:17" x14ac:dyDescent="0.3">
      <c r="B12" s="145"/>
      <c r="C12" s="341"/>
      <c r="D12" s="341"/>
      <c r="E12" s="341"/>
      <c r="F12" s="341"/>
      <c r="G12" s="341"/>
      <c r="H12" s="341"/>
      <c r="I12" s="341"/>
      <c r="J12" s="341"/>
      <c r="K12" s="341"/>
      <c r="L12" s="146"/>
    </row>
  </sheetData>
  <sheetProtection algorithmName="SHA-512" hashValue="Kl06sP8XlkA3Tbkubpmey1vPgwcIo1EJuUJnYrBGFTcbPQspeY+zcQVh4GQCWP131qnQaJck9xkCVoh8vDo7EQ==" saltValue="Us2uUeQpnK/+uhAaVueIsw==" spinCount="100000" sheet="1" objects="1" scenarios="1"/>
  <mergeCells count="6">
    <mergeCell ref="C11:K11"/>
    <mergeCell ref="C12:K12"/>
    <mergeCell ref="E5:K5"/>
    <mergeCell ref="C9:K9"/>
    <mergeCell ref="C10:K10"/>
    <mergeCell ref="F8:J8"/>
  </mergeCells>
  <hyperlinks>
    <hyperlink ref="C11:K11" r:id="rId1" display=" https://www.anac.gov.br/assuntos/setor-regulado/aerodromos/certificacao/publicacoes/publicacoes." xr:uid="{00000000-0004-0000-0000-000000000000}"/>
    <hyperlink ref="C11" r:id="rId2" xr:uid="{8C1CE2F9-73AB-4421-96A4-7198949BB64A}"/>
  </hyperlinks>
  <pageMargins left="0.511811024" right="0.511811024" top="0.78740157499999996" bottom="0.78740157499999996" header="0.31496062000000002" footer="0.31496062000000002"/>
  <pageSetup paperSize="9" orientation="portrait" r:id="rId3"/>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E0BFB-C93B-4F2E-AFF7-541F8C000666}">
  <sheetPr codeName="Planilha20"/>
  <dimension ref="B2:L22"/>
  <sheetViews>
    <sheetView showGridLines="0" workbookViewId="0">
      <selection activeCell="F5" sqref="F5"/>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65.400000000000006" customHeight="1" x14ac:dyDescent="0.3">
      <c r="B2" s="166"/>
      <c r="C2" s="167"/>
      <c r="D2" s="453" t="s">
        <v>831</v>
      </c>
      <c r="E2" s="452"/>
      <c r="F2" s="452"/>
      <c r="G2" s="167"/>
      <c r="H2" s="166"/>
      <c r="I2" s="166"/>
      <c r="J2" s="166"/>
      <c r="K2" s="166"/>
      <c r="L2" s="166"/>
    </row>
    <row r="3" spans="2:12" ht="25.05" customHeight="1" thickBot="1" x14ac:dyDescent="0.35">
      <c r="B3" s="166"/>
      <c r="C3" s="167"/>
      <c r="D3" s="337" t="s">
        <v>1030</v>
      </c>
      <c r="E3" s="324"/>
      <c r="F3" s="337" t="s">
        <v>1033</v>
      </c>
      <c r="G3" s="167"/>
      <c r="H3" s="166"/>
      <c r="I3" s="166"/>
      <c r="J3" s="166"/>
      <c r="K3" s="166"/>
      <c r="L3" s="166"/>
    </row>
    <row r="4" spans="2:12" ht="175.2" customHeight="1" thickBot="1" x14ac:dyDescent="0.35">
      <c r="C4" s="136"/>
      <c r="D4" s="169"/>
      <c r="E4" s="136"/>
      <c r="F4" s="169"/>
      <c r="G4" s="136"/>
    </row>
    <row r="5" spans="2:12" ht="28.8" x14ac:dyDescent="0.3">
      <c r="C5" s="136"/>
      <c r="D5" s="168" t="s">
        <v>1042</v>
      </c>
      <c r="E5" s="136"/>
      <c r="F5" s="168" t="s">
        <v>1043</v>
      </c>
      <c r="G5" s="136"/>
    </row>
    <row r="6" spans="2:12" x14ac:dyDescent="0.3">
      <c r="C6" s="136"/>
      <c r="D6" s="136"/>
      <c r="E6" s="136"/>
      <c r="F6" s="136"/>
      <c r="G6" s="136"/>
    </row>
    <row r="7" spans="2:12" ht="25.05" customHeight="1" thickBot="1" x14ac:dyDescent="0.35">
      <c r="C7" s="136"/>
      <c r="D7" s="337" t="s">
        <v>1034</v>
      </c>
      <c r="E7" s="136"/>
      <c r="F7" s="337" t="s">
        <v>1035</v>
      </c>
      <c r="G7" s="136"/>
    </row>
    <row r="8" spans="2:12" ht="175.2" customHeight="1" thickBot="1" x14ac:dyDescent="0.35">
      <c r="C8" s="136"/>
      <c r="D8" s="169"/>
      <c r="E8" s="136"/>
      <c r="F8" s="169"/>
      <c r="G8" s="136"/>
    </row>
    <row r="9" spans="2:12" ht="43.2" x14ac:dyDescent="0.3">
      <c r="C9" s="136"/>
      <c r="D9" s="168" t="s">
        <v>1044</v>
      </c>
      <c r="E9" s="136"/>
      <c r="F9" s="168" t="s">
        <v>1045</v>
      </c>
      <c r="G9" s="136"/>
    </row>
    <row r="10" spans="2:12" x14ac:dyDescent="0.3">
      <c r="C10" s="136"/>
      <c r="D10" s="136"/>
      <c r="E10" s="136"/>
      <c r="F10" s="136"/>
      <c r="G10" s="136"/>
    </row>
    <row r="11" spans="2:12" ht="25.05" customHeight="1" thickBot="1" x14ac:dyDescent="0.35">
      <c r="C11" s="136"/>
      <c r="D11" s="337" t="s">
        <v>1036</v>
      </c>
      <c r="E11" s="136"/>
      <c r="F11" s="337" t="s">
        <v>1037</v>
      </c>
      <c r="G11" s="136"/>
    </row>
    <row r="12" spans="2:12" ht="175.2" customHeight="1" thickBot="1" x14ac:dyDescent="0.35">
      <c r="C12" s="136"/>
      <c r="D12" s="169"/>
      <c r="E12" s="136"/>
      <c r="F12" s="169"/>
      <c r="G12" s="136"/>
    </row>
    <row r="13" spans="2:12" ht="43.2" x14ac:dyDescent="0.3">
      <c r="C13" s="136"/>
      <c r="D13" s="168" t="s">
        <v>1046</v>
      </c>
      <c r="E13" s="136"/>
      <c r="F13" s="168" t="s">
        <v>1047</v>
      </c>
      <c r="G13" s="136"/>
    </row>
    <row r="14" spans="2:12" ht="25.05" customHeight="1" thickBot="1" x14ac:dyDescent="0.35">
      <c r="C14" s="136"/>
      <c r="D14" s="337" t="s">
        <v>1038</v>
      </c>
      <c r="E14" s="136"/>
      <c r="F14" s="337" t="s">
        <v>1039</v>
      </c>
      <c r="G14" s="136"/>
    </row>
    <row r="15" spans="2:12" ht="175.2" customHeight="1" thickBot="1" x14ac:dyDescent="0.35">
      <c r="C15" s="136"/>
      <c r="D15" s="169"/>
      <c r="E15" s="136"/>
      <c r="F15" s="169"/>
      <c r="G15" s="136"/>
    </row>
    <row r="16" spans="2:12" ht="43.2" x14ac:dyDescent="0.3">
      <c r="C16" s="136"/>
      <c r="D16" s="168" t="s">
        <v>1048</v>
      </c>
      <c r="E16" s="136"/>
      <c r="F16" s="168" t="s">
        <v>1049</v>
      </c>
      <c r="G16" s="136"/>
    </row>
    <row r="17" spans="3:7" ht="25.05" customHeight="1" thickBot="1" x14ac:dyDescent="0.35">
      <c r="C17" s="136"/>
      <c r="D17" s="337" t="s">
        <v>1040</v>
      </c>
      <c r="E17" s="136"/>
      <c r="F17" s="337" t="s">
        <v>1041</v>
      </c>
      <c r="G17" s="136"/>
    </row>
    <row r="18" spans="3:7" ht="175.2" customHeight="1" thickBot="1" x14ac:dyDescent="0.35">
      <c r="C18" s="136"/>
      <c r="D18" s="169"/>
      <c r="E18" s="136"/>
      <c r="F18" s="169"/>
      <c r="G18" s="136"/>
    </row>
    <row r="19" spans="3:7" x14ac:dyDescent="0.3">
      <c r="C19" s="136"/>
      <c r="D19" s="334" t="s">
        <v>905</v>
      </c>
      <c r="E19" s="332"/>
      <c r="F19" s="334" t="s">
        <v>905</v>
      </c>
      <c r="G19" s="136"/>
    </row>
    <row r="20" spans="3:7" ht="25.05" customHeight="1" thickBot="1" x14ac:dyDescent="0.35">
      <c r="C20" s="136"/>
      <c r="D20" s="337" t="s">
        <v>1032</v>
      </c>
      <c r="E20" s="136"/>
      <c r="F20" s="337" t="s">
        <v>1031</v>
      </c>
      <c r="G20" s="136"/>
    </row>
    <row r="21" spans="3:7" ht="175.2" customHeight="1" thickBot="1" x14ac:dyDescent="0.35">
      <c r="C21" s="136"/>
      <c r="D21" s="169"/>
      <c r="E21" s="136"/>
      <c r="F21" s="169"/>
      <c r="G21" s="136"/>
    </row>
    <row r="22" spans="3:7" x14ac:dyDescent="0.3">
      <c r="C22" s="136"/>
      <c r="D22" s="334" t="s">
        <v>905</v>
      </c>
      <c r="E22" s="332"/>
      <c r="F22" s="334" t="s">
        <v>905</v>
      </c>
      <c r="G22" s="136"/>
    </row>
  </sheetData>
  <sheetProtection algorithmName="SHA-512" hashValue="IBosedgBX1mKTa/vCvMt2jX4fVOPDp6rdfaPUWoV+i40Gx75ZSU5ReCCMbCcEcfUj5TZBS1CRRtrQCio8AFlkw==" saltValue="YQ2cz8ReRZc0y6bvUZuEcg==" spinCount="100000" sheet="1" scenarios="1"/>
  <mergeCells count="1">
    <mergeCell ref="D2:F2"/>
  </mergeCells>
  <pageMargins left="0.511811024" right="0.511811024" top="0.78740157499999996" bottom="0.78740157499999996" header="0.31496062000000002" footer="0.31496062000000002"/>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21"/>
  <dimension ref="A1:AN88"/>
  <sheetViews>
    <sheetView workbookViewId="0">
      <selection activeCell="D16" sqref="D16"/>
    </sheetView>
  </sheetViews>
  <sheetFormatPr defaultRowHeight="14.4" x14ac:dyDescent="0.3"/>
  <cols>
    <col min="3" max="3" width="10.44140625" customWidth="1"/>
    <col min="4" max="4" width="71.88671875" customWidth="1"/>
    <col min="5" max="5" width="3.44140625" customWidth="1"/>
    <col min="8" max="8" width="10.33203125" customWidth="1"/>
    <col min="10" max="10" width="10.109375" customWidth="1"/>
    <col min="12" max="12" width="11" customWidth="1"/>
    <col min="23" max="38" width="5.33203125" customWidth="1"/>
  </cols>
  <sheetData>
    <row r="1" spans="1:40" x14ac:dyDescent="0.3">
      <c r="A1" s="116" t="s">
        <v>102</v>
      </c>
      <c r="D1" s="117" t="s">
        <v>103</v>
      </c>
    </row>
    <row r="2" spans="1:40" ht="21.6" x14ac:dyDescent="0.3">
      <c r="A2" s="116"/>
      <c r="D2" s="23" t="s">
        <v>104</v>
      </c>
      <c r="F2" s="122" t="s">
        <v>105</v>
      </c>
      <c r="G2" s="99"/>
      <c r="H2" s="123" t="s">
        <v>106</v>
      </c>
      <c r="I2" s="99"/>
      <c r="J2" s="123" t="s">
        <v>107</v>
      </c>
      <c r="K2" s="99"/>
      <c r="L2" s="124" t="s">
        <v>108</v>
      </c>
      <c r="M2" s="99"/>
      <c r="N2" s="123" t="s">
        <v>109</v>
      </c>
      <c r="O2" s="99"/>
      <c r="P2" s="123" t="s">
        <v>110</v>
      </c>
      <c r="Q2" s="99"/>
    </row>
    <row r="3" spans="1:40" ht="31.8" x14ac:dyDescent="0.3">
      <c r="A3" s="116"/>
      <c r="D3" s="23" t="s">
        <v>111</v>
      </c>
      <c r="F3" s="122" t="s">
        <v>112</v>
      </c>
      <c r="G3" s="103"/>
      <c r="H3" s="123" t="s">
        <v>113</v>
      </c>
      <c r="I3" s="106"/>
      <c r="J3" s="123" t="s">
        <v>114</v>
      </c>
      <c r="K3" s="106"/>
      <c r="L3" s="124" t="s">
        <v>115</v>
      </c>
      <c r="M3" s="106"/>
      <c r="N3" s="124" t="s">
        <v>116</v>
      </c>
      <c r="O3" s="103"/>
      <c r="P3" s="123" t="s">
        <v>117</v>
      </c>
      <c r="Q3" s="120"/>
    </row>
    <row r="4" spans="1:40" x14ac:dyDescent="0.3">
      <c r="A4" s="116" t="s">
        <v>118</v>
      </c>
      <c r="D4" s="23" t="s">
        <v>119</v>
      </c>
      <c r="F4" s="122" t="s">
        <v>12</v>
      </c>
      <c r="G4" s="102"/>
      <c r="H4" s="123" t="s">
        <v>120</v>
      </c>
      <c r="I4" s="105"/>
      <c r="J4" s="123" t="s">
        <v>121</v>
      </c>
      <c r="K4" s="105"/>
      <c r="L4" s="123" t="s">
        <v>122</v>
      </c>
      <c r="M4" s="99"/>
      <c r="N4" s="123"/>
    </row>
    <row r="5" spans="1:40" ht="21.6" x14ac:dyDescent="0.3">
      <c r="A5" s="116" t="s">
        <v>123</v>
      </c>
      <c r="D5" s="23" t="s">
        <v>353</v>
      </c>
      <c r="F5" s="122" t="s">
        <v>124</v>
      </c>
      <c r="G5" s="103"/>
      <c r="H5" s="123" t="s">
        <v>125</v>
      </c>
      <c r="I5" s="106"/>
      <c r="J5" s="124" t="s">
        <v>126</v>
      </c>
      <c r="K5" s="104"/>
      <c r="L5" s="123"/>
      <c r="N5" s="123"/>
    </row>
    <row r="6" spans="1:40" x14ac:dyDescent="0.3">
      <c r="D6" s="23" t="s">
        <v>127</v>
      </c>
      <c r="F6" s="122" t="s">
        <v>128</v>
      </c>
      <c r="G6" s="102" t="s">
        <v>352</v>
      </c>
      <c r="H6" s="122" t="s">
        <v>129</v>
      </c>
      <c r="I6" s="102" t="s">
        <v>352</v>
      </c>
      <c r="J6" s="122" t="s">
        <v>130</v>
      </c>
      <c r="K6" s="102" t="s">
        <v>352</v>
      </c>
      <c r="L6" s="122" t="s">
        <v>4</v>
      </c>
      <c r="M6" s="102" t="s">
        <v>352</v>
      </c>
      <c r="N6" s="122" t="s">
        <v>5</v>
      </c>
      <c r="O6" s="99" t="s">
        <v>352</v>
      </c>
    </row>
    <row r="8" spans="1:40" ht="15.6" x14ac:dyDescent="0.3">
      <c r="B8" t="s">
        <v>131</v>
      </c>
      <c r="C8" t="s">
        <v>132</v>
      </c>
      <c r="D8" s="456" t="s">
        <v>9</v>
      </c>
      <c r="E8" s="456"/>
      <c r="F8" s="98" t="s">
        <v>133</v>
      </c>
      <c r="G8" s="98" t="s">
        <v>134</v>
      </c>
      <c r="H8" s="98" t="s">
        <v>135</v>
      </c>
      <c r="I8" s="98" t="s">
        <v>136</v>
      </c>
      <c r="J8" s="98" t="s">
        <v>137</v>
      </c>
      <c r="K8" s="98" t="s">
        <v>138</v>
      </c>
      <c r="L8" s="98" t="s">
        <v>139</v>
      </c>
      <c r="M8" s="98" t="s">
        <v>140</v>
      </c>
      <c r="N8" s="98" t="s">
        <v>141</v>
      </c>
      <c r="O8" s="107" t="s">
        <v>142</v>
      </c>
      <c r="P8" s="107" t="s">
        <v>143</v>
      </c>
      <c r="Q8" s="107" t="s">
        <v>144</v>
      </c>
      <c r="R8" s="107" t="s">
        <v>145</v>
      </c>
      <c r="S8" s="107" t="s">
        <v>146</v>
      </c>
      <c r="T8" s="108" t="s">
        <v>147</v>
      </c>
      <c r="U8" s="108" t="s">
        <v>148</v>
      </c>
      <c r="V8" s="108" t="s">
        <v>149</v>
      </c>
      <c r="W8" s="107" t="s">
        <v>150</v>
      </c>
      <c r="X8" s="107" t="s">
        <v>151</v>
      </c>
      <c r="Y8" s="107" t="s">
        <v>152</v>
      </c>
      <c r="Z8" s="112" t="s">
        <v>153</v>
      </c>
      <c r="AA8" s="119" t="s">
        <v>154</v>
      </c>
      <c r="AB8" s="119" t="s">
        <v>155</v>
      </c>
      <c r="AC8" s="119" t="s">
        <v>156</v>
      </c>
      <c r="AD8" s="119" t="s">
        <v>157</v>
      </c>
      <c r="AE8" s="119" t="s">
        <v>158</v>
      </c>
      <c r="AF8" s="119" t="s">
        <v>159</v>
      </c>
      <c r="AG8" s="118" t="s">
        <v>160</v>
      </c>
      <c r="AH8" s="118" t="s">
        <v>161</v>
      </c>
      <c r="AI8" s="118" t="s">
        <v>162</v>
      </c>
      <c r="AJ8" s="118" t="s">
        <v>163</v>
      </c>
      <c r="AK8" s="118" t="s">
        <v>164</v>
      </c>
      <c r="AL8" s="118" t="s">
        <v>165</v>
      </c>
      <c r="AM8" s="114" t="s">
        <v>166</v>
      </c>
      <c r="AN8" s="115" t="s">
        <v>167</v>
      </c>
    </row>
    <row r="9" spans="1:40" x14ac:dyDescent="0.3">
      <c r="B9">
        <v>1</v>
      </c>
      <c r="C9">
        <v>1</v>
      </c>
      <c r="D9" t="s">
        <v>13</v>
      </c>
      <c r="E9">
        <v>0</v>
      </c>
      <c r="F9" t="s">
        <v>168</v>
      </c>
      <c r="G9" t="s">
        <v>116</v>
      </c>
      <c r="H9" t="s">
        <v>12</v>
      </c>
      <c r="I9" t="s">
        <v>11</v>
      </c>
      <c r="J9" t="s">
        <v>1</v>
      </c>
      <c r="K9" t="s">
        <v>2</v>
      </c>
      <c r="M9" t="s">
        <v>4</v>
      </c>
      <c r="N9" t="s">
        <v>5</v>
      </c>
      <c r="O9" s="109" t="str">
        <f>IF($G$6="Sim",IF(J9="RI","SIM",""),"")</f>
        <v>SIM</v>
      </c>
      <c r="P9" s="109" t="str">
        <f>IF($I$6="Sim",IF(K9="RE","SIM",""),"")</f>
        <v>SIM</v>
      </c>
      <c r="Q9" s="109" t="str">
        <f>IF($K$6="Sim",IF(L9="FOD","SIM",""),"")</f>
        <v/>
      </c>
      <c r="R9" s="109" t="str">
        <f>IF($M$6="Sim",IF(M9="BIRD","SIM",""),"")</f>
        <v>SIM</v>
      </c>
      <c r="S9" s="110" t="str">
        <f>IF($O$6="Sim",IF(N9="WILD","SIM",""),"")</f>
        <v>SIM</v>
      </c>
      <c r="T9" s="110" t="str">
        <f>IF($G$5="Sim",IF(I9="PREV","SIM",""),"")</f>
        <v/>
      </c>
      <c r="U9" s="110" t="str">
        <f>IF($I$5="Sim",IF(I9="RECUP","SIM",""),"")</f>
        <v/>
      </c>
      <c r="V9" s="110" t="str">
        <f>IF($K$5="Sim",IF(I9="Escalation Factor","SIM",""),"")</f>
        <v/>
      </c>
      <c r="W9" s="110" t="str">
        <f>IF($G$4="Sim",IF($H9="INFRA","SIM",""),"")</f>
        <v/>
      </c>
      <c r="X9" s="110" t="str">
        <f>IF($I$4="Sim",IF($H9="PROC","SIM",""),"")</f>
        <v/>
      </c>
      <c r="Y9" s="110" t="str">
        <f>IF($K$4="Sim",IF($H9="TREIN","SIM",""),"")</f>
        <v/>
      </c>
      <c r="Z9" s="113" t="str">
        <f>IF($M$4="Sim",IF($H9="ORG","SIM",""),"")</f>
        <v/>
      </c>
      <c r="AA9" s="113" t="str">
        <f>IF($G$3="Sim",IF($G9="PPD","SIM",""),"")</f>
        <v/>
      </c>
      <c r="AB9" s="113" t="str">
        <f>IF($I$3="Sim",IF($G9="TWY","SIM",""),"")</f>
        <v/>
      </c>
      <c r="AC9" s="113" t="str">
        <f>IF($K$3="Sim",IF($G9="Pátio","SIM",""),"")</f>
        <v/>
      </c>
      <c r="AD9" s="113" t="str">
        <f>IF($M$3="Sim",IF($G9="Vias Serviço","SIM",""),"")</f>
        <v/>
      </c>
      <c r="AE9" s="113" t="str">
        <f>IF($O$3="Sim",IF($G9="COMPLEXO AEROPORTUÁRIO","SIM",""),"")</f>
        <v/>
      </c>
      <c r="AF9" s="113" t="str">
        <f>IF($Q$3="Sim",IF($G9="GESTÃO","SIM",""),"")</f>
        <v/>
      </c>
      <c r="AG9" s="113" t="str">
        <f>IF($G$2="Sim",IF($F9="OPS","SIM",""),"")</f>
        <v/>
      </c>
      <c r="AH9" s="113" t="str">
        <f>IF($I$2="Sim",IF($F9="MNT","SIM",""),"")</f>
        <v/>
      </c>
      <c r="AI9" s="113" t="str">
        <f>IF($K$2="Sim",IF($F9="GSO","SIM",""),"")</f>
        <v/>
      </c>
      <c r="AJ9" s="113" t="str">
        <f>IF($M$2="Sim",IF($F9="REA","SIM",""),"")</f>
        <v/>
      </c>
      <c r="AK9" s="113" t="str">
        <f>IF($O$2="Sim",IF($F9="GRF","SIM",""),"")</f>
        <v/>
      </c>
      <c r="AL9" s="113" t="str">
        <f>IF($Q$2="Sim",IF($F9="OPA","SIM",""),"")</f>
        <v/>
      </c>
      <c r="AM9" s="100" t="str">
        <f t="array" ref="AM9">IF(OR(O9:AL9="SIM"),"SIM","NÃO")</f>
        <v>SIM</v>
      </c>
      <c r="AN9" s="101">
        <f>IF(AM9="SIM",C9,"")</f>
        <v>1</v>
      </c>
    </row>
    <row r="10" spans="1:40" x14ac:dyDescent="0.3">
      <c r="B10">
        <v>2</v>
      </c>
      <c r="C10">
        <v>2</v>
      </c>
      <c r="D10" t="s">
        <v>16</v>
      </c>
      <c r="E10">
        <v>0</v>
      </c>
      <c r="F10" t="s">
        <v>168</v>
      </c>
      <c r="G10" t="s">
        <v>116</v>
      </c>
      <c r="H10" t="s">
        <v>12</v>
      </c>
      <c r="I10" t="s">
        <v>11</v>
      </c>
      <c r="J10" t="s">
        <v>1</v>
      </c>
      <c r="K10" t="s">
        <v>2</v>
      </c>
      <c r="M10" t="s">
        <v>4</v>
      </c>
      <c r="N10" t="s">
        <v>5</v>
      </c>
      <c r="O10" s="109" t="str">
        <f t="shared" ref="O10:O73" si="0">IF($G$6="Sim",IF(J10="RI","SIM",""),"")</f>
        <v>SIM</v>
      </c>
      <c r="P10" s="109" t="str">
        <f t="shared" ref="P10:P73" si="1">IF($I$6="Sim",IF(K10="RE","SIM",""),"")</f>
        <v>SIM</v>
      </c>
      <c r="Q10" s="109" t="str">
        <f t="shared" ref="Q10:Q73" si="2">IF($K$6="Sim",IF(L10="FOD","SIM",""),"")</f>
        <v/>
      </c>
      <c r="R10" s="109" t="str">
        <f t="shared" ref="R10:R73" si="3">IF($M$6="Sim",IF(M10="BIRD","SIM",""),"")</f>
        <v>SIM</v>
      </c>
      <c r="S10" s="110" t="str">
        <f t="shared" ref="S10:S73" si="4">IF($O$6="Sim",IF(N10="WILD","SIM",""),"")</f>
        <v>SIM</v>
      </c>
      <c r="T10" s="110" t="str">
        <f t="shared" ref="T10:T73" si="5">IF($G$5="Sim",IF(I10="PREV","SIM",""),"")</f>
        <v/>
      </c>
      <c r="U10" s="110" t="str">
        <f t="shared" ref="U10:U73" si="6">IF($I$5="Sim",IF(I10="RECUP","SIM",""),"")</f>
        <v/>
      </c>
      <c r="V10" s="110" t="str">
        <f t="shared" ref="V10:V73" si="7">IF($K$5="Sim",IF(I10="Escalation Factor","SIM",""),"")</f>
        <v/>
      </c>
      <c r="W10" s="110" t="str">
        <f t="shared" ref="W10:W73" si="8">IF($G$4="Sim",IF($H10="INFRA","SIM",""),"")</f>
        <v/>
      </c>
      <c r="X10" s="110" t="str">
        <f t="shared" ref="X10:X73" si="9">IF($I$4="Sim",IF($H10="PROC","SIM",""),"")</f>
        <v/>
      </c>
      <c r="Y10" s="110" t="str">
        <f t="shared" ref="Y10:Y73" si="10">IF($K$4="Sim",IF($H10="TREIN","SIM",""),"")</f>
        <v/>
      </c>
      <c r="Z10" s="113" t="str">
        <f t="shared" ref="Z10:Z73" si="11">IF($M$4="Sim",IF($H10="ORG","SIM",""),"")</f>
        <v/>
      </c>
      <c r="AA10" s="113" t="str">
        <f t="shared" ref="AA10:AA73" si="12">IF($G$3="Sim",IF($G10="PPD","SIM",""),"")</f>
        <v/>
      </c>
      <c r="AB10" s="113" t="str">
        <f>IF($I$3="Sim",IF($G10="TWY","SIM",""),"")</f>
        <v/>
      </c>
      <c r="AC10" s="113" t="str">
        <f t="shared" ref="AC10:AC73" si="13">IF($K$3="Sim",IF($G10="Pátio","SIM",""),"")</f>
        <v/>
      </c>
      <c r="AD10" s="113" t="str">
        <f t="shared" ref="AD10:AD73" si="14">IF($M$3="Sim",IF($G10="Vias Serviço","SIM",""),"")</f>
        <v/>
      </c>
      <c r="AE10" s="113" t="str">
        <f t="shared" ref="AE10:AE73" si="15">IF($O$3="Sim",IF($G10="COMPLEXO AEROPORTUÁRIO","SIM",""),"")</f>
        <v/>
      </c>
      <c r="AF10" s="113" t="str">
        <f t="shared" ref="AF10:AF73" si="16">IF($Q$3="Sim",IF($G10="GESTÃO","SIM",""),"")</f>
        <v/>
      </c>
      <c r="AG10" s="113" t="str">
        <f t="shared" ref="AG10:AG73" si="17">IF($G$2="Sim",IF($F10="OPS","SIM",""),"")</f>
        <v/>
      </c>
      <c r="AH10" s="113" t="str">
        <f t="shared" ref="AH10:AH73" si="18">IF($I$2="Sim",IF($F10="MNT","SIM",""),"")</f>
        <v/>
      </c>
      <c r="AI10" s="113" t="str">
        <f t="shared" ref="AI10:AI73" si="19">IF($K$2="Sim",IF($F10="GSO","SIM",""),"")</f>
        <v/>
      </c>
      <c r="AJ10" s="113" t="str">
        <f t="shared" ref="AJ10:AJ73" si="20">IF($M$2="Sim",IF($F10="REA","SIM",""),"")</f>
        <v/>
      </c>
      <c r="AK10" s="113" t="str">
        <f t="shared" ref="AK10:AK73" si="21">IF($O$2="Sim",IF($F10="GRF","SIM",""),"")</f>
        <v/>
      </c>
      <c r="AL10" s="113" t="str">
        <f t="shared" ref="AL10:AL73" si="22">IF($Q$2="Sim",IF($F10="OPA","SIM",""),"")</f>
        <v/>
      </c>
      <c r="AM10" s="100" t="str">
        <f t="array" ref="AM10">IF(OR(O10:AL10="SIM"),"SIM","NÃO")</f>
        <v>SIM</v>
      </c>
      <c r="AN10" s="101">
        <f t="shared" ref="AN10:AN73" si="23">IF(AM10="SIM",C10,"")</f>
        <v>2</v>
      </c>
    </row>
    <row r="11" spans="1:40" x14ac:dyDescent="0.3">
      <c r="B11">
        <v>40</v>
      </c>
      <c r="C11">
        <v>3</v>
      </c>
      <c r="D11" t="s">
        <v>18</v>
      </c>
      <c r="E11">
        <v>0</v>
      </c>
      <c r="F11" t="s">
        <v>169</v>
      </c>
      <c r="G11" t="s">
        <v>116</v>
      </c>
      <c r="H11" t="s">
        <v>12</v>
      </c>
      <c r="I11" t="s">
        <v>11</v>
      </c>
      <c r="J11" t="s">
        <v>1</v>
      </c>
      <c r="N11" t="s">
        <v>5</v>
      </c>
      <c r="O11" s="109" t="str">
        <f t="shared" si="0"/>
        <v>SIM</v>
      </c>
      <c r="P11" s="109" t="str">
        <f t="shared" si="1"/>
        <v/>
      </c>
      <c r="Q11" s="109" t="str">
        <f t="shared" si="2"/>
        <v/>
      </c>
      <c r="R11" s="109" t="str">
        <f t="shared" si="3"/>
        <v/>
      </c>
      <c r="S11" s="110" t="str">
        <f t="shared" si="4"/>
        <v>SIM</v>
      </c>
      <c r="T11" s="110" t="str">
        <f t="shared" si="5"/>
        <v/>
      </c>
      <c r="U11" s="110" t="str">
        <f t="shared" si="6"/>
        <v/>
      </c>
      <c r="V11" s="110" t="str">
        <f t="shared" si="7"/>
        <v/>
      </c>
      <c r="W11" s="110" t="str">
        <f t="shared" si="8"/>
        <v/>
      </c>
      <c r="X11" s="110" t="str">
        <f t="shared" si="9"/>
        <v/>
      </c>
      <c r="Y11" s="110" t="str">
        <f t="shared" si="10"/>
        <v/>
      </c>
      <c r="Z11" s="113" t="str">
        <f t="shared" si="11"/>
        <v/>
      </c>
      <c r="AA11" s="113" t="str">
        <f t="shared" si="12"/>
        <v/>
      </c>
      <c r="AB11" s="113" t="str">
        <f t="shared" ref="AB11:AB74" si="24">IF($I$3="Sim",IF($G11="TWY","SIM",""),"")</f>
        <v/>
      </c>
      <c r="AC11" s="113" t="str">
        <f t="shared" si="13"/>
        <v/>
      </c>
      <c r="AD11" s="113" t="str">
        <f t="shared" si="14"/>
        <v/>
      </c>
      <c r="AE11" s="113" t="str">
        <f t="shared" si="15"/>
        <v/>
      </c>
      <c r="AF11" s="113" t="str">
        <f t="shared" si="16"/>
        <v/>
      </c>
      <c r="AG11" s="113" t="str">
        <f t="shared" si="17"/>
        <v/>
      </c>
      <c r="AH11" s="113" t="str">
        <f t="shared" si="18"/>
        <v/>
      </c>
      <c r="AI11" s="113" t="str">
        <f t="shared" si="19"/>
        <v/>
      </c>
      <c r="AJ11" s="113" t="str">
        <f t="shared" si="20"/>
        <v/>
      </c>
      <c r="AK11" s="113" t="str">
        <f t="shared" si="21"/>
        <v/>
      </c>
      <c r="AL11" s="113" t="str">
        <f t="shared" si="22"/>
        <v/>
      </c>
      <c r="AM11" s="100" t="str">
        <f t="array" ref="AM11">IF(OR(O11:AL11="SIM"),"SIM","NÃO")</f>
        <v>SIM</v>
      </c>
      <c r="AN11" s="101">
        <f t="shared" si="23"/>
        <v>3</v>
      </c>
    </row>
    <row r="12" spans="1:40" x14ac:dyDescent="0.3">
      <c r="B12">
        <v>35</v>
      </c>
      <c r="C12">
        <v>4</v>
      </c>
      <c r="D12" t="s">
        <v>21</v>
      </c>
      <c r="E12">
        <v>0</v>
      </c>
      <c r="F12" t="s">
        <v>168</v>
      </c>
      <c r="G12" t="s">
        <v>113</v>
      </c>
      <c r="H12" t="s">
        <v>12</v>
      </c>
      <c r="I12" t="s">
        <v>11</v>
      </c>
      <c r="J12" t="s">
        <v>1</v>
      </c>
      <c r="O12" s="109" t="str">
        <f t="shared" si="0"/>
        <v>SIM</v>
      </c>
      <c r="P12" s="109" t="str">
        <f t="shared" si="1"/>
        <v/>
      </c>
      <c r="Q12" s="109" t="str">
        <f t="shared" si="2"/>
        <v/>
      </c>
      <c r="R12" s="109" t="str">
        <f t="shared" si="3"/>
        <v/>
      </c>
      <c r="S12" s="110" t="str">
        <f t="shared" si="4"/>
        <v/>
      </c>
      <c r="T12" s="110" t="str">
        <f t="shared" si="5"/>
        <v/>
      </c>
      <c r="U12" s="110" t="str">
        <f t="shared" si="6"/>
        <v/>
      </c>
      <c r="V12" s="110" t="str">
        <f t="shared" si="7"/>
        <v/>
      </c>
      <c r="W12" s="110" t="str">
        <f t="shared" si="8"/>
        <v/>
      </c>
      <c r="X12" s="110" t="str">
        <f t="shared" si="9"/>
        <v/>
      </c>
      <c r="Y12" s="110" t="str">
        <f t="shared" si="10"/>
        <v/>
      </c>
      <c r="Z12" s="113" t="str">
        <f t="shared" si="11"/>
        <v/>
      </c>
      <c r="AA12" s="113" t="str">
        <f t="shared" si="12"/>
        <v/>
      </c>
      <c r="AB12" s="113" t="str">
        <f t="shared" si="24"/>
        <v/>
      </c>
      <c r="AC12" s="113" t="str">
        <f t="shared" si="13"/>
        <v/>
      </c>
      <c r="AD12" s="113" t="str">
        <f t="shared" si="14"/>
        <v/>
      </c>
      <c r="AE12" s="113" t="str">
        <f t="shared" si="15"/>
        <v/>
      </c>
      <c r="AF12" s="113" t="str">
        <f t="shared" si="16"/>
        <v/>
      </c>
      <c r="AG12" s="113" t="str">
        <f t="shared" si="17"/>
        <v/>
      </c>
      <c r="AH12" s="113" t="str">
        <f t="shared" si="18"/>
        <v/>
      </c>
      <c r="AI12" s="113" t="str">
        <f t="shared" si="19"/>
        <v/>
      </c>
      <c r="AJ12" s="113" t="str">
        <f t="shared" si="20"/>
        <v/>
      </c>
      <c r="AK12" s="113" t="str">
        <f t="shared" si="21"/>
        <v/>
      </c>
      <c r="AL12" s="113" t="str">
        <f t="shared" si="22"/>
        <v/>
      </c>
      <c r="AM12" s="100" t="str">
        <f t="array" ref="AM12">IF(OR(O12:AL12="SIM"),"SIM","NÃO")</f>
        <v>SIM</v>
      </c>
      <c r="AN12" s="101">
        <f t="shared" si="23"/>
        <v>4</v>
      </c>
    </row>
    <row r="13" spans="1:40" x14ac:dyDescent="0.3">
      <c r="B13">
        <v>31</v>
      </c>
      <c r="C13">
        <v>5</v>
      </c>
      <c r="D13" t="s">
        <v>22</v>
      </c>
      <c r="E13">
        <v>0</v>
      </c>
      <c r="F13" t="s">
        <v>169</v>
      </c>
      <c r="G13" t="s">
        <v>113</v>
      </c>
      <c r="H13" t="s">
        <v>12</v>
      </c>
      <c r="I13" t="s">
        <v>11</v>
      </c>
      <c r="J13" t="s">
        <v>1</v>
      </c>
      <c r="K13" t="s">
        <v>2</v>
      </c>
      <c r="O13" s="109" t="str">
        <f t="shared" si="0"/>
        <v>SIM</v>
      </c>
      <c r="P13" s="109" t="str">
        <f t="shared" si="1"/>
        <v>SIM</v>
      </c>
      <c r="Q13" s="109" t="str">
        <f t="shared" si="2"/>
        <v/>
      </c>
      <c r="R13" s="109" t="str">
        <f t="shared" si="3"/>
        <v/>
      </c>
      <c r="S13" s="110" t="str">
        <f t="shared" si="4"/>
        <v/>
      </c>
      <c r="T13" s="110" t="str">
        <f t="shared" si="5"/>
        <v/>
      </c>
      <c r="U13" s="110" t="str">
        <f t="shared" si="6"/>
        <v/>
      </c>
      <c r="V13" s="110" t="str">
        <f t="shared" si="7"/>
        <v/>
      </c>
      <c r="W13" s="110" t="str">
        <f t="shared" si="8"/>
        <v/>
      </c>
      <c r="X13" s="110" t="str">
        <f t="shared" si="9"/>
        <v/>
      </c>
      <c r="Y13" s="110" t="str">
        <f t="shared" si="10"/>
        <v/>
      </c>
      <c r="Z13" s="113" t="str">
        <f t="shared" si="11"/>
        <v/>
      </c>
      <c r="AA13" s="113" t="str">
        <f t="shared" si="12"/>
        <v/>
      </c>
      <c r="AB13" s="113" t="str">
        <f t="shared" si="24"/>
        <v/>
      </c>
      <c r="AC13" s="113" t="str">
        <f t="shared" si="13"/>
        <v/>
      </c>
      <c r="AD13" s="113" t="str">
        <f t="shared" si="14"/>
        <v/>
      </c>
      <c r="AE13" s="113" t="str">
        <f t="shared" si="15"/>
        <v/>
      </c>
      <c r="AF13" s="113" t="str">
        <f t="shared" si="16"/>
        <v/>
      </c>
      <c r="AG13" s="113" t="str">
        <f t="shared" si="17"/>
        <v/>
      </c>
      <c r="AH13" s="113" t="str">
        <f t="shared" si="18"/>
        <v/>
      </c>
      <c r="AI13" s="113" t="str">
        <f t="shared" si="19"/>
        <v/>
      </c>
      <c r="AJ13" s="113" t="str">
        <f t="shared" si="20"/>
        <v/>
      </c>
      <c r="AK13" s="113" t="str">
        <f t="shared" si="21"/>
        <v/>
      </c>
      <c r="AL13" s="113" t="str">
        <f t="shared" si="22"/>
        <v/>
      </c>
      <c r="AM13" s="100" t="str">
        <f t="array" ref="AM13">IF(OR(O13:AL13="SIM"),"SIM","NÃO")</f>
        <v>SIM</v>
      </c>
      <c r="AN13" s="101">
        <f t="shared" si="23"/>
        <v>5</v>
      </c>
    </row>
    <row r="14" spans="1:40" x14ac:dyDescent="0.3">
      <c r="B14">
        <v>32</v>
      </c>
      <c r="C14">
        <v>6</v>
      </c>
      <c r="D14" t="s">
        <v>170</v>
      </c>
      <c r="E14">
        <v>0</v>
      </c>
      <c r="F14" t="s">
        <v>169</v>
      </c>
      <c r="G14" t="s">
        <v>116</v>
      </c>
      <c r="H14" t="s">
        <v>12</v>
      </c>
      <c r="I14" t="s">
        <v>11</v>
      </c>
      <c r="J14" t="s">
        <v>1</v>
      </c>
      <c r="K14" t="s">
        <v>2</v>
      </c>
      <c r="O14" s="109" t="str">
        <f t="shared" si="0"/>
        <v>SIM</v>
      </c>
      <c r="P14" s="109" t="str">
        <f t="shared" si="1"/>
        <v>SIM</v>
      </c>
      <c r="Q14" s="109" t="str">
        <f t="shared" si="2"/>
        <v/>
      </c>
      <c r="R14" s="109" t="str">
        <f t="shared" si="3"/>
        <v/>
      </c>
      <c r="S14" s="110" t="str">
        <f t="shared" si="4"/>
        <v/>
      </c>
      <c r="T14" s="110" t="str">
        <f t="shared" si="5"/>
        <v/>
      </c>
      <c r="U14" s="110" t="str">
        <f t="shared" si="6"/>
        <v/>
      </c>
      <c r="V14" s="110" t="str">
        <f t="shared" si="7"/>
        <v/>
      </c>
      <c r="W14" s="110" t="str">
        <f t="shared" si="8"/>
        <v/>
      </c>
      <c r="X14" s="110" t="str">
        <f t="shared" si="9"/>
        <v/>
      </c>
      <c r="Y14" s="110" t="str">
        <f t="shared" si="10"/>
        <v/>
      </c>
      <c r="Z14" s="113" t="str">
        <f t="shared" si="11"/>
        <v/>
      </c>
      <c r="AA14" s="113" t="str">
        <f t="shared" si="12"/>
        <v/>
      </c>
      <c r="AB14" s="113" t="str">
        <f t="shared" si="24"/>
        <v/>
      </c>
      <c r="AC14" s="113" t="str">
        <f t="shared" si="13"/>
        <v/>
      </c>
      <c r="AD14" s="113" t="str">
        <f t="shared" si="14"/>
        <v/>
      </c>
      <c r="AE14" s="113" t="str">
        <f t="shared" si="15"/>
        <v/>
      </c>
      <c r="AF14" s="113" t="str">
        <f t="shared" si="16"/>
        <v/>
      </c>
      <c r="AG14" s="113" t="str">
        <f t="shared" si="17"/>
        <v/>
      </c>
      <c r="AH14" s="113" t="str">
        <f t="shared" si="18"/>
        <v/>
      </c>
      <c r="AI14" s="113" t="str">
        <f t="shared" si="19"/>
        <v/>
      </c>
      <c r="AJ14" s="113" t="str">
        <f t="shared" si="20"/>
        <v/>
      </c>
      <c r="AK14" s="113" t="str">
        <f t="shared" si="21"/>
        <v/>
      </c>
      <c r="AL14" s="113" t="str">
        <f t="shared" si="22"/>
        <v/>
      </c>
      <c r="AM14" s="100" t="str">
        <f t="array" ref="AM14">IF(OR(O14:AL14="SIM"),"SIM","NÃO")</f>
        <v>SIM</v>
      </c>
      <c r="AN14" s="101">
        <f t="shared" si="23"/>
        <v>6</v>
      </c>
    </row>
    <row r="15" spans="1:40" x14ac:dyDescent="0.3">
      <c r="B15">
        <v>33</v>
      </c>
      <c r="C15">
        <v>7</v>
      </c>
      <c r="D15" t="s">
        <v>24</v>
      </c>
      <c r="E15">
        <v>0</v>
      </c>
      <c r="F15" t="s">
        <v>169</v>
      </c>
      <c r="G15" t="s">
        <v>116</v>
      </c>
      <c r="H15" t="s">
        <v>12</v>
      </c>
      <c r="I15" t="s">
        <v>11</v>
      </c>
      <c r="J15" t="s">
        <v>1</v>
      </c>
      <c r="O15" s="109" t="str">
        <f t="shared" si="0"/>
        <v>SIM</v>
      </c>
      <c r="P15" s="109" t="str">
        <f t="shared" si="1"/>
        <v/>
      </c>
      <c r="Q15" s="109" t="str">
        <f t="shared" si="2"/>
        <v/>
      </c>
      <c r="R15" s="109" t="str">
        <f t="shared" si="3"/>
        <v/>
      </c>
      <c r="S15" s="110" t="str">
        <f t="shared" si="4"/>
        <v/>
      </c>
      <c r="T15" s="110" t="str">
        <f t="shared" si="5"/>
        <v/>
      </c>
      <c r="U15" s="110" t="str">
        <f t="shared" si="6"/>
        <v/>
      </c>
      <c r="V15" s="110" t="str">
        <f t="shared" si="7"/>
        <v/>
      </c>
      <c r="W15" s="110" t="str">
        <f t="shared" si="8"/>
        <v/>
      </c>
      <c r="X15" s="110" t="str">
        <f t="shared" si="9"/>
        <v/>
      </c>
      <c r="Y15" s="110" t="str">
        <f t="shared" si="10"/>
        <v/>
      </c>
      <c r="Z15" s="113" t="str">
        <f t="shared" si="11"/>
        <v/>
      </c>
      <c r="AA15" s="113" t="str">
        <f t="shared" si="12"/>
        <v/>
      </c>
      <c r="AB15" s="113" t="str">
        <f t="shared" si="24"/>
        <v/>
      </c>
      <c r="AC15" s="113" t="str">
        <f t="shared" si="13"/>
        <v/>
      </c>
      <c r="AD15" s="113" t="str">
        <f t="shared" si="14"/>
        <v/>
      </c>
      <c r="AE15" s="113" t="str">
        <f t="shared" si="15"/>
        <v/>
      </c>
      <c r="AF15" s="113" t="str">
        <f t="shared" si="16"/>
        <v/>
      </c>
      <c r="AG15" s="113" t="str">
        <f t="shared" si="17"/>
        <v/>
      </c>
      <c r="AH15" s="113" t="str">
        <f t="shared" si="18"/>
        <v/>
      </c>
      <c r="AI15" s="113" t="str">
        <f t="shared" si="19"/>
        <v/>
      </c>
      <c r="AJ15" s="113" t="str">
        <f t="shared" si="20"/>
        <v/>
      </c>
      <c r="AK15" s="113" t="str">
        <f t="shared" si="21"/>
        <v/>
      </c>
      <c r="AL15" s="113" t="str">
        <f t="shared" si="22"/>
        <v/>
      </c>
      <c r="AM15" s="100" t="str">
        <f t="array" ref="AM15">IF(OR(O15:AL15="SIM"),"SIM","NÃO")</f>
        <v>SIM</v>
      </c>
      <c r="AN15" s="101">
        <f t="shared" si="23"/>
        <v>7</v>
      </c>
    </row>
    <row r="16" spans="1:40" x14ac:dyDescent="0.3">
      <c r="B16">
        <v>34</v>
      </c>
      <c r="C16">
        <v>8</v>
      </c>
      <c r="D16" t="s">
        <v>25</v>
      </c>
      <c r="E16">
        <v>0</v>
      </c>
      <c r="F16" t="s">
        <v>168</v>
      </c>
      <c r="G16" t="s">
        <v>112</v>
      </c>
      <c r="H16" t="s">
        <v>12</v>
      </c>
      <c r="I16" t="s">
        <v>11</v>
      </c>
      <c r="J16" t="s">
        <v>1</v>
      </c>
      <c r="O16" s="109" t="str">
        <f t="shared" si="0"/>
        <v>SIM</v>
      </c>
      <c r="P16" s="109" t="str">
        <f t="shared" si="1"/>
        <v/>
      </c>
      <c r="Q16" s="109" t="str">
        <f t="shared" si="2"/>
        <v/>
      </c>
      <c r="R16" s="109" t="str">
        <f t="shared" si="3"/>
        <v/>
      </c>
      <c r="S16" s="110" t="str">
        <f t="shared" si="4"/>
        <v/>
      </c>
      <c r="T16" s="110" t="str">
        <f t="shared" si="5"/>
        <v/>
      </c>
      <c r="U16" s="110" t="str">
        <f t="shared" si="6"/>
        <v/>
      </c>
      <c r="V16" s="110" t="str">
        <f t="shared" si="7"/>
        <v/>
      </c>
      <c r="W16" s="110" t="str">
        <f t="shared" si="8"/>
        <v/>
      </c>
      <c r="X16" s="110" t="str">
        <f t="shared" si="9"/>
        <v/>
      </c>
      <c r="Y16" s="110" t="str">
        <f t="shared" si="10"/>
        <v/>
      </c>
      <c r="Z16" s="113" t="str">
        <f t="shared" si="11"/>
        <v/>
      </c>
      <c r="AA16" s="113" t="str">
        <f t="shared" si="12"/>
        <v/>
      </c>
      <c r="AB16" s="113" t="str">
        <f t="shared" si="24"/>
        <v/>
      </c>
      <c r="AC16" s="113" t="str">
        <f t="shared" si="13"/>
        <v/>
      </c>
      <c r="AD16" s="113" t="str">
        <f t="shared" si="14"/>
        <v/>
      </c>
      <c r="AE16" s="113" t="str">
        <f t="shared" si="15"/>
        <v/>
      </c>
      <c r="AF16" s="113" t="str">
        <f t="shared" si="16"/>
        <v/>
      </c>
      <c r="AG16" s="113" t="str">
        <f t="shared" si="17"/>
        <v/>
      </c>
      <c r="AH16" s="113" t="str">
        <f t="shared" si="18"/>
        <v/>
      </c>
      <c r="AI16" s="113" t="str">
        <f t="shared" si="19"/>
        <v/>
      </c>
      <c r="AJ16" s="113" t="str">
        <f t="shared" si="20"/>
        <v/>
      </c>
      <c r="AK16" s="113" t="str">
        <f t="shared" si="21"/>
        <v/>
      </c>
      <c r="AL16" s="113" t="str">
        <f t="shared" si="22"/>
        <v/>
      </c>
      <c r="AM16" s="100" t="str">
        <f t="array" ref="AM16">IF(OR(O16:AL16="SIM"),"SIM","NÃO")</f>
        <v>SIM</v>
      </c>
      <c r="AN16" s="101">
        <f t="shared" si="23"/>
        <v>8</v>
      </c>
    </row>
    <row r="17" spans="2:40" x14ac:dyDescent="0.3">
      <c r="B17">
        <v>3</v>
      </c>
      <c r="C17">
        <v>9</v>
      </c>
      <c r="D17" t="s">
        <v>27</v>
      </c>
      <c r="E17">
        <v>0</v>
      </c>
      <c r="F17" t="s">
        <v>168</v>
      </c>
      <c r="G17" t="s">
        <v>117</v>
      </c>
      <c r="H17" t="s">
        <v>12</v>
      </c>
      <c r="I17" t="s">
        <v>11</v>
      </c>
      <c r="J17" t="s">
        <v>1</v>
      </c>
      <c r="O17" s="109" t="str">
        <f t="shared" si="0"/>
        <v>SIM</v>
      </c>
      <c r="P17" s="109" t="str">
        <f t="shared" si="1"/>
        <v/>
      </c>
      <c r="Q17" s="109" t="str">
        <f t="shared" si="2"/>
        <v/>
      </c>
      <c r="R17" s="109" t="str">
        <f t="shared" si="3"/>
        <v/>
      </c>
      <c r="S17" s="110" t="str">
        <f t="shared" si="4"/>
        <v/>
      </c>
      <c r="T17" s="110" t="str">
        <f t="shared" si="5"/>
        <v/>
      </c>
      <c r="U17" s="110" t="str">
        <f t="shared" si="6"/>
        <v/>
      </c>
      <c r="V17" s="110" t="str">
        <f t="shared" si="7"/>
        <v/>
      </c>
      <c r="W17" s="110" t="str">
        <f t="shared" si="8"/>
        <v/>
      </c>
      <c r="X17" s="110" t="str">
        <f t="shared" si="9"/>
        <v/>
      </c>
      <c r="Y17" s="110" t="str">
        <f t="shared" si="10"/>
        <v/>
      </c>
      <c r="Z17" s="113" t="str">
        <f t="shared" si="11"/>
        <v/>
      </c>
      <c r="AA17" s="113" t="str">
        <f t="shared" si="12"/>
        <v/>
      </c>
      <c r="AB17" s="113" t="str">
        <f t="shared" si="24"/>
        <v/>
      </c>
      <c r="AC17" s="113" t="str">
        <f t="shared" si="13"/>
        <v/>
      </c>
      <c r="AD17" s="113" t="str">
        <f t="shared" si="14"/>
        <v/>
      </c>
      <c r="AE17" s="113" t="str">
        <f t="shared" si="15"/>
        <v/>
      </c>
      <c r="AF17" s="113" t="str">
        <f t="shared" si="16"/>
        <v/>
      </c>
      <c r="AG17" s="113" t="str">
        <f t="shared" si="17"/>
        <v/>
      </c>
      <c r="AH17" s="113" t="str">
        <f t="shared" si="18"/>
        <v/>
      </c>
      <c r="AI17" s="113" t="str">
        <f t="shared" si="19"/>
        <v/>
      </c>
      <c r="AJ17" s="113" t="str">
        <f t="shared" si="20"/>
        <v/>
      </c>
      <c r="AK17" s="113" t="str">
        <f t="shared" si="21"/>
        <v/>
      </c>
      <c r="AL17" s="113" t="str">
        <f t="shared" si="22"/>
        <v/>
      </c>
      <c r="AM17" s="100" t="str">
        <f t="array" ref="AM17">IF(OR(O17:AL17="SIM"),"SIM","NÃO")</f>
        <v>SIM</v>
      </c>
      <c r="AN17" s="101">
        <f t="shared" si="23"/>
        <v>9</v>
      </c>
    </row>
    <row r="18" spans="2:40" x14ac:dyDescent="0.3">
      <c r="B18">
        <v>20</v>
      </c>
      <c r="C18">
        <v>10</v>
      </c>
      <c r="D18" t="s">
        <v>29</v>
      </c>
      <c r="E18">
        <v>0</v>
      </c>
      <c r="F18" t="s">
        <v>169</v>
      </c>
      <c r="G18" t="s">
        <v>112</v>
      </c>
      <c r="H18" t="s">
        <v>12</v>
      </c>
      <c r="I18" t="s">
        <v>11</v>
      </c>
      <c r="K18" t="s">
        <v>2</v>
      </c>
      <c r="O18" s="109" t="str">
        <f t="shared" si="0"/>
        <v/>
      </c>
      <c r="P18" s="109" t="str">
        <f t="shared" si="1"/>
        <v>SIM</v>
      </c>
      <c r="Q18" s="109" t="str">
        <f t="shared" si="2"/>
        <v/>
      </c>
      <c r="R18" s="109" t="str">
        <f t="shared" si="3"/>
        <v/>
      </c>
      <c r="S18" s="110" t="str">
        <f t="shared" si="4"/>
        <v/>
      </c>
      <c r="T18" s="110" t="str">
        <f t="shared" si="5"/>
        <v/>
      </c>
      <c r="U18" s="110" t="str">
        <f t="shared" si="6"/>
        <v/>
      </c>
      <c r="V18" s="110" t="str">
        <f t="shared" si="7"/>
        <v/>
      </c>
      <c r="W18" s="110" t="str">
        <f t="shared" si="8"/>
        <v/>
      </c>
      <c r="X18" s="110" t="str">
        <f t="shared" si="9"/>
        <v/>
      </c>
      <c r="Y18" s="110" t="str">
        <f t="shared" si="10"/>
        <v/>
      </c>
      <c r="Z18" s="113" t="str">
        <f t="shared" si="11"/>
        <v/>
      </c>
      <c r="AA18" s="113" t="str">
        <f t="shared" si="12"/>
        <v/>
      </c>
      <c r="AB18" s="113" t="str">
        <f t="shared" si="24"/>
        <v/>
      </c>
      <c r="AC18" s="113" t="str">
        <f t="shared" si="13"/>
        <v/>
      </c>
      <c r="AD18" s="113" t="str">
        <f t="shared" si="14"/>
        <v/>
      </c>
      <c r="AE18" s="113" t="str">
        <f t="shared" si="15"/>
        <v/>
      </c>
      <c r="AF18" s="113" t="str">
        <f t="shared" si="16"/>
        <v/>
      </c>
      <c r="AG18" s="113" t="str">
        <f t="shared" si="17"/>
        <v/>
      </c>
      <c r="AH18" s="113" t="str">
        <f t="shared" si="18"/>
        <v/>
      </c>
      <c r="AI18" s="113" t="str">
        <f t="shared" si="19"/>
        <v/>
      </c>
      <c r="AJ18" s="113" t="str">
        <f t="shared" si="20"/>
        <v/>
      </c>
      <c r="AK18" s="113" t="str">
        <f t="shared" si="21"/>
        <v/>
      </c>
      <c r="AL18" s="113" t="str">
        <f t="shared" si="22"/>
        <v/>
      </c>
      <c r="AM18" s="100" t="str">
        <f t="array" ref="AM18">IF(OR(O18:AL18="SIM"),"SIM","NÃO")</f>
        <v>SIM</v>
      </c>
      <c r="AN18" s="101">
        <f t="shared" si="23"/>
        <v>10</v>
      </c>
    </row>
    <row r="19" spans="2:40" x14ac:dyDescent="0.3">
      <c r="B19">
        <v>21</v>
      </c>
      <c r="C19">
        <v>11</v>
      </c>
      <c r="D19" t="s">
        <v>31</v>
      </c>
      <c r="E19">
        <v>0</v>
      </c>
      <c r="F19" t="s">
        <v>169</v>
      </c>
      <c r="G19" t="s">
        <v>112</v>
      </c>
      <c r="H19" t="s">
        <v>12</v>
      </c>
      <c r="I19" t="s">
        <v>11</v>
      </c>
      <c r="K19" t="s">
        <v>2</v>
      </c>
      <c r="O19" s="109" t="str">
        <f t="shared" si="0"/>
        <v/>
      </c>
      <c r="P19" s="109" t="str">
        <f t="shared" si="1"/>
        <v>SIM</v>
      </c>
      <c r="Q19" s="109" t="str">
        <f t="shared" si="2"/>
        <v/>
      </c>
      <c r="R19" s="109" t="str">
        <f t="shared" si="3"/>
        <v/>
      </c>
      <c r="S19" s="110" t="str">
        <f t="shared" si="4"/>
        <v/>
      </c>
      <c r="T19" s="110" t="str">
        <f t="shared" si="5"/>
        <v/>
      </c>
      <c r="U19" s="110" t="str">
        <f t="shared" si="6"/>
        <v/>
      </c>
      <c r="V19" s="110" t="str">
        <f t="shared" si="7"/>
        <v/>
      </c>
      <c r="W19" s="110" t="str">
        <f t="shared" si="8"/>
        <v/>
      </c>
      <c r="X19" s="110" t="str">
        <f t="shared" si="9"/>
        <v/>
      </c>
      <c r="Y19" s="110" t="str">
        <f t="shared" si="10"/>
        <v/>
      </c>
      <c r="Z19" s="113" t="str">
        <f t="shared" si="11"/>
        <v/>
      </c>
      <c r="AA19" s="113" t="str">
        <f t="shared" si="12"/>
        <v/>
      </c>
      <c r="AB19" s="113" t="str">
        <f t="shared" si="24"/>
        <v/>
      </c>
      <c r="AC19" s="113" t="str">
        <f t="shared" si="13"/>
        <v/>
      </c>
      <c r="AD19" s="113" t="str">
        <f t="shared" si="14"/>
        <v/>
      </c>
      <c r="AE19" s="113" t="str">
        <f t="shared" si="15"/>
        <v/>
      </c>
      <c r="AF19" s="113" t="str">
        <f t="shared" si="16"/>
        <v/>
      </c>
      <c r="AG19" s="113" t="str">
        <f t="shared" si="17"/>
        <v/>
      </c>
      <c r="AH19" s="113" t="str">
        <f t="shared" si="18"/>
        <v/>
      </c>
      <c r="AI19" s="113" t="str">
        <f t="shared" si="19"/>
        <v/>
      </c>
      <c r="AJ19" s="113" t="str">
        <f t="shared" si="20"/>
        <v/>
      </c>
      <c r="AK19" s="113" t="str">
        <f t="shared" si="21"/>
        <v/>
      </c>
      <c r="AL19" s="113" t="str">
        <f t="shared" si="22"/>
        <v/>
      </c>
      <c r="AM19" s="100" t="str">
        <f t="array" ref="AM19">IF(OR(O19:AL19="SIM"),"SIM","NÃO")</f>
        <v>SIM</v>
      </c>
      <c r="AN19" s="101">
        <f t="shared" si="23"/>
        <v>11</v>
      </c>
    </row>
    <row r="20" spans="2:40" x14ac:dyDescent="0.3">
      <c r="B20">
        <v>22</v>
      </c>
      <c r="C20">
        <v>12</v>
      </c>
      <c r="D20" t="s">
        <v>33</v>
      </c>
      <c r="E20">
        <v>0</v>
      </c>
      <c r="F20" t="s">
        <v>169</v>
      </c>
      <c r="G20" t="s">
        <v>112</v>
      </c>
      <c r="H20" t="s">
        <v>12</v>
      </c>
      <c r="I20" t="s">
        <v>11</v>
      </c>
      <c r="K20" t="s">
        <v>2</v>
      </c>
      <c r="O20" s="109" t="str">
        <f t="shared" si="0"/>
        <v/>
      </c>
      <c r="P20" s="109" t="str">
        <f t="shared" si="1"/>
        <v>SIM</v>
      </c>
      <c r="Q20" s="109" t="str">
        <f t="shared" si="2"/>
        <v/>
      </c>
      <c r="R20" s="109" t="str">
        <f t="shared" si="3"/>
        <v/>
      </c>
      <c r="S20" s="110" t="str">
        <f t="shared" si="4"/>
        <v/>
      </c>
      <c r="T20" s="110" t="str">
        <f t="shared" si="5"/>
        <v/>
      </c>
      <c r="U20" s="110" t="str">
        <f t="shared" si="6"/>
        <v/>
      </c>
      <c r="V20" s="110" t="str">
        <f t="shared" si="7"/>
        <v/>
      </c>
      <c r="W20" s="110" t="str">
        <f t="shared" si="8"/>
        <v/>
      </c>
      <c r="X20" s="110" t="str">
        <f t="shared" si="9"/>
        <v/>
      </c>
      <c r="Y20" s="110" t="str">
        <f t="shared" si="10"/>
        <v/>
      </c>
      <c r="Z20" s="113" t="str">
        <f t="shared" si="11"/>
        <v/>
      </c>
      <c r="AA20" s="113" t="str">
        <f t="shared" si="12"/>
        <v/>
      </c>
      <c r="AB20" s="113" t="str">
        <f t="shared" si="24"/>
        <v/>
      </c>
      <c r="AC20" s="113" t="str">
        <f t="shared" si="13"/>
        <v/>
      </c>
      <c r="AD20" s="113" t="str">
        <f t="shared" si="14"/>
        <v/>
      </c>
      <c r="AE20" s="113" t="str">
        <f t="shared" si="15"/>
        <v/>
      </c>
      <c r="AF20" s="113" t="str">
        <f t="shared" si="16"/>
        <v/>
      </c>
      <c r="AG20" s="113" t="str">
        <f t="shared" si="17"/>
        <v/>
      </c>
      <c r="AH20" s="113" t="str">
        <f t="shared" si="18"/>
        <v/>
      </c>
      <c r="AI20" s="113" t="str">
        <f t="shared" si="19"/>
        <v/>
      </c>
      <c r="AJ20" s="113" t="str">
        <f t="shared" si="20"/>
        <v/>
      </c>
      <c r="AK20" s="113" t="str">
        <f t="shared" si="21"/>
        <v/>
      </c>
      <c r="AL20" s="113" t="str">
        <f t="shared" si="22"/>
        <v/>
      </c>
      <c r="AM20" s="100" t="str">
        <f t="array" ref="AM20">IF(OR(O20:AL20="SIM"),"SIM","NÃO")</f>
        <v>SIM</v>
      </c>
      <c r="AN20" s="101">
        <f t="shared" si="23"/>
        <v>12</v>
      </c>
    </row>
    <row r="21" spans="2:40" x14ac:dyDescent="0.3">
      <c r="B21">
        <v>23</v>
      </c>
      <c r="C21">
        <v>13</v>
      </c>
      <c r="D21" t="s">
        <v>34</v>
      </c>
      <c r="E21">
        <v>0</v>
      </c>
      <c r="F21" t="s">
        <v>168</v>
      </c>
      <c r="G21" t="s">
        <v>112</v>
      </c>
      <c r="H21" t="s">
        <v>12</v>
      </c>
      <c r="I21" t="s">
        <v>11</v>
      </c>
      <c r="K21" t="s">
        <v>2</v>
      </c>
      <c r="O21" s="109" t="str">
        <f t="shared" si="0"/>
        <v/>
      </c>
      <c r="P21" s="109" t="str">
        <f t="shared" si="1"/>
        <v>SIM</v>
      </c>
      <c r="Q21" s="109" t="str">
        <f t="shared" si="2"/>
        <v/>
      </c>
      <c r="R21" s="109" t="str">
        <f t="shared" si="3"/>
        <v/>
      </c>
      <c r="S21" s="110" t="str">
        <f t="shared" si="4"/>
        <v/>
      </c>
      <c r="T21" s="110" t="str">
        <f t="shared" si="5"/>
        <v/>
      </c>
      <c r="U21" s="110" t="str">
        <f t="shared" si="6"/>
        <v/>
      </c>
      <c r="V21" s="110" t="str">
        <f t="shared" si="7"/>
        <v/>
      </c>
      <c r="W21" s="110" t="str">
        <f t="shared" si="8"/>
        <v/>
      </c>
      <c r="X21" s="110" t="str">
        <f t="shared" si="9"/>
        <v/>
      </c>
      <c r="Y21" s="110" t="str">
        <f t="shared" si="10"/>
        <v/>
      </c>
      <c r="Z21" s="113" t="str">
        <f t="shared" si="11"/>
        <v/>
      </c>
      <c r="AA21" s="113" t="str">
        <f t="shared" si="12"/>
        <v/>
      </c>
      <c r="AB21" s="113" t="str">
        <f t="shared" si="24"/>
        <v/>
      </c>
      <c r="AC21" s="113" t="str">
        <f t="shared" si="13"/>
        <v/>
      </c>
      <c r="AD21" s="113" t="str">
        <f t="shared" si="14"/>
        <v/>
      </c>
      <c r="AE21" s="113" t="str">
        <f t="shared" si="15"/>
        <v/>
      </c>
      <c r="AF21" s="113" t="str">
        <f t="shared" si="16"/>
        <v/>
      </c>
      <c r="AG21" s="113" t="str">
        <f t="shared" si="17"/>
        <v/>
      </c>
      <c r="AH21" s="113" t="str">
        <f t="shared" si="18"/>
        <v/>
      </c>
      <c r="AI21" s="113" t="str">
        <f t="shared" si="19"/>
        <v/>
      </c>
      <c r="AJ21" s="113" t="str">
        <f t="shared" si="20"/>
        <v/>
      </c>
      <c r="AK21" s="113" t="str">
        <f t="shared" si="21"/>
        <v/>
      </c>
      <c r="AL21" s="113" t="str">
        <f t="shared" si="22"/>
        <v/>
      </c>
      <c r="AM21" s="100" t="str">
        <f t="array" ref="AM21">IF(OR(O21:AL21="SIM"),"SIM","NÃO")</f>
        <v>SIM</v>
      </c>
      <c r="AN21" s="101">
        <f t="shared" si="23"/>
        <v>13</v>
      </c>
    </row>
    <row r="22" spans="2:40" x14ac:dyDescent="0.3">
      <c r="B22">
        <v>24</v>
      </c>
      <c r="C22">
        <v>14</v>
      </c>
      <c r="D22" t="s">
        <v>35</v>
      </c>
      <c r="E22">
        <v>0</v>
      </c>
      <c r="F22" t="s">
        <v>168</v>
      </c>
      <c r="G22" t="s">
        <v>112</v>
      </c>
      <c r="H22" t="s">
        <v>12</v>
      </c>
      <c r="I22" t="s">
        <v>11</v>
      </c>
      <c r="K22" t="s">
        <v>2</v>
      </c>
      <c r="O22" s="109" t="str">
        <f t="shared" si="0"/>
        <v/>
      </c>
      <c r="P22" s="109" t="str">
        <f t="shared" si="1"/>
        <v>SIM</v>
      </c>
      <c r="Q22" s="109" t="str">
        <f t="shared" si="2"/>
        <v/>
      </c>
      <c r="R22" s="109" t="str">
        <f t="shared" si="3"/>
        <v/>
      </c>
      <c r="S22" s="110" t="str">
        <f t="shared" si="4"/>
        <v/>
      </c>
      <c r="T22" s="110" t="str">
        <f t="shared" si="5"/>
        <v/>
      </c>
      <c r="U22" s="110" t="str">
        <f t="shared" si="6"/>
        <v/>
      </c>
      <c r="V22" s="110" t="str">
        <f t="shared" si="7"/>
        <v/>
      </c>
      <c r="W22" s="110" t="str">
        <f t="shared" si="8"/>
        <v/>
      </c>
      <c r="X22" s="110" t="str">
        <f t="shared" si="9"/>
        <v/>
      </c>
      <c r="Y22" s="110" t="str">
        <f t="shared" si="10"/>
        <v/>
      </c>
      <c r="Z22" s="113" t="str">
        <f t="shared" si="11"/>
        <v/>
      </c>
      <c r="AA22" s="113" t="str">
        <f t="shared" si="12"/>
        <v/>
      </c>
      <c r="AB22" s="113" t="str">
        <f t="shared" si="24"/>
        <v/>
      </c>
      <c r="AC22" s="113" t="str">
        <f t="shared" si="13"/>
        <v/>
      </c>
      <c r="AD22" s="113" t="str">
        <f t="shared" si="14"/>
        <v/>
      </c>
      <c r="AE22" s="113" t="str">
        <f t="shared" si="15"/>
        <v/>
      </c>
      <c r="AF22" s="113" t="str">
        <f t="shared" si="16"/>
        <v/>
      </c>
      <c r="AG22" s="113" t="str">
        <f t="shared" si="17"/>
        <v/>
      </c>
      <c r="AH22" s="113" t="str">
        <f t="shared" si="18"/>
        <v/>
      </c>
      <c r="AI22" s="113" t="str">
        <f t="shared" si="19"/>
        <v/>
      </c>
      <c r="AJ22" s="113" t="str">
        <f t="shared" si="20"/>
        <v/>
      </c>
      <c r="AK22" s="113" t="str">
        <f t="shared" si="21"/>
        <v/>
      </c>
      <c r="AL22" s="113" t="str">
        <f t="shared" si="22"/>
        <v/>
      </c>
      <c r="AM22" s="100" t="str">
        <f t="array" ref="AM22">IF(OR(O22:AL22="SIM"),"SIM","NÃO")</f>
        <v>SIM</v>
      </c>
      <c r="AN22" s="101">
        <f t="shared" si="23"/>
        <v>14</v>
      </c>
    </row>
    <row r="23" spans="2:40" x14ac:dyDescent="0.3">
      <c r="B23">
        <v>25</v>
      </c>
      <c r="C23">
        <v>15</v>
      </c>
      <c r="D23" t="s">
        <v>37</v>
      </c>
      <c r="E23">
        <v>0</v>
      </c>
      <c r="F23" t="s">
        <v>168</v>
      </c>
      <c r="G23" t="s">
        <v>112</v>
      </c>
      <c r="H23" t="s">
        <v>12</v>
      </c>
      <c r="I23" t="s">
        <v>11</v>
      </c>
      <c r="K23" t="s">
        <v>2</v>
      </c>
      <c r="O23" s="109" t="str">
        <f t="shared" si="0"/>
        <v/>
      </c>
      <c r="P23" s="109" t="str">
        <f t="shared" si="1"/>
        <v>SIM</v>
      </c>
      <c r="Q23" s="109" t="str">
        <f t="shared" si="2"/>
        <v/>
      </c>
      <c r="R23" s="109" t="str">
        <f t="shared" si="3"/>
        <v/>
      </c>
      <c r="S23" s="110" t="str">
        <f t="shared" si="4"/>
        <v/>
      </c>
      <c r="T23" s="110" t="str">
        <f t="shared" si="5"/>
        <v/>
      </c>
      <c r="U23" s="110" t="str">
        <f t="shared" si="6"/>
        <v/>
      </c>
      <c r="V23" s="110" t="str">
        <f t="shared" si="7"/>
        <v/>
      </c>
      <c r="W23" s="110" t="str">
        <f t="shared" si="8"/>
        <v/>
      </c>
      <c r="X23" s="110" t="str">
        <f t="shared" si="9"/>
        <v/>
      </c>
      <c r="Y23" s="110" t="str">
        <f t="shared" si="10"/>
        <v/>
      </c>
      <c r="Z23" s="113" t="str">
        <f t="shared" si="11"/>
        <v/>
      </c>
      <c r="AA23" s="113" t="str">
        <f t="shared" si="12"/>
        <v/>
      </c>
      <c r="AB23" s="113" t="str">
        <f t="shared" si="24"/>
        <v/>
      </c>
      <c r="AC23" s="113" t="str">
        <f t="shared" si="13"/>
        <v/>
      </c>
      <c r="AD23" s="113" t="str">
        <f t="shared" si="14"/>
        <v/>
      </c>
      <c r="AE23" s="113" t="str">
        <f t="shared" si="15"/>
        <v/>
      </c>
      <c r="AF23" s="113" t="str">
        <f t="shared" si="16"/>
        <v/>
      </c>
      <c r="AG23" s="113" t="str">
        <f t="shared" si="17"/>
        <v/>
      </c>
      <c r="AH23" s="113" t="str">
        <f t="shared" si="18"/>
        <v/>
      </c>
      <c r="AI23" s="113" t="str">
        <f t="shared" si="19"/>
        <v/>
      </c>
      <c r="AJ23" s="113" t="str">
        <f t="shared" si="20"/>
        <v/>
      </c>
      <c r="AK23" s="113" t="str">
        <f t="shared" si="21"/>
        <v/>
      </c>
      <c r="AL23" s="113" t="str">
        <f t="shared" si="22"/>
        <v/>
      </c>
      <c r="AM23" s="100" t="str">
        <f t="array" ref="AM23">IF(OR(O23:AL23="SIM"),"SIM","NÃO")</f>
        <v>SIM</v>
      </c>
      <c r="AN23" s="101">
        <f t="shared" si="23"/>
        <v>15</v>
      </c>
    </row>
    <row r="24" spans="2:40" x14ac:dyDescent="0.3">
      <c r="B24">
        <v>19</v>
      </c>
      <c r="C24">
        <v>16</v>
      </c>
      <c r="D24" t="s">
        <v>39</v>
      </c>
      <c r="E24">
        <v>0</v>
      </c>
      <c r="F24" t="s">
        <v>169</v>
      </c>
      <c r="G24" t="s">
        <v>116</v>
      </c>
      <c r="H24" t="s">
        <v>12</v>
      </c>
      <c r="I24" t="s">
        <v>11</v>
      </c>
      <c r="K24" t="s">
        <v>2</v>
      </c>
      <c r="O24" s="109" t="str">
        <f t="shared" si="0"/>
        <v/>
      </c>
      <c r="P24" s="109" t="str">
        <f t="shared" si="1"/>
        <v>SIM</v>
      </c>
      <c r="Q24" s="109" t="str">
        <f t="shared" si="2"/>
        <v/>
      </c>
      <c r="R24" s="109" t="str">
        <f t="shared" si="3"/>
        <v/>
      </c>
      <c r="S24" s="110" t="str">
        <f t="shared" si="4"/>
        <v/>
      </c>
      <c r="T24" s="110" t="str">
        <f t="shared" si="5"/>
        <v/>
      </c>
      <c r="U24" s="110" t="str">
        <f t="shared" si="6"/>
        <v/>
      </c>
      <c r="V24" s="110" t="str">
        <f t="shared" si="7"/>
        <v/>
      </c>
      <c r="W24" s="110" t="str">
        <f t="shared" si="8"/>
        <v/>
      </c>
      <c r="X24" s="110" t="str">
        <f t="shared" si="9"/>
        <v/>
      </c>
      <c r="Y24" s="110" t="str">
        <f t="shared" si="10"/>
        <v/>
      </c>
      <c r="Z24" s="113" t="str">
        <f t="shared" si="11"/>
        <v/>
      </c>
      <c r="AA24" s="113" t="str">
        <f t="shared" si="12"/>
        <v/>
      </c>
      <c r="AB24" s="113" t="str">
        <f t="shared" si="24"/>
        <v/>
      </c>
      <c r="AC24" s="113" t="str">
        <f t="shared" si="13"/>
        <v/>
      </c>
      <c r="AD24" s="113" t="str">
        <f t="shared" si="14"/>
        <v/>
      </c>
      <c r="AE24" s="113" t="str">
        <f t="shared" si="15"/>
        <v/>
      </c>
      <c r="AF24" s="113" t="str">
        <f t="shared" si="16"/>
        <v/>
      </c>
      <c r="AG24" s="113" t="str">
        <f t="shared" si="17"/>
        <v/>
      </c>
      <c r="AH24" s="113" t="str">
        <f t="shared" si="18"/>
        <v/>
      </c>
      <c r="AI24" s="113" t="str">
        <f t="shared" si="19"/>
        <v/>
      </c>
      <c r="AJ24" s="113" t="str">
        <f t="shared" si="20"/>
        <v/>
      </c>
      <c r="AK24" s="113" t="str">
        <f t="shared" si="21"/>
        <v/>
      </c>
      <c r="AL24" s="113" t="str">
        <f t="shared" si="22"/>
        <v/>
      </c>
      <c r="AM24" s="100" t="str">
        <f t="array" ref="AM24">IF(OR(O24:AL24="SIM"),"SIM","NÃO")</f>
        <v>SIM</v>
      </c>
      <c r="AN24" s="101">
        <f t="shared" si="23"/>
        <v>16</v>
      </c>
    </row>
    <row r="25" spans="2:40" x14ac:dyDescent="0.3">
      <c r="B25">
        <v>4</v>
      </c>
      <c r="C25">
        <v>17</v>
      </c>
      <c r="D25" t="s">
        <v>41</v>
      </c>
      <c r="E25">
        <v>0</v>
      </c>
      <c r="F25" t="s">
        <v>168</v>
      </c>
      <c r="G25" t="s">
        <v>116</v>
      </c>
      <c r="H25" t="s">
        <v>12</v>
      </c>
      <c r="I25" t="s">
        <v>11</v>
      </c>
      <c r="K25" t="s">
        <v>2</v>
      </c>
      <c r="O25" s="109" t="str">
        <f t="shared" si="0"/>
        <v/>
      </c>
      <c r="P25" s="109" t="str">
        <f t="shared" si="1"/>
        <v>SIM</v>
      </c>
      <c r="Q25" s="109" t="str">
        <f t="shared" si="2"/>
        <v/>
      </c>
      <c r="R25" s="109" t="str">
        <f t="shared" si="3"/>
        <v/>
      </c>
      <c r="S25" s="110" t="str">
        <f t="shared" si="4"/>
        <v/>
      </c>
      <c r="T25" s="110" t="str">
        <f t="shared" si="5"/>
        <v/>
      </c>
      <c r="U25" s="110" t="str">
        <f t="shared" si="6"/>
        <v/>
      </c>
      <c r="V25" s="110" t="str">
        <f t="shared" si="7"/>
        <v/>
      </c>
      <c r="W25" s="110" t="str">
        <f t="shared" si="8"/>
        <v/>
      </c>
      <c r="X25" s="110" t="str">
        <f t="shared" si="9"/>
        <v/>
      </c>
      <c r="Y25" s="110" t="str">
        <f t="shared" si="10"/>
        <v/>
      </c>
      <c r="Z25" s="113" t="str">
        <f t="shared" si="11"/>
        <v/>
      </c>
      <c r="AA25" s="113" t="str">
        <f t="shared" si="12"/>
        <v/>
      </c>
      <c r="AB25" s="113" t="str">
        <f t="shared" si="24"/>
        <v/>
      </c>
      <c r="AC25" s="113" t="str">
        <f t="shared" si="13"/>
        <v/>
      </c>
      <c r="AD25" s="113" t="str">
        <f t="shared" si="14"/>
        <v/>
      </c>
      <c r="AE25" s="113" t="str">
        <f t="shared" si="15"/>
        <v/>
      </c>
      <c r="AF25" s="113" t="str">
        <f t="shared" si="16"/>
        <v/>
      </c>
      <c r="AG25" s="113" t="str">
        <f t="shared" si="17"/>
        <v/>
      </c>
      <c r="AH25" s="113" t="str">
        <f t="shared" si="18"/>
        <v/>
      </c>
      <c r="AI25" s="113" t="str">
        <f t="shared" si="19"/>
        <v/>
      </c>
      <c r="AJ25" s="113" t="str">
        <f t="shared" si="20"/>
        <v/>
      </c>
      <c r="AK25" s="113" t="str">
        <f t="shared" si="21"/>
        <v/>
      </c>
      <c r="AL25" s="113" t="str">
        <f t="shared" si="22"/>
        <v/>
      </c>
      <c r="AM25" s="100" t="str">
        <f t="array" ref="AM25">IF(OR(O25:AL25="SIM"),"SIM","NÃO")</f>
        <v>SIM</v>
      </c>
      <c r="AN25" s="101">
        <f t="shared" si="23"/>
        <v>17</v>
      </c>
    </row>
    <row r="26" spans="2:40" x14ac:dyDescent="0.3">
      <c r="B26">
        <v>26</v>
      </c>
      <c r="C26">
        <v>18</v>
      </c>
      <c r="D26" t="s">
        <v>171</v>
      </c>
      <c r="E26">
        <v>0</v>
      </c>
      <c r="F26" t="s">
        <v>169</v>
      </c>
      <c r="G26" t="s">
        <v>112</v>
      </c>
      <c r="H26" t="s">
        <v>12</v>
      </c>
      <c r="I26" t="s">
        <v>11</v>
      </c>
      <c r="L26" t="s">
        <v>3</v>
      </c>
      <c r="O26" s="109" t="str">
        <f t="shared" si="0"/>
        <v/>
      </c>
      <c r="P26" s="109" t="str">
        <f t="shared" si="1"/>
        <v/>
      </c>
      <c r="Q26" s="109" t="str">
        <f t="shared" si="2"/>
        <v>SIM</v>
      </c>
      <c r="R26" s="109" t="str">
        <f t="shared" si="3"/>
        <v/>
      </c>
      <c r="S26" s="110" t="str">
        <f t="shared" si="4"/>
        <v/>
      </c>
      <c r="T26" s="110" t="str">
        <f t="shared" si="5"/>
        <v/>
      </c>
      <c r="U26" s="110" t="str">
        <f t="shared" si="6"/>
        <v/>
      </c>
      <c r="V26" s="110" t="str">
        <f t="shared" si="7"/>
        <v/>
      </c>
      <c r="W26" s="110" t="str">
        <f t="shared" si="8"/>
        <v/>
      </c>
      <c r="X26" s="110" t="str">
        <f t="shared" si="9"/>
        <v/>
      </c>
      <c r="Y26" s="110" t="str">
        <f t="shared" si="10"/>
        <v/>
      </c>
      <c r="Z26" s="113" t="str">
        <f t="shared" si="11"/>
        <v/>
      </c>
      <c r="AA26" s="113" t="str">
        <f t="shared" si="12"/>
        <v/>
      </c>
      <c r="AB26" s="113" t="str">
        <f t="shared" si="24"/>
        <v/>
      </c>
      <c r="AC26" s="113" t="str">
        <f t="shared" si="13"/>
        <v/>
      </c>
      <c r="AD26" s="113" t="str">
        <f t="shared" si="14"/>
        <v/>
      </c>
      <c r="AE26" s="113" t="str">
        <f t="shared" si="15"/>
        <v/>
      </c>
      <c r="AF26" s="113" t="str">
        <f t="shared" si="16"/>
        <v/>
      </c>
      <c r="AG26" s="113" t="str">
        <f t="shared" si="17"/>
        <v/>
      </c>
      <c r="AH26" s="113" t="str">
        <f t="shared" si="18"/>
        <v/>
      </c>
      <c r="AI26" s="113" t="str">
        <f t="shared" si="19"/>
        <v/>
      </c>
      <c r="AJ26" s="113" t="str">
        <f t="shared" si="20"/>
        <v/>
      </c>
      <c r="AK26" s="113" t="str">
        <f t="shared" si="21"/>
        <v/>
      </c>
      <c r="AL26" s="113" t="str">
        <f t="shared" si="22"/>
        <v/>
      </c>
      <c r="AM26" s="100" t="str">
        <f t="array" ref="AM26">IF(OR(O26:AL26="SIM"),"SIM","NÃO")</f>
        <v>SIM</v>
      </c>
      <c r="AN26" s="101">
        <f t="shared" si="23"/>
        <v>18</v>
      </c>
    </row>
    <row r="27" spans="2:40" x14ac:dyDescent="0.3">
      <c r="B27">
        <v>27</v>
      </c>
      <c r="C27">
        <v>19</v>
      </c>
      <c r="D27" t="s">
        <v>172</v>
      </c>
      <c r="E27">
        <v>0</v>
      </c>
      <c r="F27" t="s">
        <v>169</v>
      </c>
      <c r="G27" t="s">
        <v>112</v>
      </c>
      <c r="H27" t="s">
        <v>12</v>
      </c>
      <c r="I27" t="s">
        <v>11</v>
      </c>
      <c r="L27" t="s">
        <v>3</v>
      </c>
      <c r="O27" s="109" t="str">
        <f t="shared" si="0"/>
        <v/>
      </c>
      <c r="P27" s="109" t="str">
        <f t="shared" si="1"/>
        <v/>
      </c>
      <c r="Q27" s="109" t="str">
        <f t="shared" si="2"/>
        <v>SIM</v>
      </c>
      <c r="R27" s="109" t="str">
        <f t="shared" si="3"/>
        <v/>
      </c>
      <c r="S27" s="110" t="str">
        <f t="shared" si="4"/>
        <v/>
      </c>
      <c r="T27" s="110" t="str">
        <f t="shared" si="5"/>
        <v/>
      </c>
      <c r="U27" s="110" t="str">
        <f t="shared" si="6"/>
        <v/>
      </c>
      <c r="V27" s="110" t="str">
        <f t="shared" si="7"/>
        <v/>
      </c>
      <c r="W27" s="110" t="str">
        <f t="shared" si="8"/>
        <v/>
      </c>
      <c r="X27" s="110" t="str">
        <f t="shared" si="9"/>
        <v/>
      </c>
      <c r="Y27" s="110" t="str">
        <f t="shared" si="10"/>
        <v/>
      </c>
      <c r="Z27" s="113" t="str">
        <f t="shared" si="11"/>
        <v/>
      </c>
      <c r="AA27" s="113" t="str">
        <f t="shared" si="12"/>
        <v/>
      </c>
      <c r="AB27" s="113" t="str">
        <f t="shared" si="24"/>
        <v/>
      </c>
      <c r="AC27" s="113" t="str">
        <f t="shared" si="13"/>
        <v/>
      </c>
      <c r="AD27" s="113" t="str">
        <f t="shared" si="14"/>
        <v/>
      </c>
      <c r="AE27" s="113" t="str">
        <f t="shared" si="15"/>
        <v/>
      </c>
      <c r="AF27" s="113" t="str">
        <f t="shared" si="16"/>
        <v/>
      </c>
      <c r="AG27" s="113" t="str">
        <f t="shared" si="17"/>
        <v/>
      </c>
      <c r="AH27" s="113" t="str">
        <f t="shared" si="18"/>
        <v/>
      </c>
      <c r="AI27" s="113" t="str">
        <f t="shared" si="19"/>
        <v/>
      </c>
      <c r="AJ27" s="113" t="str">
        <f t="shared" si="20"/>
        <v/>
      </c>
      <c r="AK27" s="113" t="str">
        <f t="shared" si="21"/>
        <v/>
      </c>
      <c r="AL27" s="113" t="str">
        <f t="shared" si="22"/>
        <v/>
      </c>
      <c r="AM27" s="100" t="str">
        <f t="array" ref="AM27">IF(OR(O27:AL27="SIM"),"SIM","NÃO")</f>
        <v>SIM</v>
      </c>
      <c r="AN27" s="101">
        <f t="shared" si="23"/>
        <v>19</v>
      </c>
    </row>
    <row r="28" spans="2:40" x14ac:dyDescent="0.3">
      <c r="B28">
        <v>28</v>
      </c>
      <c r="C28">
        <v>20</v>
      </c>
      <c r="D28" t="s">
        <v>173</v>
      </c>
      <c r="E28">
        <v>0</v>
      </c>
      <c r="F28" t="s">
        <v>169</v>
      </c>
      <c r="G28" t="s">
        <v>112</v>
      </c>
      <c r="H28" t="s">
        <v>12</v>
      </c>
      <c r="I28" t="s">
        <v>11</v>
      </c>
      <c r="L28" t="s">
        <v>3</v>
      </c>
      <c r="O28" s="109" t="str">
        <f t="shared" si="0"/>
        <v/>
      </c>
      <c r="P28" s="109" t="str">
        <f t="shared" si="1"/>
        <v/>
      </c>
      <c r="Q28" s="109" t="str">
        <f t="shared" si="2"/>
        <v>SIM</v>
      </c>
      <c r="R28" s="109" t="str">
        <f t="shared" si="3"/>
        <v/>
      </c>
      <c r="S28" s="110" t="str">
        <f t="shared" si="4"/>
        <v/>
      </c>
      <c r="T28" s="110" t="str">
        <f t="shared" si="5"/>
        <v/>
      </c>
      <c r="U28" s="110" t="str">
        <f t="shared" si="6"/>
        <v/>
      </c>
      <c r="V28" s="110" t="str">
        <f t="shared" si="7"/>
        <v/>
      </c>
      <c r="W28" s="110" t="str">
        <f t="shared" si="8"/>
        <v/>
      </c>
      <c r="X28" s="110" t="str">
        <f t="shared" si="9"/>
        <v/>
      </c>
      <c r="Y28" s="110" t="str">
        <f t="shared" si="10"/>
        <v/>
      </c>
      <c r="Z28" s="113" t="str">
        <f t="shared" si="11"/>
        <v/>
      </c>
      <c r="AA28" s="113" t="str">
        <f t="shared" si="12"/>
        <v/>
      </c>
      <c r="AB28" s="113" t="str">
        <f t="shared" si="24"/>
        <v/>
      </c>
      <c r="AC28" s="113" t="str">
        <f t="shared" si="13"/>
        <v/>
      </c>
      <c r="AD28" s="113" t="str">
        <f t="shared" si="14"/>
        <v/>
      </c>
      <c r="AE28" s="113" t="str">
        <f t="shared" si="15"/>
        <v/>
      </c>
      <c r="AF28" s="113" t="str">
        <f t="shared" si="16"/>
        <v/>
      </c>
      <c r="AG28" s="113" t="str">
        <f t="shared" si="17"/>
        <v/>
      </c>
      <c r="AH28" s="113" t="str">
        <f t="shared" si="18"/>
        <v/>
      </c>
      <c r="AI28" s="113" t="str">
        <f t="shared" si="19"/>
        <v/>
      </c>
      <c r="AJ28" s="113" t="str">
        <f t="shared" si="20"/>
        <v/>
      </c>
      <c r="AK28" s="113" t="str">
        <f t="shared" si="21"/>
        <v/>
      </c>
      <c r="AL28" s="113" t="str">
        <f t="shared" si="22"/>
        <v/>
      </c>
      <c r="AM28" s="100" t="str">
        <f t="array" ref="AM28">IF(OR(O28:AL28="SIM"),"SIM","NÃO")</f>
        <v>SIM</v>
      </c>
      <c r="AN28" s="101">
        <f t="shared" si="23"/>
        <v>20</v>
      </c>
    </row>
    <row r="29" spans="2:40" x14ac:dyDescent="0.3">
      <c r="B29">
        <v>29</v>
      </c>
      <c r="C29">
        <v>21</v>
      </c>
      <c r="D29" t="s">
        <v>174</v>
      </c>
      <c r="E29">
        <v>0</v>
      </c>
      <c r="F29" t="s">
        <v>169</v>
      </c>
      <c r="G29" t="s">
        <v>112</v>
      </c>
      <c r="H29" t="s">
        <v>12</v>
      </c>
      <c r="I29" t="s">
        <v>11</v>
      </c>
      <c r="L29" t="s">
        <v>3</v>
      </c>
      <c r="O29" s="109" t="str">
        <f t="shared" si="0"/>
        <v/>
      </c>
      <c r="P29" s="109" t="str">
        <f t="shared" si="1"/>
        <v/>
      </c>
      <c r="Q29" s="109" t="str">
        <f t="shared" si="2"/>
        <v>SIM</v>
      </c>
      <c r="R29" s="109" t="str">
        <f t="shared" si="3"/>
        <v/>
      </c>
      <c r="S29" s="110" t="str">
        <f t="shared" si="4"/>
        <v/>
      </c>
      <c r="T29" s="110" t="str">
        <f t="shared" si="5"/>
        <v/>
      </c>
      <c r="U29" s="110" t="str">
        <f t="shared" si="6"/>
        <v/>
      </c>
      <c r="V29" s="110" t="str">
        <f t="shared" si="7"/>
        <v/>
      </c>
      <c r="W29" s="110" t="str">
        <f t="shared" si="8"/>
        <v/>
      </c>
      <c r="X29" s="110" t="str">
        <f t="shared" si="9"/>
        <v/>
      </c>
      <c r="Y29" s="110" t="str">
        <f t="shared" si="10"/>
        <v/>
      </c>
      <c r="Z29" s="113" t="str">
        <f t="shared" si="11"/>
        <v/>
      </c>
      <c r="AA29" s="113" t="str">
        <f t="shared" si="12"/>
        <v/>
      </c>
      <c r="AB29" s="113" t="str">
        <f t="shared" si="24"/>
        <v/>
      </c>
      <c r="AC29" s="113" t="str">
        <f t="shared" si="13"/>
        <v/>
      </c>
      <c r="AD29" s="113" t="str">
        <f t="shared" si="14"/>
        <v/>
      </c>
      <c r="AE29" s="113" t="str">
        <f t="shared" si="15"/>
        <v/>
      </c>
      <c r="AF29" s="113" t="str">
        <f t="shared" si="16"/>
        <v/>
      </c>
      <c r="AG29" s="113" t="str">
        <f t="shared" si="17"/>
        <v/>
      </c>
      <c r="AH29" s="113" t="str">
        <f t="shared" si="18"/>
        <v/>
      </c>
      <c r="AI29" s="113" t="str">
        <f t="shared" si="19"/>
        <v/>
      </c>
      <c r="AJ29" s="113" t="str">
        <f t="shared" si="20"/>
        <v/>
      </c>
      <c r="AK29" s="113" t="str">
        <f t="shared" si="21"/>
        <v/>
      </c>
      <c r="AL29" s="113" t="str">
        <f t="shared" si="22"/>
        <v/>
      </c>
      <c r="AM29" s="100" t="str">
        <f t="array" ref="AM29">IF(OR(O29:AL29="SIM"),"SIM","NÃO")</f>
        <v>SIM</v>
      </c>
      <c r="AN29" s="101">
        <f t="shared" si="23"/>
        <v>21</v>
      </c>
    </row>
    <row r="30" spans="2:40" x14ac:dyDescent="0.3">
      <c r="B30">
        <v>30</v>
      </c>
      <c r="C30">
        <v>22</v>
      </c>
      <c r="D30" t="s">
        <v>175</v>
      </c>
      <c r="E30">
        <v>0</v>
      </c>
      <c r="F30" t="s">
        <v>169</v>
      </c>
      <c r="G30" t="s">
        <v>112</v>
      </c>
      <c r="H30" t="s">
        <v>12</v>
      </c>
      <c r="I30" t="s">
        <v>11</v>
      </c>
      <c r="L30" t="s">
        <v>3</v>
      </c>
      <c r="O30" s="109" t="str">
        <f t="shared" si="0"/>
        <v/>
      </c>
      <c r="P30" s="109" t="str">
        <f t="shared" si="1"/>
        <v/>
      </c>
      <c r="Q30" s="109" t="str">
        <f t="shared" si="2"/>
        <v>SIM</v>
      </c>
      <c r="R30" s="109" t="str">
        <f t="shared" si="3"/>
        <v/>
      </c>
      <c r="S30" s="110" t="str">
        <f t="shared" si="4"/>
        <v/>
      </c>
      <c r="T30" s="110" t="str">
        <f t="shared" si="5"/>
        <v/>
      </c>
      <c r="U30" s="110" t="str">
        <f t="shared" si="6"/>
        <v/>
      </c>
      <c r="V30" s="110" t="str">
        <f t="shared" si="7"/>
        <v/>
      </c>
      <c r="W30" s="110" t="str">
        <f t="shared" si="8"/>
        <v/>
      </c>
      <c r="X30" s="110" t="str">
        <f t="shared" si="9"/>
        <v/>
      </c>
      <c r="Y30" s="110" t="str">
        <f t="shared" si="10"/>
        <v/>
      </c>
      <c r="Z30" s="113" t="str">
        <f t="shared" si="11"/>
        <v/>
      </c>
      <c r="AA30" s="113" t="str">
        <f t="shared" si="12"/>
        <v/>
      </c>
      <c r="AB30" s="113" t="str">
        <f t="shared" si="24"/>
        <v/>
      </c>
      <c r="AC30" s="113" t="str">
        <f t="shared" si="13"/>
        <v/>
      </c>
      <c r="AD30" s="113" t="str">
        <f t="shared" si="14"/>
        <v/>
      </c>
      <c r="AE30" s="113" t="str">
        <f t="shared" si="15"/>
        <v/>
      </c>
      <c r="AF30" s="113" t="str">
        <f t="shared" si="16"/>
        <v/>
      </c>
      <c r="AG30" s="113" t="str">
        <f t="shared" si="17"/>
        <v/>
      </c>
      <c r="AH30" s="113" t="str">
        <f t="shared" si="18"/>
        <v/>
      </c>
      <c r="AI30" s="113" t="str">
        <f t="shared" si="19"/>
        <v/>
      </c>
      <c r="AJ30" s="113" t="str">
        <f t="shared" si="20"/>
        <v/>
      </c>
      <c r="AK30" s="113" t="str">
        <f t="shared" si="21"/>
        <v/>
      </c>
      <c r="AL30" s="113" t="str">
        <f t="shared" si="22"/>
        <v/>
      </c>
      <c r="AM30" s="100" t="str">
        <f t="array" ref="AM30">IF(OR(O30:AL30="SIM"),"SIM","NÃO")</f>
        <v>SIM</v>
      </c>
      <c r="AN30" s="101">
        <f t="shared" si="23"/>
        <v>22</v>
      </c>
    </row>
    <row r="31" spans="2:40" x14ac:dyDescent="0.3">
      <c r="B31">
        <v>14</v>
      </c>
      <c r="C31">
        <v>23</v>
      </c>
      <c r="D31" t="s">
        <v>176</v>
      </c>
      <c r="E31">
        <v>0</v>
      </c>
      <c r="F31" t="s">
        <v>169</v>
      </c>
      <c r="G31" t="s">
        <v>113</v>
      </c>
      <c r="H31" t="s">
        <v>12</v>
      </c>
      <c r="I31" t="s">
        <v>11</v>
      </c>
      <c r="L31" t="s">
        <v>3</v>
      </c>
      <c r="O31" s="109" t="str">
        <f t="shared" si="0"/>
        <v/>
      </c>
      <c r="P31" s="109" t="str">
        <f t="shared" si="1"/>
        <v/>
      </c>
      <c r="Q31" s="109" t="str">
        <f t="shared" si="2"/>
        <v>SIM</v>
      </c>
      <c r="R31" s="109" t="str">
        <f t="shared" si="3"/>
        <v/>
      </c>
      <c r="S31" s="110" t="str">
        <f t="shared" si="4"/>
        <v/>
      </c>
      <c r="T31" s="110" t="str">
        <f t="shared" si="5"/>
        <v/>
      </c>
      <c r="U31" s="110" t="str">
        <f t="shared" si="6"/>
        <v/>
      </c>
      <c r="V31" s="110" t="str">
        <f t="shared" si="7"/>
        <v/>
      </c>
      <c r="W31" s="110" t="str">
        <f t="shared" si="8"/>
        <v/>
      </c>
      <c r="X31" s="110" t="str">
        <f t="shared" si="9"/>
        <v/>
      </c>
      <c r="Y31" s="110" t="str">
        <f t="shared" si="10"/>
        <v/>
      </c>
      <c r="Z31" s="113" t="str">
        <f t="shared" si="11"/>
        <v/>
      </c>
      <c r="AA31" s="113" t="str">
        <f t="shared" si="12"/>
        <v/>
      </c>
      <c r="AB31" s="113" t="str">
        <f t="shared" si="24"/>
        <v/>
      </c>
      <c r="AC31" s="113" t="str">
        <f t="shared" si="13"/>
        <v/>
      </c>
      <c r="AD31" s="113" t="str">
        <f t="shared" si="14"/>
        <v/>
      </c>
      <c r="AE31" s="113" t="str">
        <f t="shared" si="15"/>
        <v/>
      </c>
      <c r="AF31" s="113" t="str">
        <f t="shared" si="16"/>
        <v/>
      </c>
      <c r="AG31" s="113" t="str">
        <f t="shared" si="17"/>
        <v/>
      </c>
      <c r="AH31" s="113" t="str">
        <f t="shared" si="18"/>
        <v/>
      </c>
      <c r="AI31" s="113" t="str">
        <f t="shared" si="19"/>
        <v/>
      </c>
      <c r="AJ31" s="113" t="str">
        <f t="shared" si="20"/>
        <v/>
      </c>
      <c r="AK31" s="113" t="str">
        <f t="shared" si="21"/>
        <v/>
      </c>
      <c r="AL31" s="113" t="str">
        <f t="shared" si="22"/>
        <v/>
      </c>
      <c r="AM31" s="100" t="str">
        <f t="array" ref="AM31">IF(OR(O31:AL31="SIM"),"SIM","NÃO")</f>
        <v>SIM</v>
      </c>
      <c r="AN31" s="101">
        <f t="shared" si="23"/>
        <v>23</v>
      </c>
    </row>
    <row r="32" spans="2:40" x14ac:dyDescent="0.3">
      <c r="B32">
        <v>15</v>
      </c>
      <c r="C32">
        <v>24</v>
      </c>
      <c r="D32" t="s">
        <v>177</v>
      </c>
      <c r="E32">
        <v>0</v>
      </c>
      <c r="F32" t="s">
        <v>169</v>
      </c>
      <c r="G32" t="s">
        <v>113</v>
      </c>
      <c r="H32" t="s">
        <v>12</v>
      </c>
      <c r="I32" t="s">
        <v>11</v>
      </c>
      <c r="L32" t="s">
        <v>3</v>
      </c>
      <c r="O32" s="109" t="str">
        <f t="shared" si="0"/>
        <v/>
      </c>
      <c r="P32" s="109" t="str">
        <f t="shared" si="1"/>
        <v/>
      </c>
      <c r="Q32" s="109" t="str">
        <f t="shared" si="2"/>
        <v>SIM</v>
      </c>
      <c r="R32" s="109" t="str">
        <f t="shared" si="3"/>
        <v/>
      </c>
      <c r="S32" s="110" t="str">
        <f t="shared" si="4"/>
        <v/>
      </c>
      <c r="T32" s="110" t="str">
        <f t="shared" si="5"/>
        <v/>
      </c>
      <c r="U32" s="110" t="str">
        <f t="shared" si="6"/>
        <v/>
      </c>
      <c r="V32" s="110" t="str">
        <f t="shared" si="7"/>
        <v/>
      </c>
      <c r="W32" s="110" t="str">
        <f t="shared" si="8"/>
        <v/>
      </c>
      <c r="X32" s="110" t="str">
        <f t="shared" si="9"/>
        <v/>
      </c>
      <c r="Y32" s="110" t="str">
        <f t="shared" si="10"/>
        <v/>
      </c>
      <c r="Z32" s="113" t="str">
        <f t="shared" si="11"/>
        <v/>
      </c>
      <c r="AA32" s="113" t="str">
        <f t="shared" si="12"/>
        <v/>
      </c>
      <c r="AB32" s="113" t="str">
        <f t="shared" si="24"/>
        <v/>
      </c>
      <c r="AC32" s="113" t="str">
        <f t="shared" si="13"/>
        <v/>
      </c>
      <c r="AD32" s="113" t="str">
        <f t="shared" si="14"/>
        <v/>
      </c>
      <c r="AE32" s="113" t="str">
        <f t="shared" si="15"/>
        <v/>
      </c>
      <c r="AF32" s="113" t="str">
        <f t="shared" si="16"/>
        <v/>
      </c>
      <c r="AG32" s="113" t="str">
        <f t="shared" si="17"/>
        <v/>
      </c>
      <c r="AH32" s="113" t="str">
        <f t="shared" si="18"/>
        <v/>
      </c>
      <c r="AI32" s="113" t="str">
        <f t="shared" si="19"/>
        <v/>
      </c>
      <c r="AJ32" s="113" t="str">
        <f t="shared" si="20"/>
        <v/>
      </c>
      <c r="AK32" s="113" t="str">
        <f t="shared" si="21"/>
        <v/>
      </c>
      <c r="AL32" s="113" t="str">
        <f t="shared" si="22"/>
        <v/>
      </c>
      <c r="AM32" s="100" t="str">
        <f t="array" ref="AM32">IF(OR(O32:AL32="SIM"),"SIM","NÃO")</f>
        <v>SIM</v>
      </c>
      <c r="AN32" s="101">
        <f t="shared" si="23"/>
        <v>24</v>
      </c>
    </row>
    <row r="33" spans="2:40" x14ac:dyDescent="0.3">
      <c r="B33">
        <v>16</v>
      </c>
      <c r="C33">
        <v>25</v>
      </c>
      <c r="D33" t="s">
        <v>178</v>
      </c>
      <c r="E33">
        <v>0</v>
      </c>
      <c r="F33" t="s">
        <v>169</v>
      </c>
      <c r="G33" t="s">
        <v>113</v>
      </c>
      <c r="H33" t="s">
        <v>12</v>
      </c>
      <c r="I33" t="s">
        <v>11</v>
      </c>
      <c r="L33" t="s">
        <v>3</v>
      </c>
      <c r="O33" s="109" t="str">
        <f t="shared" si="0"/>
        <v/>
      </c>
      <c r="P33" s="109" t="str">
        <f t="shared" si="1"/>
        <v/>
      </c>
      <c r="Q33" s="109" t="str">
        <f t="shared" si="2"/>
        <v>SIM</v>
      </c>
      <c r="R33" s="109" t="str">
        <f t="shared" si="3"/>
        <v/>
      </c>
      <c r="S33" s="110" t="str">
        <f t="shared" si="4"/>
        <v/>
      </c>
      <c r="T33" s="110" t="str">
        <f t="shared" si="5"/>
        <v/>
      </c>
      <c r="U33" s="110" t="str">
        <f t="shared" si="6"/>
        <v/>
      </c>
      <c r="V33" s="110" t="str">
        <f t="shared" si="7"/>
        <v/>
      </c>
      <c r="W33" s="110" t="str">
        <f t="shared" si="8"/>
        <v/>
      </c>
      <c r="X33" s="110" t="str">
        <f t="shared" si="9"/>
        <v/>
      </c>
      <c r="Y33" s="110" t="str">
        <f t="shared" si="10"/>
        <v/>
      </c>
      <c r="Z33" s="113" t="str">
        <f t="shared" si="11"/>
        <v/>
      </c>
      <c r="AA33" s="113" t="str">
        <f t="shared" si="12"/>
        <v/>
      </c>
      <c r="AB33" s="113" t="str">
        <f t="shared" si="24"/>
        <v/>
      </c>
      <c r="AC33" s="113" t="str">
        <f t="shared" si="13"/>
        <v/>
      </c>
      <c r="AD33" s="113" t="str">
        <f t="shared" si="14"/>
        <v/>
      </c>
      <c r="AE33" s="113" t="str">
        <f t="shared" si="15"/>
        <v/>
      </c>
      <c r="AF33" s="113" t="str">
        <f t="shared" si="16"/>
        <v/>
      </c>
      <c r="AG33" s="113" t="str">
        <f t="shared" si="17"/>
        <v/>
      </c>
      <c r="AH33" s="113" t="str">
        <f t="shared" si="18"/>
        <v/>
      </c>
      <c r="AI33" s="113" t="str">
        <f t="shared" si="19"/>
        <v/>
      </c>
      <c r="AJ33" s="113" t="str">
        <f t="shared" si="20"/>
        <v/>
      </c>
      <c r="AK33" s="113" t="str">
        <f t="shared" si="21"/>
        <v/>
      </c>
      <c r="AL33" s="113" t="str">
        <f t="shared" si="22"/>
        <v/>
      </c>
      <c r="AM33" s="100" t="str">
        <f t="array" ref="AM33">IF(OR(O33:AL33="SIM"),"SIM","NÃO")</f>
        <v>SIM</v>
      </c>
      <c r="AN33" s="101">
        <f t="shared" si="23"/>
        <v>25</v>
      </c>
    </row>
    <row r="34" spans="2:40" x14ac:dyDescent="0.3">
      <c r="B34">
        <v>17</v>
      </c>
      <c r="C34">
        <v>26</v>
      </c>
      <c r="D34" t="s">
        <v>179</v>
      </c>
      <c r="E34">
        <v>0</v>
      </c>
      <c r="F34" t="s">
        <v>169</v>
      </c>
      <c r="G34" t="s">
        <v>113</v>
      </c>
      <c r="H34" t="s">
        <v>12</v>
      </c>
      <c r="I34" t="s">
        <v>11</v>
      </c>
      <c r="L34" t="s">
        <v>3</v>
      </c>
      <c r="O34" s="109" t="str">
        <f t="shared" si="0"/>
        <v/>
      </c>
      <c r="P34" s="109" t="str">
        <f t="shared" si="1"/>
        <v/>
      </c>
      <c r="Q34" s="109" t="str">
        <f t="shared" si="2"/>
        <v>SIM</v>
      </c>
      <c r="R34" s="109" t="str">
        <f t="shared" si="3"/>
        <v/>
      </c>
      <c r="S34" s="110" t="str">
        <f t="shared" si="4"/>
        <v/>
      </c>
      <c r="T34" s="110" t="str">
        <f t="shared" si="5"/>
        <v/>
      </c>
      <c r="U34" s="110" t="str">
        <f t="shared" si="6"/>
        <v/>
      </c>
      <c r="V34" s="110" t="str">
        <f t="shared" si="7"/>
        <v/>
      </c>
      <c r="W34" s="110" t="str">
        <f t="shared" si="8"/>
        <v/>
      </c>
      <c r="X34" s="110" t="str">
        <f t="shared" si="9"/>
        <v/>
      </c>
      <c r="Y34" s="110" t="str">
        <f t="shared" si="10"/>
        <v/>
      </c>
      <c r="Z34" s="113" t="str">
        <f t="shared" si="11"/>
        <v/>
      </c>
      <c r="AA34" s="113" t="str">
        <f t="shared" si="12"/>
        <v/>
      </c>
      <c r="AB34" s="113" t="str">
        <f t="shared" si="24"/>
        <v/>
      </c>
      <c r="AC34" s="113" t="str">
        <f t="shared" si="13"/>
        <v/>
      </c>
      <c r="AD34" s="113" t="str">
        <f t="shared" si="14"/>
        <v/>
      </c>
      <c r="AE34" s="113" t="str">
        <f t="shared" si="15"/>
        <v/>
      </c>
      <c r="AF34" s="113" t="str">
        <f t="shared" si="16"/>
        <v/>
      </c>
      <c r="AG34" s="113" t="str">
        <f t="shared" si="17"/>
        <v/>
      </c>
      <c r="AH34" s="113" t="str">
        <f t="shared" si="18"/>
        <v/>
      </c>
      <c r="AI34" s="113" t="str">
        <f t="shared" si="19"/>
        <v/>
      </c>
      <c r="AJ34" s="113" t="str">
        <f t="shared" si="20"/>
        <v/>
      </c>
      <c r="AK34" s="113" t="str">
        <f t="shared" si="21"/>
        <v/>
      </c>
      <c r="AL34" s="113" t="str">
        <f t="shared" si="22"/>
        <v/>
      </c>
      <c r="AM34" s="100" t="str">
        <f t="array" ref="AM34">IF(OR(O34:AL34="SIM"),"SIM","NÃO")</f>
        <v>SIM</v>
      </c>
      <c r="AN34" s="101">
        <f t="shared" si="23"/>
        <v>26</v>
      </c>
    </row>
    <row r="35" spans="2:40" x14ac:dyDescent="0.3">
      <c r="B35">
        <v>18</v>
      </c>
      <c r="C35">
        <v>27</v>
      </c>
      <c r="D35" t="s">
        <v>180</v>
      </c>
      <c r="E35">
        <v>0</v>
      </c>
      <c r="F35" t="s">
        <v>169</v>
      </c>
      <c r="G35" t="s">
        <v>113</v>
      </c>
      <c r="H35" t="s">
        <v>12</v>
      </c>
      <c r="I35" t="s">
        <v>11</v>
      </c>
      <c r="L35" t="s">
        <v>3</v>
      </c>
      <c r="O35" s="109" t="str">
        <f t="shared" si="0"/>
        <v/>
      </c>
      <c r="P35" s="109" t="str">
        <f t="shared" si="1"/>
        <v/>
      </c>
      <c r="Q35" s="109" t="str">
        <f t="shared" si="2"/>
        <v>SIM</v>
      </c>
      <c r="R35" s="109" t="str">
        <f t="shared" si="3"/>
        <v/>
      </c>
      <c r="S35" s="110" t="str">
        <f t="shared" si="4"/>
        <v/>
      </c>
      <c r="T35" s="110" t="str">
        <f t="shared" si="5"/>
        <v/>
      </c>
      <c r="U35" s="110" t="str">
        <f t="shared" si="6"/>
        <v/>
      </c>
      <c r="V35" s="110" t="str">
        <f t="shared" si="7"/>
        <v/>
      </c>
      <c r="W35" s="110" t="str">
        <f t="shared" si="8"/>
        <v/>
      </c>
      <c r="X35" s="110" t="str">
        <f t="shared" si="9"/>
        <v/>
      </c>
      <c r="Y35" s="110" t="str">
        <f t="shared" si="10"/>
        <v/>
      </c>
      <c r="Z35" s="113" t="str">
        <f t="shared" si="11"/>
        <v/>
      </c>
      <c r="AA35" s="113" t="str">
        <f t="shared" si="12"/>
        <v/>
      </c>
      <c r="AB35" s="113" t="str">
        <f t="shared" si="24"/>
        <v/>
      </c>
      <c r="AC35" s="113" t="str">
        <f t="shared" si="13"/>
        <v/>
      </c>
      <c r="AD35" s="113" t="str">
        <f t="shared" si="14"/>
        <v/>
      </c>
      <c r="AE35" s="113" t="str">
        <f t="shared" si="15"/>
        <v/>
      </c>
      <c r="AF35" s="113" t="str">
        <f t="shared" si="16"/>
        <v/>
      </c>
      <c r="AG35" s="113" t="str">
        <f t="shared" si="17"/>
        <v/>
      </c>
      <c r="AH35" s="113" t="str">
        <f t="shared" si="18"/>
        <v/>
      </c>
      <c r="AI35" s="113" t="str">
        <f t="shared" si="19"/>
        <v/>
      </c>
      <c r="AJ35" s="113" t="str">
        <f t="shared" si="20"/>
        <v/>
      </c>
      <c r="AK35" s="113" t="str">
        <f t="shared" si="21"/>
        <v/>
      </c>
      <c r="AL35" s="113" t="str">
        <f t="shared" si="22"/>
        <v/>
      </c>
      <c r="AM35" s="100" t="str">
        <f t="array" ref="AM35">IF(OR(O35:AL35="SIM"),"SIM","NÃO")</f>
        <v>SIM</v>
      </c>
      <c r="AN35" s="101">
        <f t="shared" si="23"/>
        <v>27</v>
      </c>
    </row>
    <row r="36" spans="2:40" x14ac:dyDescent="0.3">
      <c r="B36">
        <v>5</v>
      </c>
      <c r="C36">
        <v>28</v>
      </c>
      <c r="D36" t="s">
        <v>181</v>
      </c>
      <c r="E36">
        <v>0</v>
      </c>
      <c r="F36" t="s">
        <v>169</v>
      </c>
      <c r="G36" t="s">
        <v>182</v>
      </c>
      <c r="H36" t="s">
        <v>12</v>
      </c>
      <c r="I36" t="s">
        <v>11</v>
      </c>
      <c r="L36" t="s">
        <v>3</v>
      </c>
      <c r="O36" s="109" t="str">
        <f t="shared" si="0"/>
        <v/>
      </c>
      <c r="P36" s="109" t="str">
        <f t="shared" si="1"/>
        <v/>
      </c>
      <c r="Q36" s="109" t="str">
        <f t="shared" si="2"/>
        <v>SIM</v>
      </c>
      <c r="R36" s="109" t="str">
        <f t="shared" si="3"/>
        <v/>
      </c>
      <c r="S36" s="110" t="str">
        <f t="shared" si="4"/>
        <v/>
      </c>
      <c r="T36" s="110" t="str">
        <f t="shared" si="5"/>
        <v/>
      </c>
      <c r="U36" s="110" t="str">
        <f t="shared" si="6"/>
        <v/>
      </c>
      <c r="V36" s="110" t="str">
        <f t="shared" si="7"/>
        <v/>
      </c>
      <c r="W36" s="110" t="str">
        <f t="shared" si="8"/>
        <v/>
      </c>
      <c r="X36" s="110" t="str">
        <f t="shared" si="9"/>
        <v/>
      </c>
      <c r="Y36" s="110" t="str">
        <f t="shared" si="10"/>
        <v/>
      </c>
      <c r="Z36" s="113" t="str">
        <f t="shared" si="11"/>
        <v/>
      </c>
      <c r="AA36" s="113" t="str">
        <f t="shared" si="12"/>
        <v/>
      </c>
      <c r="AB36" s="113" t="str">
        <f t="shared" si="24"/>
        <v/>
      </c>
      <c r="AC36" s="113" t="str">
        <f t="shared" si="13"/>
        <v/>
      </c>
      <c r="AD36" s="113" t="str">
        <f t="shared" si="14"/>
        <v/>
      </c>
      <c r="AE36" s="113" t="str">
        <f t="shared" si="15"/>
        <v/>
      </c>
      <c r="AF36" s="113" t="str">
        <f t="shared" si="16"/>
        <v/>
      </c>
      <c r="AG36" s="113" t="str">
        <f t="shared" si="17"/>
        <v/>
      </c>
      <c r="AH36" s="113" t="str">
        <f t="shared" si="18"/>
        <v/>
      </c>
      <c r="AI36" s="113" t="str">
        <f t="shared" si="19"/>
        <v/>
      </c>
      <c r="AJ36" s="113" t="str">
        <f t="shared" si="20"/>
        <v/>
      </c>
      <c r="AK36" s="113" t="str">
        <f t="shared" si="21"/>
        <v/>
      </c>
      <c r="AL36" s="113" t="str">
        <f t="shared" si="22"/>
        <v/>
      </c>
      <c r="AM36" s="100" t="str">
        <f t="array" ref="AM36">IF(OR(O36:AL36="SIM"),"SIM","NÃO")</f>
        <v>SIM</v>
      </c>
      <c r="AN36" s="101">
        <f t="shared" si="23"/>
        <v>28</v>
      </c>
    </row>
    <row r="37" spans="2:40" x14ac:dyDescent="0.3">
      <c r="B37">
        <v>6</v>
      </c>
      <c r="C37">
        <v>29</v>
      </c>
      <c r="D37" t="s">
        <v>183</v>
      </c>
      <c r="E37">
        <v>0</v>
      </c>
      <c r="F37" t="s">
        <v>169</v>
      </c>
      <c r="G37" t="s">
        <v>182</v>
      </c>
      <c r="H37" t="s">
        <v>12</v>
      </c>
      <c r="I37" t="s">
        <v>11</v>
      </c>
      <c r="L37" t="s">
        <v>3</v>
      </c>
      <c r="O37" s="109" t="str">
        <f t="shared" si="0"/>
        <v/>
      </c>
      <c r="P37" s="109" t="str">
        <f t="shared" si="1"/>
        <v/>
      </c>
      <c r="Q37" s="109" t="str">
        <f t="shared" si="2"/>
        <v>SIM</v>
      </c>
      <c r="R37" s="109" t="str">
        <f t="shared" si="3"/>
        <v/>
      </c>
      <c r="S37" s="110" t="str">
        <f t="shared" si="4"/>
        <v/>
      </c>
      <c r="T37" s="110" t="str">
        <f t="shared" si="5"/>
        <v/>
      </c>
      <c r="U37" s="110" t="str">
        <f t="shared" si="6"/>
        <v/>
      </c>
      <c r="V37" s="110" t="str">
        <f t="shared" si="7"/>
        <v/>
      </c>
      <c r="W37" s="110" t="str">
        <f t="shared" si="8"/>
        <v/>
      </c>
      <c r="X37" s="110" t="str">
        <f t="shared" si="9"/>
        <v/>
      </c>
      <c r="Y37" s="110" t="str">
        <f t="shared" si="10"/>
        <v/>
      </c>
      <c r="Z37" s="113" t="str">
        <f t="shared" si="11"/>
        <v/>
      </c>
      <c r="AA37" s="113" t="str">
        <f t="shared" si="12"/>
        <v/>
      </c>
      <c r="AB37" s="113" t="str">
        <f t="shared" si="24"/>
        <v/>
      </c>
      <c r="AC37" s="113" t="str">
        <f t="shared" si="13"/>
        <v/>
      </c>
      <c r="AD37" s="113" t="str">
        <f t="shared" si="14"/>
        <v/>
      </c>
      <c r="AE37" s="113" t="str">
        <f t="shared" si="15"/>
        <v/>
      </c>
      <c r="AF37" s="113" t="str">
        <f t="shared" si="16"/>
        <v/>
      </c>
      <c r="AG37" s="113" t="str">
        <f t="shared" si="17"/>
        <v/>
      </c>
      <c r="AH37" s="113" t="str">
        <f t="shared" si="18"/>
        <v/>
      </c>
      <c r="AI37" s="113" t="str">
        <f t="shared" si="19"/>
        <v/>
      </c>
      <c r="AJ37" s="113" t="str">
        <f t="shared" si="20"/>
        <v/>
      </c>
      <c r="AK37" s="113" t="str">
        <f t="shared" si="21"/>
        <v/>
      </c>
      <c r="AL37" s="113" t="str">
        <f t="shared" si="22"/>
        <v/>
      </c>
      <c r="AM37" s="100" t="str">
        <f t="array" ref="AM37">IF(OR(O37:AL37="SIM"),"SIM","NÃO")</f>
        <v>SIM</v>
      </c>
      <c r="AN37" s="101">
        <f t="shared" si="23"/>
        <v>29</v>
      </c>
    </row>
    <row r="38" spans="2:40" x14ac:dyDescent="0.3">
      <c r="B38">
        <v>7</v>
      </c>
      <c r="C38">
        <v>30</v>
      </c>
      <c r="D38" t="s">
        <v>184</v>
      </c>
      <c r="E38">
        <v>0</v>
      </c>
      <c r="F38" t="s">
        <v>169</v>
      </c>
      <c r="G38" t="s">
        <v>182</v>
      </c>
      <c r="H38" t="s">
        <v>12</v>
      </c>
      <c r="I38" t="s">
        <v>11</v>
      </c>
      <c r="L38" t="s">
        <v>3</v>
      </c>
      <c r="O38" s="109" t="str">
        <f t="shared" si="0"/>
        <v/>
      </c>
      <c r="P38" s="109" t="str">
        <f t="shared" si="1"/>
        <v/>
      </c>
      <c r="Q38" s="109" t="str">
        <f t="shared" si="2"/>
        <v>SIM</v>
      </c>
      <c r="R38" s="109" t="str">
        <f t="shared" si="3"/>
        <v/>
      </c>
      <c r="S38" s="110" t="str">
        <f t="shared" si="4"/>
        <v/>
      </c>
      <c r="T38" s="110" t="str">
        <f t="shared" si="5"/>
        <v/>
      </c>
      <c r="U38" s="110" t="str">
        <f t="shared" si="6"/>
        <v/>
      </c>
      <c r="V38" s="110" t="str">
        <f t="shared" si="7"/>
        <v/>
      </c>
      <c r="W38" s="110" t="str">
        <f t="shared" si="8"/>
        <v/>
      </c>
      <c r="X38" s="110" t="str">
        <f t="shared" si="9"/>
        <v/>
      </c>
      <c r="Y38" s="110" t="str">
        <f t="shared" si="10"/>
        <v/>
      </c>
      <c r="Z38" s="113" t="str">
        <f t="shared" si="11"/>
        <v/>
      </c>
      <c r="AA38" s="113" t="str">
        <f t="shared" si="12"/>
        <v/>
      </c>
      <c r="AB38" s="113" t="str">
        <f t="shared" si="24"/>
        <v/>
      </c>
      <c r="AC38" s="113" t="str">
        <f t="shared" si="13"/>
        <v/>
      </c>
      <c r="AD38" s="113" t="str">
        <f t="shared" si="14"/>
        <v/>
      </c>
      <c r="AE38" s="113" t="str">
        <f t="shared" si="15"/>
        <v/>
      </c>
      <c r="AF38" s="113" t="str">
        <f t="shared" si="16"/>
        <v/>
      </c>
      <c r="AG38" s="113" t="str">
        <f t="shared" si="17"/>
        <v/>
      </c>
      <c r="AH38" s="113" t="str">
        <f t="shared" si="18"/>
        <v/>
      </c>
      <c r="AI38" s="113" t="str">
        <f t="shared" si="19"/>
        <v/>
      </c>
      <c r="AJ38" s="113" t="str">
        <f t="shared" si="20"/>
        <v/>
      </c>
      <c r="AK38" s="113" t="str">
        <f t="shared" si="21"/>
        <v/>
      </c>
      <c r="AL38" s="113" t="str">
        <f t="shared" si="22"/>
        <v/>
      </c>
      <c r="AM38" s="100" t="str">
        <f t="array" ref="AM38">IF(OR(O38:AL38="SIM"),"SIM","NÃO")</f>
        <v>SIM</v>
      </c>
      <c r="AN38" s="101">
        <f t="shared" si="23"/>
        <v>30</v>
      </c>
    </row>
    <row r="39" spans="2:40" x14ac:dyDescent="0.3">
      <c r="B39">
        <v>8</v>
      </c>
      <c r="C39">
        <v>31</v>
      </c>
      <c r="D39" t="s">
        <v>185</v>
      </c>
      <c r="E39">
        <v>0</v>
      </c>
      <c r="F39" t="s">
        <v>169</v>
      </c>
      <c r="G39" t="s">
        <v>182</v>
      </c>
      <c r="H39" t="s">
        <v>12</v>
      </c>
      <c r="I39" t="s">
        <v>11</v>
      </c>
      <c r="L39" t="s">
        <v>3</v>
      </c>
      <c r="O39" s="109" t="str">
        <f t="shared" si="0"/>
        <v/>
      </c>
      <c r="P39" s="109" t="str">
        <f t="shared" si="1"/>
        <v/>
      </c>
      <c r="Q39" s="109" t="str">
        <f t="shared" si="2"/>
        <v>SIM</v>
      </c>
      <c r="R39" s="109" t="str">
        <f t="shared" si="3"/>
        <v/>
      </c>
      <c r="S39" s="110" t="str">
        <f t="shared" si="4"/>
        <v/>
      </c>
      <c r="T39" s="110" t="str">
        <f t="shared" si="5"/>
        <v/>
      </c>
      <c r="U39" s="110" t="str">
        <f t="shared" si="6"/>
        <v/>
      </c>
      <c r="V39" s="110" t="str">
        <f t="shared" si="7"/>
        <v/>
      </c>
      <c r="W39" s="110" t="str">
        <f t="shared" si="8"/>
        <v/>
      </c>
      <c r="X39" s="110" t="str">
        <f t="shared" si="9"/>
        <v/>
      </c>
      <c r="Y39" s="110" t="str">
        <f t="shared" si="10"/>
        <v/>
      </c>
      <c r="Z39" s="113" t="str">
        <f t="shared" si="11"/>
        <v/>
      </c>
      <c r="AA39" s="113" t="str">
        <f t="shared" si="12"/>
        <v/>
      </c>
      <c r="AB39" s="113" t="str">
        <f t="shared" si="24"/>
        <v/>
      </c>
      <c r="AC39" s="113" t="str">
        <f t="shared" si="13"/>
        <v/>
      </c>
      <c r="AD39" s="113" t="str">
        <f t="shared" si="14"/>
        <v/>
      </c>
      <c r="AE39" s="113" t="str">
        <f t="shared" si="15"/>
        <v/>
      </c>
      <c r="AF39" s="113" t="str">
        <f t="shared" si="16"/>
        <v/>
      </c>
      <c r="AG39" s="113" t="str">
        <f t="shared" si="17"/>
        <v/>
      </c>
      <c r="AH39" s="113" t="str">
        <f t="shared" si="18"/>
        <v/>
      </c>
      <c r="AI39" s="113" t="str">
        <f t="shared" si="19"/>
        <v/>
      </c>
      <c r="AJ39" s="113" t="str">
        <f t="shared" si="20"/>
        <v/>
      </c>
      <c r="AK39" s="113" t="str">
        <f t="shared" si="21"/>
        <v/>
      </c>
      <c r="AL39" s="113" t="str">
        <f t="shared" si="22"/>
        <v/>
      </c>
      <c r="AM39" s="100" t="str">
        <f t="array" ref="AM39">IF(OR(O39:AL39="SIM"),"SIM","NÃO")</f>
        <v>SIM</v>
      </c>
      <c r="AN39" s="101">
        <f t="shared" si="23"/>
        <v>31</v>
      </c>
    </row>
    <row r="40" spans="2:40" x14ac:dyDescent="0.3">
      <c r="B40">
        <v>9</v>
      </c>
      <c r="C40">
        <v>32</v>
      </c>
      <c r="D40" t="s">
        <v>186</v>
      </c>
      <c r="E40">
        <v>0</v>
      </c>
      <c r="F40" t="s">
        <v>169</v>
      </c>
      <c r="G40" t="s">
        <v>182</v>
      </c>
      <c r="H40" t="s">
        <v>12</v>
      </c>
      <c r="I40" t="s">
        <v>11</v>
      </c>
      <c r="L40" t="s">
        <v>3</v>
      </c>
      <c r="O40" s="109" t="str">
        <f t="shared" si="0"/>
        <v/>
      </c>
      <c r="P40" s="109" t="str">
        <f t="shared" si="1"/>
        <v/>
      </c>
      <c r="Q40" s="109" t="str">
        <f t="shared" si="2"/>
        <v>SIM</v>
      </c>
      <c r="R40" s="109" t="str">
        <f t="shared" si="3"/>
        <v/>
      </c>
      <c r="S40" s="110" t="str">
        <f t="shared" si="4"/>
        <v/>
      </c>
      <c r="T40" s="110" t="str">
        <f t="shared" si="5"/>
        <v/>
      </c>
      <c r="U40" s="110" t="str">
        <f t="shared" si="6"/>
        <v/>
      </c>
      <c r="V40" s="110" t="str">
        <f t="shared" si="7"/>
        <v/>
      </c>
      <c r="W40" s="110" t="str">
        <f t="shared" si="8"/>
        <v/>
      </c>
      <c r="X40" s="110" t="str">
        <f t="shared" si="9"/>
        <v/>
      </c>
      <c r="Y40" s="110" t="str">
        <f t="shared" si="10"/>
        <v/>
      </c>
      <c r="Z40" s="113" t="str">
        <f t="shared" si="11"/>
        <v/>
      </c>
      <c r="AA40" s="113" t="str">
        <f t="shared" si="12"/>
        <v/>
      </c>
      <c r="AB40" s="113" t="str">
        <f t="shared" si="24"/>
        <v/>
      </c>
      <c r="AC40" s="113" t="str">
        <f t="shared" si="13"/>
        <v/>
      </c>
      <c r="AD40" s="113" t="str">
        <f t="shared" si="14"/>
        <v/>
      </c>
      <c r="AE40" s="113" t="str">
        <f t="shared" si="15"/>
        <v/>
      </c>
      <c r="AF40" s="113" t="str">
        <f t="shared" si="16"/>
        <v/>
      </c>
      <c r="AG40" s="113" t="str">
        <f t="shared" si="17"/>
        <v/>
      </c>
      <c r="AH40" s="113" t="str">
        <f t="shared" si="18"/>
        <v/>
      </c>
      <c r="AI40" s="113" t="str">
        <f t="shared" si="19"/>
        <v/>
      </c>
      <c r="AJ40" s="113" t="str">
        <f t="shared" si="20"/>
        <v/>
      </c>
      <c r="AK40" s="113" t="str">
        <f t="shared" si="21"/>
        <v/>
      </c>
      <c r="AL40" s="113" t="str">
        <f t="shared" si="22"/>
        <v/>
      </c>
      <c r="AM40" s="100" t="str">
        <f t="array" ref="AM40">IF(OR(O40:AL40="SIM"),"SIM","NÃO")</f>
        <v>SIM</v>
      </c>
      <c r="AN40" s="101">
        <f t="shared" si="23"/>
        <v>32</v>
      </c>
    </row>
    <row r="41" spans="2:40" x14ac:dyDescent="0.3">
      <c r="B41">
        <v>10</v>
      </c>
      <c r="C41">
        <v>33</v>
      </c>
      <c r="D41" t="s">
        <v>187</v>
      </c>
      <c r="E41">
        <v>0</v>
      </c>
      <c r="F41" t="s">
        <v>169</v>
      </c>
      <c r="G41" t="s">
        <v>188</v>
      </c>
      <c r="H41" t="s">
        <v>12</v>
      </c>
      <c r="I41" t="s">
        <v>11</v>
      </c>
      <c r="L41" t="s">
        <v>3</v>
      </c>
      <c r="O41" s="109" t="str">
        <f t="shared" si="0"/>
        <v/>
      </c>
      <c r="P41" s="109" t="str">
        <f t="shared" si="1"/>
        <v/>
      </c>
      <c r="Q41" s="109" t="str">
        <f t="shared" si="2"/>
        <v>SIM</v>
      </c>
      <c r="R41" s="109" t="str">
        <f t="shared" si="3"/>
        <v/>
      </c>
      <c r="S41" s="110" t="str">
        <f t="shared" si="4"/>
        <v/>
      </c>
      <c r="T41" s="110" t="str">
        <f t="shared" si="5"/>
        <v/>
      </c>
      <c r="U41" s="110" t="str">
        <f t="shared" si="6"/>
        <v/>
      </c>
      <c r="V41" s="110" t="str">
        <f t="shared" si="7"/>
        <v/>
      </c>
      <c r="W41" s="110" t="str">
        <f t="shared" si="8"/>
        <v/>
      </c>
      <c r="X41" s="110" t="str">
        <f t="shared" si="9"/>
        <v/>
      </c>
      <c r="Y41" s="110" t="str">
        <f t="shared" si="10"/>
        <v/>
      </c>
      <c r="Z41" s="113" t="str">
        <f t="shared" si="11"/>
        <v/>
      </c>
      <c r="AA41" s="113" t="str">
        <f t="shared" si="12"/>
        <v/>
      </c>
      <c r="AB41" s="113" t="str">
        <f t="shared" si="24"/>
        <v/>
      </c>
      <c r="AC41" s="113" t="str">
        <f t="shared" si="13"/>
        <v/>
      </c>
      <c r="AD41" s="113" t="str">
        <f t="shared" si="14"/>
        <v/>
      </c>
      <c r="AE41" s="113" t="str">
        <f t="shared" si="15"/>
        <v/>
      </c>
      <c r="AF41" s="113" t="str">
        <f t="shared" si="16"/>
        <v/>
      </c>
      <c r="AG41" s="113" t="str">
        <f t="shared" si="17"/>
        <v/>
      </c>
      <c r="AH41" s="113" t="str">
        <f t="shared" si="18"/>
        <v/>
      </c>
      <c r="AI41" s="113" t="str">
        <f t="shared" si="19"/>
        <v/>
      </c>
      <c r="AJ41" s="113" t="str">
        <f t="shared" si="20"/>
        <v/>
      </c>
      <c r="AK41" s="113" t="str">
        <f t="shared" si="21"/>
        <v/>
      </c>
      <c r="AL41" s="113" t="str">
        <f t="shared" si="22"/>
        <v/>
      </c>
      <c r="AM41" s="100" t="str">
        <f t="array" ref="AM41">IF(OR(O41:AL41="SIM"),"SIM","NÃO")</f>
        <v>SIM</v>
      </c>
      <c r="AN41" s="101">
        <f t="shared" si="23"/>
        <v>33</v>
      </c>
    </row>
    <row r="42" spans="2:40" x14ac:dyDescent="0.3">
      <c r="B42">
        <v>11</v>
      </c>
      <c r="C42">
        <v>34</v>
      </c>
      <c r="D42" t="s">
        <v>189</v>
      </c>
      <c r="E42">
        <v>0</v>
      </c>
      <c r="F42" t="s">
        <v>169</v>
      </c>
      <c r="G42" t="s">
        <v>188</v>
      </c>
      <c r="H42" t="s">
        <v>12</v>
      </c>
      <c r="I42" t="s">
        <v>11</v>
      </c>
      <c r="L42" t="s">
        <v>3</v>
      </c>
      <c r="O42" s="109" t="str">
        <f t="shared" si="0"/>
        <v/>
      </c>
      <c r="P42" s="109" t="str">
        <f t="shared" si="1"/>
        <v/>
      </c>
      <c r="Q42" s="109" t="str">
        <f t="shared" si="2"/>
        <v>SIM</v>
      </c>
      <c r="R42" s="109" t="str">
        <f t="shared" si="3"/>
        <v/>
      </c>
      <c r="S42" s="110" t="str">
        <f t="shared" si="4"/>
        <v/>
      </c>
      <c r="T42" s="110" t="str">
        <f t="shared" si="5"/>
        <v/>
      </c>
      <c r="U42" s="110" t="str">
        <f t="shared" si="6"/>
        <v/>
      </c>
      <c r="V42" s="110" t="str">
        <f t="shared" si="7"/>
        <v/>
      </c>
      <c r="W42" s="110" t="str">
        <f t="shared" si="8"/>
        <v/>
      </c>
      <c r="X42" s="110" t="str">
        <f t="shared" si="9"/>
        <v/>
      </c>
      <c r="Y42" s="110" t="str">
        <f t="shared" si="10"/>
        <v/>
      </c>
      <c r="Z42" s="113" t="str">
        <f t="shared" si="11"/>
        <v/>
      </c>
      <c r="AA42" s="113" t="str">
        <f t="shared" si="12"/>
        <v/>
      </c>
      <c r="AB42" s="113" t="str">
        <f t="shared" si="24"/>
        <v/>
      </c>
      <c r="AC42" s="113" t="str">
        <f t="shared" si="13"/>
        <v/>
      </c>
      <c r="AD42" s="113" t="str">
        <f t="shared" si="14"/>
        <v/>
      </c>
      <c r="AE42" s="113" t="str">
        <f t="shared" si="15"/>
        <v/>
      </c>
      <c r="AF42" s="113" t="str">
        <f t="shared" si="16"/>
        <v/>
      </c>
      <c r="AG42" s="113" t="str">
        <f t="shared" si="17"/>
        <v/>
      </c>
      <c r="AH42" s="113" t="str">
        <f t="shared" si="18"/>
        <v/>
      </c>
      <c r="AI42" s="113" t="str">
        <f t="shared" si="19"/>
        <v/>
      </c>
      <c r="AJ42" s="113" t="str">
        <f t="shared" si="20"/>
        <v/>
      </c>
      <c r="AK42" s="113" t="str">
        <f t="shared" si="21"/>
        <v/>
      </c>
      <c r="AL42" s="113" t="str">
        <f t="shared" si="22"/>
        <v/>
      </c>
      <c r="AM42" s="100" t="str">
        <f t="array" ref="AM42">IF(OR(O42:AL42="SIM"),"SIM","NÃO")</f>
        <v>SIM</v>
      </c>
      <c r="AN42" s="101">
        <f t="shared" si="23"/>
        <v>34</v>
      </c>
    </row>
    <row r="43" spans="2:40" x14ac:dyDescent="0.3">
      <c r="B43">
        <v>12</v>
      </c>
      <c r="C43">
        <v>35</v>
      </c>
      <c r="D43" t="s">
        <v>190</v>
      </c>
      <c r="E43">
        <v>0</v>
      </c>
      <c r="F43" t="s">
        <v>169</v>
      </c>
      <c r="G43" t="s">
        <v>188</v>
      </c>
      <c r="H43" t="s">
        <v>12</v>
      </c>
      <c r="I43" t="s">
        <v>11</v>
      </c>
      <c r="L43" t="s">
        <v>3</v>
      </c>
      <c r="O43" s="109" t="str">
        <f t="shared" si="0"/>
        <v/>
      </c>
      <c r="P43" s="109" t="str">
        <f t="shared" si="1"/>
        <v/>
      </c>
      <c r="Q43" s="109" t="str">
        <f t="shared" si="2"/>
        <v>SIM</v>
      </c>
      <c r="R43" s="109" t="str">
        <f t="shared" si="3"/>
        <v/>
      </c>
      <c r="S43" s="110" t="str">
        <f t="shared" si="4"/>
        <v/>
      </c>
      <c r="T43" s="110" t="str">
        <f t="shared" si="5"/>
        <v/>
      </c>
      <c r="U43" s="110" t="str">
        <f t="shared" si="6"/>
        <v/>
      </c>
      <c r="V43" s="110" t="str">
        <f t="shared" si="7"/>
        <v/>
      </c>
      <c r="W43" s="110" t="str">
        <f t="shared" si="8"/>
        <v/>
      </c>
      <c r="X43" s="110" t="str">
        <f t="shared" si="9"/>
        <v/>
      </c>
      <c r="Y43" s="110" t="str">
        <f t="shared" si="10"/>
        <v/>
      </c>
      <c r="Z43" s="113" t="str">
        <f t="shared" si="11"/>
        <v/>
      </c>
      <c r="AA43" s="113" t="str">
        <f t="shared" si="12"/>
        <v/>
      </c>
      <c r="AB43" s="113" t="str">
        <f t="shared" si="24"/>
        <v/>
      </c>
      <c r="AC43" s="113" t="str">
        <f t="shared" si="13"/>
        <v/>
      </c>
      <c r="AD43" s="113" t="str">
        <f t="shared" si="14"/>
        <v/>
      </c>
      <c r="AE43" s="113" t="str">
        <f t="shared" si="15"/>
        <v/>
      </c>
      <c r="AF43" s="113" t="str">
        <f t="shared" si="16"/>
        <v/>
      </c>
      <c r="AG43" s="113" t="str">
        <f t="shared" si="17"/>
        <v/>
      </c>
      <c r="AH43" s="113" t="str">
        <f t="shared" si="18"/>
        <v/>
      </c>
      <c r="AI43" s="113" t="str">
        <f t="shared" si="19"/>
        <v/>
      </c>
      <c r="AJ43" s="113" t="str">
        <f t="shared" si="20"/>
        <v/>
      </c>
      <c r="AK43" s="113" t="str">
        <f t="shared" si="21"/>
        <v/>
      </c>
      <c r="AL43" s="113" t="str">
        <f t="shared" si="22"/>
        <v/>
      </c>
      <c r="AM43" s="100" t="str">
        <f t="array" ref="AM43">IF(OR(O43:AL43="SIM"),"SIM","NÃO")</f>
        <v>SIM</v>
      </c>
      <c r="AN43" s="101">
        <f t="shared" si="23"/>
        <v>35</v>
      </c>
    </row>
    <row r="44" spans="2:40" x14ac:dyDescent="0.3">
      <c r="B44">
        <v>13</v>
      </c>
      <c r="C44">
        <v>36</v>
      </c>
      <c r="D44" t="s">
        <v>191</v>
      </c>
      <c r="E44">
        <v>0</v>
      </c>
      <c r="F44" t="s">
        <v>169</v>
      </c>
      <c r="G44" t="s">
        <v>188</v>
      </c>
      <c r="H44" t="s">
        <v>12</v>
      </c>
      <c r="I44" t="s">
        <v>11</v>
      </c>
      <c r="L44" t="s">
        <v>3</v>
      </c>
      <c r="O44" s="109" t="str">
        <f t="shared" si="0"/>
        <v/>
      </c>
      <c r="P44" s="109" t="str">
        <f t="shared" si="1"/>
        <v/>
      </c>
      <c r="Q44" s="109" t="str">
        <f t="shared" si="2"/>
        <v>SIM</v>
      </c>
      <c r="R44" s="109" t="str">
        <f t="shared" si="3"/>
        <v/>
      </c>
      <c r="S44" s="110" t="str">
        <f t="shared" si="4"/>
        <v/>
      </c>
      <c r="T44" s="110" t="str">
        <f t="shared" si="5"/>
        <v/>
      </c>
      <c r="U44" s="110" t="str">
        <f t="shared" si="6"/>
        <v/>
      </c>
      <c r="V44" s="110" t="str">
        <f t="shared" si="7"/>
        <v/>
      </c>
      <c r="W44" s="110" t="str">
        <f t="shared" si="8"/>
        <v/>
      </c>
      <c r="X44" s="110" t="str">
        <f t="shared" si="9"/>
        <v/>
      </c>
      <c r="Y44" s="110" t="str">
        <f t="shared" si="10"/>
        <v/>
      </c>
      <c r="Z44" s="113" t="str">
        <f t="shared" si="11"/>
        <v/>
      </c>
      <c r="AA44" s="113" t="str">
        <f t="shared" si="12"/>
        <v/>
      </c>
      <c r="AB44" s="113" t="str">
        <f t="shared" si="24"/>
        <v/>
      </c>
      <c r="AC44" s="113" t="str">
        <f t="shared" si="13"/>
        <v/>
      </c>
      <c r="AD44" s="113" t="str">
        <f t="shared" si="14"/>
        <v/>
      </c>
      <c r="AE44" s="113" t="str">
        <f t="shared" si="15"/>
        <v/>
      </c>
      <c r="AF44" s="113" t="str">
        <f t="shared" si="16"/>
        <v/>
      </c>
      <c r="AG44" s="113" t="str">
        <f t="shared" si="17"/>
        <v/>
      </c>
      <c r="AH44" s="113" t="str">
        <f t="shared" si="18"/>
        <v/>
      </c>
      <c r="AI44" s="113" t="str">
        <f t="shared" si="19"/>
        <v/>
      </c>
      <c r="AJ44" s="113" t="str">
        <f t="shared" si="20"/>
        <v/>
      </c>
      <c r="AK44" s="113" t="str">
        <f t="shared" si="21"/>
        <v/>
      </c>
      <c r="AL44" s="113" t="str">
        <f t="shared" si="22"/>
        <v/>
      </c>
      <c r="AM44" s="100" t="str">
        <f t="array" ref="AM44">IF(OR(O44:AL44="SIM"),"SIM","NÃO")</f>
        <v>SIM</v>
      </c>
      <c r="AN44" s="101">
        <f t="shared" si="23"/>
        <v>36</v>
      </c>
    </row>
    <row r="45" spans="2:40" x14ac:dyDescent="0.3">
      <c r="B45">
        <v>36</v>
      </c>
      <c r="C45">
        <v>37</v>
      </c>
      <c r="D45" t="s">
        <v>46</v>
      </c>
      <c r="E45">
        <v>0</v>
      </c>
      <c r="F45" t="s">
        <v>192</v>
      </c>
      <c r="G45" t="s">
        <v>117</v>
      </c>
      <c r="H45" t="s">
        <v>12</v>
      </c>
      <c r="I45" t="s">
        <v>11</v>
      </c>
      <c r="M45" t="s">
        <v>4</v>
      </c>
      <c r="N45" t="s">
        <v>5</v>
      </c>
      <c r="O45" s="109" t="str">
        <f t="shared" si="0"/>
        <v/>
      </c>
      <c r="P45" s="109" t="str">
        <f t="shared" si="1"/>
        <v/>
      </c>
      <c r="Q45" s="109" t="str">
        <f t="shared" si="2"/>
        <v/>
      </c>
      <c r="R45" s="109" t="str">
        <f t="shared" si="3"/>
        <v>SIM</v>
      </c>
      <c r="S45" s="110" t="str">
        <f t="shared" si="4"/>
        <v>SIM</v>
      </c>
      <c r="T45" s="110" t="str">
        <f t="shared" si="5"/>
        <v/>
      </c>
      <c r="U45" s="110" t="str">
        <f t="shared" si="6"/>
        <v/>
      </c>
      <c r="V45" s="110" t="str">
        <f t="shared" si="7"/>
        <v/>
      </c>
      <c r="W45" s="110" t="str">
        <f t="shared" si="8"/>
        <v/>
      </c>
      <c r="X45" s="110" t="str">
        <f t="shared" si="9"/>
        <v/>
      </c>
      <c r="Y45" s="110" t="str">
        <f t="shared" si="10"/>
        <v/>
      </c>
      <c r="Z45" s="113" t="str">
        <f t="shared" si="11"/>
        <v/>
      </c>
      <c r="AA45" s="113" t="str">
        <f t="shared" si="12"/>
        <v/>
      </c>
      <c r="AB45" s="113" t="str">
        <f t="shared" si="24"/>
        <v/>
      </c>
      <c r="AC45" s="113" t="str">
        <f t="shared" si="13"/>
        <v/>
      </c>
      <c r="AD45" s="113" t="str">
        <f t="shared" si="14"/>
        <v/>
      </c>
      <c r="AE45" s="113" t="str">
        <f t="shared" si="15"/>
        <v/>
      </c>
      <c r="AF45" s="113" t="str">
        <f t="shared" si="16"/>
        <v/>
      </c>
      <c r="AG45" s="113" t="str">
        <f t="shared" si="17"/>
        <v/>
      </c>
      <c r="AH45" s="113" t="str">
        <f t="shared" si="18"/>
        <v/>
      </c>
      <c r="AI45" s="113" t="str">
        <f t="shared" si="19"/>
        <v/>
      </c>
      <c r="AJ45" s="113" t="str">
        <f t="shared" si="20"/>
        <v/>
      </c>
      <c r="AK45" s="113" t="str">
        <f t="shared" si="21"/>
        <v/>
      </c>
      <c r="AL45" s="113" t="str">
        <f t="shared" si="22"/>
        <v/>
      </c>
      <c r="AM45" s="100" t="str">
        <f t="array" ref="AM45">IF(OR(O45:AL45="SIM"),"SIM","NÃO")</f>
        <v>SIM</v>
      </c>
      <c r="AN45" s="101">
        <f t="shared" si="23"/>
        <v>37</v>
      </c>
    </row>
    <row r="46" spans="2:40" x14ac:dyDescent="0.3">
      <c r="B46">
        <v>37</v>
      </c>
      <c r="C46">
        <v>38</v>
      </c>
      <c r="D46" t="s">
        <v>47</v>
      </c>
      <c r="E46">
        <v>0</v>
      </c>
      <c r="F46" t="s">
        <v>192</v>
      </c>
      <c r="G46" t="s">
        <v>117</v>
      </c>
      <c r="H46" t="s">
        <v>12</v>
      </c>
      <c r="I46" t="s">
        <v>11</v>
      </c>
      <c r="M46" t="s">
        <v>4</v>
      </c>
      <c r="N46" t="s">
        <v>5</v>
      </c>
      <c r="O46" s="109" t="str">
        <f t="shared" si="0"/>
        <v/>
      </c>
      <c r="P46" s="109" t="str">
        <f t="shared" si="1"/>
        <v/>
      </c>
      <c r="Q46" s="109" t="str">
        <f t="shared" si="2"/>
        <v/>
      </c>
      <c r="R46" s="109" t="str">
        <f t="shared" si="3"/>
        <v>SIM</v>
      </c>
      <c r="S46" s="110" t="str">
        <f t="shared" si="4"/>
        <v>SIM</v>
      </c>
      <c r="T46" s="110" t="str">
        <f t="shared" si="5"/>
        <v/>
      </c>
      <c r="U46" s="110" t="str">
        <f t="shared" si="6"/>
        <v/>
      </c>
      <c r="V46" s="110" t="str">
        <f t="shared" si="7"/>
        <v/>
      </c>
      <c r="W46" s="110" t="str">
        <f t="shared" si="8"/>
        <v/>
      </c>
      <c r="X46" s="110" t="str">
        <f t="shared" si="9"/>
        <v/>
      </c>
      <c r="Y46" s="110" t="str">
        <f t="shared" si="10"/>
        <v/>
      </c>
      <c r="Z46" s="113" t="str">
        <f t="shared" si="11"/>
        <v/>
      </c>
      <c r="AA46" s="113" t="str">
        <f t="shared" si="12"/>
        <v/>
      </c>
      <c r="AB46" s="113" t="str">
        <f t="shared" si="24"/>
        <v/>
      </c>
      <c r="AC46" s="113" t="str">
        <f t="shared" si="13"/>
        <v/>
      </c>
      <c r="AD46" s="113" t="str">
        <f t="shared" si="14"/>
        <v/>
      </c>
      <c r="AE46" s="113" t="str">
        <f t="shared" si="15"/>
        <v/>
      </c>
      <c r="AF46" s="113" t="str">
        <f t="shared" si="16"/>
        <v/>
      </c>
      <c r="AG46" s="113" t="str">
        <f t="shared" si="17"/>
        <v/>
      </c>
      <c r="AH46" s="113" t="str">
        <f t="shared" si="18"/>
        <v/>
      </c>
      <c r="AI46" s="113" t="str">
        <f t="shared" si="19"/>
        <v/>
      </c>
      <c r="AJ46" s="113" t="str">
        <f t="shared" si="20"/>
        <v/>
      </c>
      <c r="AK46" s="113" t="str">
        <f t="shared" si="21"/>
        <v/>
      </c>
      <c r="AL46" s="113" t="str">
        <f t="shared" si="22"/>
        <v/>
      </c>
      <c r="AM46" s="100" t="str">
        <f t="array" ref="AM46">IF(OR(O46:AL46="SIM"),"SIM","NÃO")</f>
        <v>SIM</v>
      </c>
      <c r="AN46" s="101">
        <f t="shared" si="23"/>
        <v>38</v>
      </c>
    </row>
    <row r="47" spans="2:40" x14ac:dyDescent="0.3">
      <c r="B47">
        <v>38</v>
      </c>
      <c r="C47">
        <v>39</v>
      </c>
      <c r="D47" t="s">
        <v>48</v>
      </c>
      <c r="E47">
        <v>0</v>
      </c>
      <c r="F47" t="s">
        <v>192</v>
      </c>
      <c r="G47" t="s">
        <v>116</v>
      </c>
      <c r="H47" t="s">
        <v>12</v>
      </c>
      <c r="I47" t="s">
        <v>11</v>
      </c>
      <c r="M47" t="s">
        <v>4</v>
      </c>
      <c r="N47" t="s">
        <v>5</v>
      </c>
      <c r="O47" s="109" t="str">
        <f t="shared" si="0"/>
        <v/>
      </c>
      <c r="P47" s="109" t="str">
        <f t="shared" si="1"/>
        <v/>
      </c>
      <c r="Q47" s="109" t="str">
        <f t="shared" si="2"/>
        <v/>
      </c>
      <c r="R47" s="109" t="str">
        <f t="shared" si="3"/>
        <v>SIM</v>
      </c>
      <c r="S47" s="110" t="str">
        <f t="shared" si="4"/>
        <v>SIM</v>
      </c>
      <c r="T47" s="110" t="str">
        <f t="shared" si="5"/>
        <v/>
      </c>
      <c r="U47" s="110" t="str">
        <f t="shared" si="6"/>
        <v/>
      </c>
      <c r="V47" s="110" t="str">
        <f t="shared" si="7"/>
        <v/>
      </c>
      <c r="W47" s="110" t="str">
        <f t="shared" si="8"/>
        <v/>
      </c>
      <c r="X47" s="110" t="str">
        <f t="shared" si="9"/>
        <v/>
      </c>
      <c r="Y47" s="110" t="str">
        <f t="shared" si="10"/>
        <v/>
      </c>
      <c r="Z47" s="113" t="str">
        <f t="shared" si="11"/>
        <v/>
      </c>
      <c r="AA47" s="113" t="str">
        <f t="shared" si="12"/>
        <v/>
      </c>
      <c r="AB47" s="113" t="str">
        <f t="shared" si="24"/>
        <v/>
      </c>
      <c r="AC47" s="113" t="str">
        <f t="shared" si="13"/>
        <v/>
      </c>
      <c r="AD47" s="113" t="str">
        <f t="shared" si="14"/>
        <v/>
      </c>
      <c r="AE47" s="113" t="str">
        <f t="shared" si="15"/>
        <v/>
      </c>
      <c r="AF47" s="113" t="str">
        <f t="shared" si="16"/>
        <v/>
      </c>
      <c r="AG47" s="113" t="str">
        <f t="shared" si="17"/>
        <v/>
      </c>
      <c r="AH47" s="113" t="str">
        <f t="shared" si="18"/>
        <v/>
      </c>
      <c r="AI47" s="113" t="str">
        <f t="shared" si="19"/>
        <v/>
      </c>
      <c r="AJ47" s="113" t="str">
        <f t="shared" si="20"/>
        <v/>
      </c>
      <c r="AK47" s="113" t="str">
        <f t="shared" si="21"/>
        <v/>
      </c>
      <c r="AL47" s="113" t="str">
        <f t="shared" si="22"/>
        <v/>
      </c>
      <c r="AM47" s="100" t="str">
        <f t="array" ref="AM47">IF(OR(O47:AL47="SIM"),"SIM","NÃO")</f>
        <v>SIM</v>
      </c>
      <c r="AN47" s="101">
        <f t="shared" si="23"/>
        <v>39</v>
      </c>
    </row>
    <row r="48" spans="2:40" x14ac:dyDescent="0.3">
      <c r="B48">
        <v>39</v>
      </c>
      <c r="C48">
        <v>40</v>
      </c>
      <c r="D48" t="s">
        <v>49</v>
      </c>
      <c r="E48">
        <v>0</v>
      </c>
      <c r="F48" t="s">
        <v>192</v>
      </c>
      <c r="G48" t="s">
        <v>116</v>
      </c>
      <c r="H48" t="s">
        <v>12</v>
      </c>
      <c r="I48" t="s">
        <v>11</v>
      </c>
      <c r="M48" t="s">
        <v>4</v>
      </c>
      <c r="N48" t="s">
        <v>5</v>
      </c>
      <c r="O48" s="109" t="str">
        <f t="shared" si="0"/>
        <v/>
      </c>
      <c r="P48" s="109" t="str">
        <f t="shared" si="1"/>
        <v/>
      </c>
      <c r="Q48" s="109" t="str">
        <f t="shared" si="2"/>
        <v/>
      </c>
      <c r="R48" s="109" t="str">
        <f t="shared" si="3"/>
        <v>SIM</v>
      </c>
      <c r="S48" s="110" t="str">
        <f t="shared" si="4"/>
        <v>SIM</v>
      </c>
      <c r="T48" s="110" t="str">
        <f t="shared" si="5"/>
        <v/>
      </c>
      <c r="U48" s="110" t="str">
        <f t="shared" si="6"/>
        <v/>
      </c>
      <c r="V48" s="110" t="str">
        <f t="shared" si="7"/>
        <v/>
      </c>
      <c r="W48" s="110" t="str">
        <f t="shared" si="8"/>
        <v/>
      </c>
      <c r="X48" s="110" t="str">
        <f t="shared" si="9"/>
        <v/>
      </c>
      <c r="Y48" s="110" t="str">
        <f t="shared" si="10"/>
        <v/>
      </c>
      <c r="Z48" s="113" t="str">
        <f t="shared" si="11"/>
        <v/>
      </c>
      <c r="AA48" s="113" t="str">
        <f t="shared" si="12"/>
        <v/>
      </c>
      <c r="AB48" s="113" t="str">
        <f t="shared" si="24"/>
        <v/>
      </c>
      <c r="AC48" s="113" t="str">
        <f t="shared" si="13"/>
        <v/>
      </c>
      <c r="AD48" s="113" t="str">
        <f t="shared" si="14"/>
        <v/>
      </c>
      <c r="AE48" s="113" t="str">
        <f t="shared" si="15"/>
        <v/>
      </c>
      <c r="AF48" s="113" t="str">
        <f t="shared" si="16"/>
        <v/>
      </c>
      <c r="AG48" s="113" t="str">
        <f t="shared" si="17"/>
        <v/>
      </c>
      <c r="AH48" s="113" t="str">
        <f t="shared" si="18"/>
        <v/>
      </c>
      <c r="AI48" s="113" t="str">
        <f t="shared" si="19"/>
        <v/>
      </c>
      <c r="AJ48" s="113" t="str">
        <f t="shared" si="20"/>
        <v/>
      </c>
      <c r="AK48" s="113" t="str">
        <f t="shared" si="21"/>
        <v/>
      </c>
      <c r="AL48" s="113" t="str">
        <f t="shared" si="22"/>
        <v/>
      </c>
      <c r="AM48" s="100" t="str">
        <f t="array" ref="AM48">IF(OR(O48:AL48="SIM"),"SIM","NÃO")</f>
        <v>SIM</v>
      </c>
      <c r="AN48" s="101">
        <f t="shared" si="23"/>
        <v>40</v>
      </c>
    </row>
    <row r="49" spans="3:40" x14ac:dyDescent="0.3">
      <c r="C49">
        <v>41</v>
      </c>
      <c r="D49" t="s">
        <v>51</v>
      </c>
      <c r="E49">
        <v>0</v>
      </c>
      <c r="F49" t="s">
        <v>193</v>
      </c>
      <c r="G49" t="s">
        <v>117</v>
      </c>
      <c r="H49" t="s">
        <v>50</v>
      </c>
      <c r="I49" t="s">
        <v>11</v>
      </c>
      <c r="J49" t="s">
        <v>1</v>
      </c>
      <c r="K49" t="s">
        <v>2</v>
      </c>
      <c r="L49" t="s">
        <v>3</v>
      </c>
      <c r="M49" t="s">
        <v>4</v>
      </c>
      <c r="N49" t="s">
        <v>5</v>
      </c>
      <c r="O49" s="109" t="str">
        <f t="shared" si="0"/>
        <v>SIM</v>
      </c>
      <c r="P49" s="109" t="str">
        <f t="shared" si="1"/>
        <v>SIM</v>
      </c>
      <c r="Q49" s="109" t="str">
        <f t="shared" si="2"/>
        <v>SIM</v>
      </c>
      <c r="R49" s="109" t="str">
        <f t="shared" si="3"/>
        <v>SIM</v>
      </c>
      <c r="S49" s="110" t="str">
        <f t="shared" si="4"/>
        <v>SIM</v>
      </c>
      <c r="T49" s="110" t="str">
        <f t="shared" si="5"/>
        <v/>
      </c>
      <c r="U49" s="110" t="str">
        <f t="shared" si="6"/>
        <v/>
      </c>
      <c r="V49" s="110" t="str">
        <f t="shared" si="7"/>
        <v/>
      </c>
      <c r="W49" s="110" t="str">
        <f t="shared" si="8"/>
        <v/>
      </c>
      <c r="X49" s="110" t="str">
        <f t="shared" si="9"/>
        <v/>
      </c>
      <c r="Y49" s="110" t="str">
        <f t="shared" si="10"/>
        <v/>
      </c>
      <c r="Z49" s="113" t="str">
        <f t="shared" si="11"/>
        <v/>
      </c>
      <c r="AA49" s="113" t="str">
        <f t="shared" si="12"/>
        <v/>
      </c>
      <c r="AB49" s="113" t="str">
        <f t="shared" si="24"/>
        <v/>
      </c>
      <c r="AC49" s="113" t="str">
        <f t="shared" si="13"/>
        <v/>
      </c>
      <c r="AD49" s="113" t="str">
        <f t="shared" si="14"/>
        <v/>
      </c>
      <c r="AE49" s="113" t="str">
        <f t="shared" si="15"/>
        <v/>
      </c>
      <c r="AF49" s="113" t="str">
        <f t="shared" si="16"/>
        <v/>
      </c>
      <c r="AG49" s="113" t="str">
        <f t="shared" si="17"/>
        <v/>
      </c>
      <c r="AH49" s="113" t="str">
        <f t="shared" si="18"/>
        <v/>
      </c>
      <c r="AI49" s="113" t="str">
        <f t="shared" si="19"/>
        <v/>
      </c>
      <c r="AJ49" s="113" t="str">
        <f t="shared" si="20"/>
        <v/>
      </c>
      <c r="AK49" s="113" t="str">
        <f t="shared" si="21"/>
        <v/>
      </c>
      <c r="AL49" s="113" t="str">
        <f t="shared" si="22"/>
        <v/>
      </c>
      <c r="AM49" s="100" t="str">
        <f t="array" ref="AM49">IF(OR(O49:AL49="SIM"),"SIM","NÃO")</f>
        <v>SIM</v>
      </c>
      <c r="AN49" s="101">
        <f t="shared" si="23"/>
        <v>41</v>
      </c>
    </row>
    <row r="50" spans="3:40" x14ac:dyDescent="0.3">
      <c r="C50">
        <v>42</v>
      </c>
      <c r="D50" t="s">
        <v>52</v>
      </c>
      <c r="E50">
        <v>0</v>
      </c>
      <c r="F50" t="s">
        <v>168</v>
      </c>
      <c r="G50" t="s">
        <v>117</v>
      </c>
      <c r="H50" t="s">
        <v>50</v>
      </c>
      <c r="I50" t="s">
        <v>11</v>
      </c>
      <c r="J50" t="s">
        <v>1</v>
      </c>
      <c r="M50" t="s">
        <v>4</v>
      </c>
      <c r="N50" t="s">
        <v>5</v>
      </c>
      <c r="O50" s="109" t="str">
        <f t="shared" si="0"/>
        <v>SIM</v>
      </c>
      <c r="P50" s="109" t="str">
        <f t="shared" si="1"/>
        <v/>
      </c>
      <c r="Q50" s="109" t="str">
        <f t="shared" si="2"/>
        <v/>
      </c>
      <c r="R50" s="109" t="str">
        <f t="shared" si="3"/>
        <v>SIM</v>
      </c>
      <c r="S50" s="110" t="str">
        <f t="shared" si="4"/>
        <v>SIM</v>
      </c>
      <c r="T50" s="110" t="str">
        <f t="shared" si="5"/>
        <v/>
      </c>
      <c r="U50" s="110" t="str">
        <f t="shared" si="6"/>
        <v/>
      </c>
      <c r="V50" s="110" t="str">
        <f t="shared" si="7"/>
        <v/>
      </c>
      <c r="W50" s="110" t="str">
        <f t="shared" si="8"/>
        <v/>
      </c>
      <c r="X50" s="110" t="str">
        <f t="shared" si="9"/>
        <v/>
      </c>
      <c r="Y50" s="110" t="str">
        <f t="shared" si="10"/>
        <v/>
      </c>
      <c r="Z50" s="113" t="str">
        <f t="shared" si="11"/>
        <v/>
      </c>
      <c r="AA50" s="113" t="str">
        <f t="shared" si="12"/>
        <v/>
      </c>
      <c r="AB50" s="113" t="str">
        <f t="shared" si="24"/>
        <v/>
      </c>
      <c r="AC50" s="113" t="str">
        <f t="shared" si="13"/>
        <v/>
      </c>
      <c r="AD50" s="113" t="str">
        <f t="shared" si="14"/>
        <v/>
      </c>
      <c r="AE50" s="113" t="str">
        <f t="shared" si="15"/>
        <v/>
      </c>
      <c r="AF50" s="113" t="str">
        <f t="shared" si="16"/>
        <v/>
      </c>
      <c r="AG50" s="113" t="str">
        <f t="shared" si="17"/>
        <v/>
      </c>
      <c r="AH50" s="113" t="str">
        <f t="shared" si="18"/>
        <v/>
      </c>
      <c r="AI50" s="113" t="str">
        <f t="shared" si="19"/>
        <v/>
      </c>
      <c r="AJ50" s="113" t="str">
        <f t="shared" si="20"/>
        <v/>
      </c>
      <c r="AK50" s="113" t="str">
        <f t="shared" si="21"/>
        <v/>
      </c>
      <c r="AL50" s="113" t="str">
        <f t="shared" si="22"/>
        <v/>
      </c>
      <c r="AM50" s="100" t="str">
        <f t="array" ref="AM50">IF(OR(O50:AL50="SIM"),"SIM","NÃO")</f>
        <v>SIM</v>
      </c>
      <c r="AN50" s="101">
        <f t="shared" si="23"/>
        <v>42</v>
      </c>
    </row>
    <row r="51" spans="3:40" x14ac:dyDescent="0.3">
      <c r="C51">
        <v>43</v>
      </c>
      <c r="D51" t="s">
        <v>53</v>
      </c>
      <c r="E51">
        <v>0</v>
      </c>
      <c r="F51" t="s">
        <v>169</v>
      </c>
      <c r="G51" t="s">
        <v>117</v>
      </c>
      <c r="H51" t="s">
        <v>50</v>
      </c>
      <c r="I51" t="s">
        <v>11</v>
      </c>
      <c r="J51" t="s">
        <v>1</v>
      </c>
      <c r="K51" t="s">
        <v>2</v>
      </c>
      <c r="L51" t="s">
        <v>3</v>
      </c>
      <c r="M51" t="s">
        <v>4</v>
      </c>
      <c r="N51" t="s">
        <v>5</v>
      </c>
      <c r="O51" s="109" t="str">
        <f t="shared" si="0"/>
        <v>SIM</v>
      </c>
      <c r="P51" s="109" t="str">
        <f t="shared" si="1"/>
        <v>SIM</v>
      </c>
      <c r="Q51" s="109" t="str">
        <f t="shared" si="2"/>
        <v>SIM</v>
      </c>
      <c r="R51" s="109" t="str">
        <f t="shared" si="3"/>
        <v>SIM</v>
      </c>
      <c r="S51" s="110" t="str">
        <f t="shared" si="4"/>
        <v>SIM</v>
      </c>
      <c r="T51" s="110" t="str">
        <f t="shared" si="5"/>
        <v/>
      </c>
      <c r="U51" s="110" t="str">
        <f t="shared" si="6"/>
        <v/>
      </c>
      <c r="V51" s="110" t="str">
        <f t="shared" si="7"/>
        <v/>
      </c>
      <c r="W51" s="110" t="str">
        <f t="shared" si="8"/>
        <v/>
      </c>
      <c r="X51" s="110" t="str">
        <f t="shared" si="9"/>
        <v/>
      </c>
      <c r="Y51" s="110" t="str">
        <f t="shared" si="10"/>
        <v/>
      </c>
      <c r="Z51" s="113" t="str">
        <f t="shared" si="11"/>
        <v/>
      </c>
      <c r="AA51" s="113" t="str">
        <f t="shared" si="12"/>
        <v/>
      </c>
      <c r="AB51" s="113" t="str">
        <f t="shared" si="24"/>
        <v/>
      </c>
      <c r="AC51" s="113" t="str">
        <f t="shared" si="13"/>
        <v/>
      </c>
      <c r="AD51" s="113" t="str">
        <f t="shared" si="14"/>
        <v/>
      </c>
      <c r="AE51" s="113" t="str">
        <f t="shared" si="15"/>
        <v/>
      </c>
      <c r="AF51" s="113" t="str">
        <f t="shared" si="16"/>
        <v/>
      </c>
      <c r="AG51" s="113" t="str">
        <f t="shared" si="17"/>
        <v/>
      </c>
      <c r="AH51" s="113" t="str">
        <f t="shared" si="18"/>
        <v/>
      </c>
      <c r="AI51" s="113" t="str">
        <f t="shared" si="19"/>
        <v/>
      </c>
      <c r="AJ51" s="113" t="str">
        <f t="shared" si="20"/>
        <v/>
      </c>
      <c r="AK51" s="113" t="str">
        <f t="shared" si="21"/>
        <v/>
      </c>
      <c r="AL51" s="113" t="str">
        <f t="shared" si="22"/>
        <v/>
      </c>
      <c r="AM51" s="100" t="str">
        <f t="array" ref="AM51">IF(OR(O51:AL51="SIM"),"SIM","NÃO")</f>
        <v>SIM</v>
      </c>
      <c r="AN51" s="101">
        <f t="shared" si="23"/>
        <v>43</v>
      </c>
    </row>
    <row r="52" spans="3:40" x14ac:dyDescent="0.3">
      <c r="C52">
        <v>44</v>
      </c>
      <c r="D52" t="s">
        <v>54</v>
      </c>
      <c r="E52">
        <v>0</v>
      </c>
      <c r="F52" t="s">
        <v>168</v>
      </c>
      <c r="G52" t="s">
        <v>117</v>
      </c>
      <c r="H52" t="s">
        <v>50</v>
      </c>
      <c r="I52" t="s">
        <v>11</v>
      </c>
      <c r="J52" t="s">
        <v>1</v>
      </c>
      <c r="O52" s="109" t="str">
        <f t="shared" si="0"/>
        <v>SIM</v>
      </c>
      <c r="P52" s="109" t="str">
        <f t="shared" si="1"/>
        <v/>
      </c>
      <c r="Q52" s="109" t="str">
        <f t="shared" si="2"/>
        <v/>
      </c>
      <c r="R52" s="109" t="str">
        <f t="shared" si="3"/>
        <v/>
      </c>
      <c r="S52" s="110" t="str">
        <f t="shared" si="4"/>
        <v/>
      </c>
      <c r="T52" s="110" t="str">
        <f t="shared" si="5"/>
        <v/>
      </c>
      <c r="U52" s="110" t="str">
        <f t="shared" si="6"/>
        <v/>
      </c>
      <c r="V52" s="110" t="str">
        <f t="shared" si="7"/>
        <v/>
      </c>
      <c r="W52" s="110" t="str">
        <f t="shared" si="8"/>
        <v/>
      </c>
      <c r="X52" s="110" t="str">
        <f t="shared" si="9"/>
        <v/>
      </c>
      <c r="Y52" s="110" t="str">
        <f t="shared" si="10"/>
        <v/>
      </c>
      <c r="Z52" s="113" t="str">
        <f t="shared" si="11"/>
        <v/>
      </c>
      <c r="AA52" s="113" t="str">
        <f t="shared" si="12"/>
        <v/>
      </c>
      <c r="AB52" s="113" t="str">
        <f t="shared" si="24"/>
        <v/>
      </c>
      <c r="AC52" s="113" t="str">
        <f t="shared" si="13"/>
        <v/>
      </c>
      <c r="AD52" s="113" t="str">
        <f t="shared" si="14"/>
        <v/>
      </c>
      <c r="AE52" s="113" t="str">
        <f t="shared" si="15"/>
        <v/>
      </c>
      <c r="AF52" s="113" t="str">
        <f t="shared" si="16"/>
        <v/>
      </c>
      <c r="AG52" s="113" t="str">
        <f t="shared" si="17"/>
        <v/>
      </c>
      <c r="AH52" s="113" t="str">
        <f t="shared" si="18"/>
        <v/>
      </c>
      <c r="AI52" s="113" t="str">
        <f t="shared" si="19"/>
        <v/>
      </c>
      <c r="AJ52" s="113" t="str">
        <f t="shared" si="20"/>
        <v/>
      </c>
      <c r="AK52" s="113" t="str">
        <f t="shared" si="21"/>
        <v/>
      </c>
      <c r="AL52" s="113" t="str">
        <f t="shared" si="22"/>
        <v/>
      </c>
      <c r="AM52" s="100" t="str">
        <f t="array" ref="AM52">IF(OR(O52:AL52="SIM"),"SIM","NÃO")</f>
        <v>SIM</v>
      </c>
      <c r="AN52" s="101">
        <f t="shared" si="23"/>
        <v>44</v>
      </c>
    </row>
    <row r="53" spans="3:40" x14ac:dyDescent="0.3">
      <c r="C53">
        <v>45</v>
      </c>
      <c r="D53" t="s">
        <v>55</v>
      </c>
      <c r="E53">
        <v>0</v>
      </c>
      <c r="F53" t="s">
        <v>168</v>
      </c>
      <c r="G53" t="s">
        <v>117</v>
      </c>
      <c r="H53" t="s">
        <v>50</v>
      </c>
      <c r="I53" t="s">
        <v>11</v>
      </c>
      <c r="J53" t="s">
        <v>1</v>
      </c>
      <c r="O53" s="109" t="str">
        <f t="shared" si="0"/>
        <v>SIM</v>
      </c>
      <c r="P53" s="109" t="str">
        <f t="shared" si="1"/>
        <v/>
      </c>
      <c r="Q53" s="109" t="str">
        <f t="shared" si="2"/>
        <v/>
      </c>
      <c r="R53" s="109" t="str">
        <f t="shared" si="3"/>
        <v/>
      </c>
      <c r="S53" s="110" t="str">
        <f t="shared" si="4"/>
        <v/>
      </c>
      <c r="T53" s="110" t="str">
        <f t="shared" si="5"/>
        <v/>
      </c>
      <c r="U53" s="110" t="str">
        <f t="shared" si="6"/>
        <v/>
      </c>
      <c r="V53" s="110" t="str">
        <f t="shared" si="7"/>
        <v/>
      </c>
      <c r="W53" s="110" t="str">
        <f t="shared" si="8"/>
        <v/>
      </c>
      <c r="X53" s="110" t="str">
        <f t="shared" si="9"/>
        <v/>
      </c>
      <c r="Y53" s="110" t="str">
        <f t="shared" si="10"/>
        <v/>
      </c>
      <c r="Z53" s="113" t="str">
        <f t="shared" si="11"/>
        <v/>
      </c>
      <c r="AA53" s="113" t="str">
        <f t="shared" si="12"/>
        <v/>
      </c>
      <c r="AB53" s="113" t="str">
        <f t="shared" si="24"/>
        <v/>
      </c>
      <c r="AC53" s="113" t="str">
        <f t="shared" si="13"/>
        <v/>
      </c>
      <c r="AD53" s="113" t="str">
        <f t="shared" si="14"/>
        <v/>
      </c>
      <c r="AE53" s="113" t="str">
        <f t="shared" si="15"/>
        <v/>
      </c>
      <c r="AF53" s="113" t="str">
        <f t="shared" si="16"/>
        <v/>
      </c>
      <c r="AG53" s="113" t="str">
        <f t="shared" si="17"/>
        <v/>
      </c>
      <c r="AH53" s="113" t="str">
        <f t="shared" si="18"/>
        <v/>
      </c>
      <c r="AI53" s="113" t="str">
        <f t="shared" si="19"/>
        <v/>
      </c>
      <c r="AJ53" s="113" t="str">
        <f t="shared" si="20"/>
        <v/>
      </c>
      <c r="AK53" s="113" t="str">
        <f t="shared" si="21"/>
        <v/>
      </c>
      <c r="AL53" s="113" t="str">
        <f t="shared" si="22"/>
        <v/>
      </c>
      <c r="AM53" s="100" t="str">
        <f t="array" ref="AM53">IF(OR(O53:AL53="SIM"),"SIM","NÃO")</f>
        <v>SIM</v>
      </c>
      <c r="AN53" s="101">
        <f t="shared" si="23"/>
        <v>45</v>
      </c>
    </row>
    <row r="54" spans="3:40" x14ac:dyDescent="0.3">
      <c r="C54">
        <v>46</v>
      </c>
      <c r="D54" t="s">
        <v>56</v>
      </c>
      <c r="E54">
        <v>0</v>
      </c>
      <c r="F54" t="s">
        <v>168</v>
      </c>
      <c r="G54" t="s">
        <v>117</v>
      </c>
      <c r="H54" t="s">
        <v>50</v>
      </c>
      <c r="I54" t="s">
        <v>11</v>
      </c>
      <c r="J54" t="s">
        <v>1</v>
      </c>
      <c r="O54" s="109" t="str">
        <f t="shared" si="0"/>
        <v>SIM</v>
      </c>
      <c r="P54" s="109" t="str">
        <f t="shared" si="1"/>
        <v/>
      </c>
      <c r="Q54" s="109" t="str">
        <f t="shared" si="2"/>
        <v/>
      </c>
      <c r="R54" s="109" t="str">
        <f t="shared" si="3"/>
        <v/>
      </c>
      <c r="S54" s="110" t="str">
        <f t="shared" si="4"/>
        <v/>
      </c>
      <c r="T54" s="110" t="str">
        <f t="shared" si="5"/>
        <v/>
      </c>
      <c r="U54" s="110" t="str">
        <f t="shared" si="6"/>
        <v/>
      </c>
      <c r="V54" s="110" t="str">
        <f t="shared" si="7"/>
        <v/>
      </c>
      <c r="W54" s="110" t="str">
        <f t="shared" si="8"/>
        <v/>
      </c>
      <c r="X54" s="110" t="str">
        <f t="shared" si="9"/>
        <v/>
      </c>
      <c r="Y54" s="110" t="str">
        <f t="shared" si="10"/>
        <v/>
      </c>
      <c r="Z54" s="113" t="str">
        <f t="shared" si="11"/>
        <v/>
      </c>
      <c r="AA54" s="113" t="str">
        <f t="shared" si="12"/>
        <v/>
      </c>
      <c r="AB54" s="113" t="str">
        <f t="shared" si="24"/>
        <v/>
      </c>
      <c r="AC54" s="113" t="str">
        <f t="shared" si="13"/>
        <v/>
      </c>
      <c r="AD54" s="113" t="str">
        <f t="shared" si="14"/>
        <v/>
      </c>
      <c r="AE54" s="113" t="str">
        <f t="shared" si="15"/>
        <v/>
      </c>
      <c r="AF54" s="113" t="str">
        <f t="shared" si="16"/>
        <v/>
      </c>
      <c r="AG54" s="113" t="str">
        <f t="shared" si="17"/>
        <v/>
      </c>
      <c r="AH54" s="113" t="str">
        <f t="shared" si="18"/>
        <v/>
      </c>
      <c r="AI54" s="113" t="str">
        <f t="shared" si="19"/>
        <v/>
      </c>
      <c r="AJ54" s="113" t="str">
        <f t="shared" si="20"/>
        <v/>
      </c>
      <c r="AK54" s="113" t="str">
        <f t="shared" si="21"/>
        <v/>
      </c>
      <c r="AL54" s="113" t="str">
        <f t="shared" si="22"/>
        <v/>
      </c>
      <c r="AM54" s="100" t="str">
        <f t="array" ref="AM54">IF(OR(O54:AL54="SIM"),"SIM","NÃO")</f>
        <v>SIM</v>
      </c>
      <c r="AN54" s="101">
        <f t="shared" si="23"/>
        <v>46</v>
      </c>
    </row>
    <row r="55" spans="3:40" x14ac:dyDescent="0.3">
      <c r="C55">
        <v>47</v>
      </c>
      <c r="D55" t="s">
        <v>57</v>
      </c>
      <c r="E55">
        <v>0</v>
      </c>
      <c r="F55" t="s">
        <v>168</v>
      </c>
      <c r="G55" t="s">
        <v>117</v>
      </c>
      <c r="H55" t="s">
        <v>50</v>
      </c>
      <c r="I55" t="s">
        <v>11</v>
      </c>
      <c r="K55" t="s">
        <v>2</v>
      </c>
      <c r="O55" s="109" t="str">
        <f t="shared" si="0"/>
        <v/>
      </c>
      <c r="P55" s="109" t="str">
        <f t="shared" si="1"/>
        <v>SIM</v>
      </c>
      <c r="Q55" s="109" t="str">
        <f t="shared" si="2"/>
        <v/>
      </c>
      <c r="R55" s="109" t="str">
        <f t="shared" si="3"/>
        <v/>
      </c>
      <c r="S55" s="110" t="str">
        <f t="shared" si="4"/>
        <v/>
      </c>
      <c r="T55" s="110" t="str">
        <f t="shared" si="5"/>
        <v/>
      </c>
      <c r="U55" s="110" t="str">
        <f t="shared" si="6"/>
        <v/>
      </c>
      <c r="V55" s="110" t="str">
        <f t="shared" si="7"/>
        <v/>
      </c>
      <c r="W55" s="110" t="str">
        <f t="shared" si="8"/>
        <v/>
      </c>
      <c r="X55" s="110" t="str">
        <f t="shared" si="9"/>
        <v/>
      </c>
      <c r="Y55" s="110" t="str">
        <f t="shared" si="10"/>
        <v/>
      </c>
      <c r="Z55" s="113" t="str">
        <f t="shared" si="11"/>
        <v/>
      </c>
      <c r="AA55" s="113" t="str">
        <f t="shared" si="12"/>
        <v/>
      </c>
      <c r="AB55" s="113" t="str">
        <f t="shared" si="24"/>
        <v/>
      </c>
      <c r="AC55" s="113" t="str">
        <f t="shared" si="13"/>
        <v/>
      </c>
      <c r="AD55" s="113" t="str">
        <f t="shared" si="14"/>
        <v/>
      </c>
      <c r="AE55" s="113" t="str">
        <f t="shared" si="15"/>
        <v/>
      </c>
      <c r="AF55" s="113" t="str">
        <f t="shared" si="16"/>
        <v/>
      </c>
      <c r="AG55" s="113" t="str">
        <f t="shared" si="17"/>
        <v/>
      </c>
      <c r="AH55" s="113" t="str">
        <f t="shared" si="18"/>
        <v/>
      </c>
      <c r="AI55" s="113" t="str">
        <f t="shared" si="19"/>
        <v/>
      </c>
      <c r="AJ55" s="113" t="str">
        <f t="shared" si="20"/>
        <v/>
      </c>
      <c r="AK55" s="113" t="str">
        <f t="shared" si="21"/>
        <v/>
      </c>
      <c r="AL55" s="113" t="str">
        <f t="shared" si="22"/>
        <v/>
      </c>
      <c r="AM55" s="100" t="str">
        <f t="array" ref="AM55">IF(OR(O55:AL55="SIM"),"SIM","NÃO")</f>
        <v>SIM</v>
      </c>
      <c r="AN55" s="101">
        <f t="shared" si="23"/>
        <v>47</v>
      </c>
    </row>
    <row r="56" spans="3:40" x14ac:dyDescent="0.3">
      <c r="C56">
        <v>48</v>
      </c>
      <c r="D56" t="s">
        <v>58</v>
      </c>
      <c r="E56">
        <v>0</v>
      </c>
      <c r="F56" t="s">
        <v>168</v>
      </c>
      <c r="G56" t="s">
        <v>117</v>
      </c>
      <c r="H56" t="s">
        <v>50</v>
      </c>
      <c r="I56" t="s">
        <v>11</v>
      </c>
      <c r="K56" t="s">
        <v>2</v>
      </c>
      <c r="O56" s="109" t="str">
        <f t="shared" si="0"/>
        <v/>
      </c>
      <c r="P56" s="109" t="str">
        <f t="shared" si="1"/>
        <v>SIM</v>
      </c>
      <c r="Q56" s="109" t="str">
        <f t="shared" si="2"/>
        <v/>
      </c>
      <c r="R56" s="109" t="str">
        <f t="shared" si="3"/>
        <v/>
      </c>
      <c r="S56" s="110" t="str">
        <f t="shared" si="4"/>
        <v/>
      </c>
      <c r="T56" s="110" t="str">
        <f t="shared" si="5"/>
        <v/>
      </c>
      <c r="U56" s="110" t="str">
        <f t="shared" si="6"/>
        <v/>
      </c>
      <c r="V56" s="110" t="str">
        <f t="shared" si="7"/>
        <v/>
      </c>
      <c r="W56" s="110" t="str">
        <f t="shared" si="8"/>
        <v/>
      </c>
      <c r="X56" s="110" t="str">
        <f t="shared" si="9"/>
        <v/>
      </c>
      <c r="Y56" s="110" t="str">
        <f t="shared" si="10"/>
        <v/>
      </c>
      <c r="Z56" s="113" t="str">
        <f t="shared" si="11"/>
        <v/>
      </c>
      <c r="AA56" s="113" t="str">
        <f t="shared" si="12"/>
        <v/>
      </c>
      <c r="AB56" s="113" t="str">
        <f t="shared" si="24"/>
        <v/>
      </c>
      <c r="AC56" s="113" t="str">
        <f t="shared" si="13"/>
        <v/>
      </c>
      <c r="AD56" s="113" t="str">
        <f t="shared" si="14"/>
        <v/>
      </c>
      <c r="AE56" s="113" t="str">
        <f t="shared" si="15"/>
        <v/>
      </c>
      <c r="AF56" s="113" t="str">
        <f t="shared" si="16"/>
        <v/>
      </c>
      <c r="AG56" s="113" t="str">
        <f t="shared" si="17"/>
        <v/>
      </c>
      <c r="AH56" s="113" t="str">
        <f t="shared" si="18"/>
        <v/>
      </c>
      <c r="AI56" s="113" t="str">
        <f t="shared" si="19"/>
        <v/>
      </c>
      <c r="AJ56" s="113" t="str">
        <f t="shared" si="20"/>
        <v/>
      </c>
      <c r="AK56" s="113" t="str">
        <f t="shared" si="21"/>
        <v/>
      </c>
      <c r="AL56" s="113" t="str">
        <f t="shared" si="22"/>
        <v/>
      </c>
      <c r="AM56" s="100" t="str">
        <f t="array" ref="AM56">IF(OR(O56:AL56="SIM"),"SIM","NÃO")</f>
        <v>SIM</v>
      </c>
      <c r="AN56" s="101">
        <f t="shared" si="23"/>
        <v>48</v>
      </c>
    </row>
    <row r="57" spans="3:40" x14ac:dyDescent="0.3">
      <c r="C57">
        <v>49</v>
      </c>
      <c r="D57" t="s">
        <v>59</v>
      </c>
      <c r="E57">
        <v>0</v>
      </c>
      <c r="F57" t="s">
        <v>169</v>
      </c>
      <c r="G57" t="s">
        <v>117</v>
      </c>
      <c r="H57" t="s">
        <v>50</v>
      </c>
      <c r="I57" t="s">
        <v>11</v>
      </c>
      <c r="J57" t="s">
        <v>1</v>
      </c>
      <c r="K57" t="s">
        <v>2</v>
      </c>
      <c r="L57" t="s">
        <v>3</v>
      </c>
      <c r="N57" t="s">
        <v>5</v>
      </c>
      <c r="O57" s="109" t="str">
        <f t="shared" si="0"/>
        <v>SIM</v>
      </c>
      <c r="P57" s="109" t="str">
        <f t="shared" si="1"/>
        <v>SIM</v>
      </c>
      <c r="Q57" s="109" t="str">
        <f t="shared" si="2"/>
        <v>SIM</v>
      </c>
      <c r="R57" s="109" t="str">
        <f t="shared" si="3"/>
        <v/>
      </c>
      <c r="S57" s="110" t="str">
        <f t="shared" si="4"/>
        <v>SIM</v>
      </c>
      <c r="T57" s="110" t="str">
        <f t="shared" si="5"/>
        <v/>
      </c>
      <c r="U57" s="110" t="str">
        <f t="shared" si="6"/>
        <v/>
      </c>
      <c r="V57" s="110" t="str">
        <f t="shared" si="7"/>
        <v/>
      </c>
      <c r="W57" s="110" t="str">
        <f t="shared" si="8"/>
        <v/>
      </c>
      <c r="X57" s="110" t="str">
        <f t="shared" si="9"/>
        <v/>
      </c>
      <c r="Y57" s="110" t="str">
        <f t="shared" si="10"/>
        <v/>
      </c>
      <c r="Z57" s="113" t="str">
        <f t="shared" si="11"/>
        <v/>
      </c>
      <c r="AA57" s="113" t="str">
        <f t="shared" si="12"/>
        <v/>
      </c>
      <c r="AB57" s="113" t="str">
        <f t="shared" si="24"/>
        <v/>
      </c>
      <c r="AC57" s="113" t="str">
        <f t="shared" si="13"/>
        <v/>
      </c>
      <c r="AD57" s="113" t="str">
        <f t="shared" si="14"/>
        <v/>
      </c>
      <c r="AE57" s="113" t="str">
        <f t="shared" si="15"/>
        <v/>
      </c>
      <c r="AF57" s="113" t="str">
        <f t="shared" si="16"/>
        <v/>
      </c>
      <c r="AG57" s="113" t="str">
        <f t="shared" si="17"/>
        <v/>
      </c>
      <c r="AH57" s="113" t="str">
        <f t="shared" si="18"/>
        <v/>
      </c>
      <c r="AI57" s="113" t="str">
        <f t="shared" si="19"/>
        <v/>
      </c>
      <c r="AJ57" s="113" t="str">
        <f t="shared" si="20"/>
        <v/>
      </c>
      <c r="AK57" s="113" t="str">
        <f t="shared" si="21"/>
        <v/>
      </c>
      <c r="AL57" s="113" t="str">
        <f t="shared" si="22"/>
        <v/>
      </c>
      <c r="AM57" s="100" t="str">
        <f t="array" ref="AM57">IF(OR(O57:AL57="SIM"),"SIM","NÃO")</f>
        <v>SIM</v>
      </c>
      <c r="AN57" s="101">
        <f t="shared" si="23"/>
        <v>49</v>
      </c>
    </row>
    <row r="58" spans="3:40" x14ac:dyDescent="0.3">
      <c r="C58">
        <v>50</v>
      </c>
      <c r="D58" t="s">
        <v>60</v>
      </c>
      <c r="E58">
        <v>0</v>
      </c>
      <c r="F58" t="s">
        <v>168</v>
      </c>
      <c r="G58" t="s">
        <v>117</v>
      </c>
      <c r="H58" t="s">
        <v>50</v>
      </c>
      <c r="I58" t="s">
        <v>11</v>
      </c>
      <c r="J58" t="s">
        <v>1</v>
      </c>
      <c r="K58" t="s">
        <v>2</v>
      </c>
      <c r="O58" s="109" t="str">
        <f t="shared" si="0"/>
        <v>SIM</v>
      </c>
      <c r="P58" s="109" t="str">
        <f t="shared" si="1"/>
        <v>SIM</v>
      </c>
      <c r="Q58" s="109" t="str">
        <f t="shared" si="2"/>
        <v/>
      </c>
      <c r="R58" s="109" t="str">
        <f t="shared" si="3"/>
        <v/>
      </c>
      <c r="S58" s="110" t="str">
        <f t="shared" si="4"/>
        <v/>
      </c>
      <c r="T58" s="110" t="str">
        <f t="shared" si="5"/>
        <v/>
      </c>
      <c r="U58" s="110" t="str">
        <f t="shared" si="6"/>
        <v/>
      </c>
      <c r="V58" s="110" t="str">
        <f t="shared" si="7"/>
        <v/>
      </c>
      <c r="W58" s="110" t="str">
        <f t="shared" si="8"/>
        <v/>
      </c>
      <c r="X58" s="110" t="str">
        <f t="shared" si="9"/>
        <v/>
      </c>
      <c r="Y58" s="110" t="str">
        <f t="shared" si="10"/>
        <v/>
      </c>
      <c r="Z58" s="113" t="str">
        <f t="shared" si="11"/>
        <v/>
      </c>
      <c r="AA58" s="113" t="str">
        <f t="shared" si="12"/>
        <v/>
      </c>
      <c r="AB58" s="113" t="str">
        <f t="shared" si="24"/>
        <v/>
      </c>
      <c r="AC58" s="113" t="str">
        <f t="shared" si="13"/>
        <v/>
      </c>
      <c r="AD58" s="113" t="str">
        <f t="shared" si="14"/>
        <v/>
      </c>
      <c r="AE58" s="113" t="str">
        <f t="shared" si="15"/>
        <v/>
      </c>
      <c r="AF58" s="113" t="str">
        <f t="shared" si="16"/>
        <v/>
      </c>
      <c r="AG58" s="113" t="str">
        <f t="shared" si="17"/>
        <v/>
      </c>
      <c r="AH58" s="113" t="str">
        <f t="shared" si="18"/>
        <v/>
      </c>
      <c r="AI58" s="113" t="str">
        <f t="shared" si="19"/>
        <v/>
      </c>
      <c r="AJ58" s="113" t="str">
        <f t="shared" si="20"/>
        <v/>
      </c>
      <c r="AK58" s="113" t="str">
        <f t="shared" si="21"/>
        <v/>
      </c>
      <c r="AL58" s="113" t="str">
        <f t="shared" si="22"/>
        <v/>
      </c>
      <c r="AM58" s="100" t="str">
        <f t="array" ref="AM58">IF(OR(O58:AL58="SIM"),"SIM","NÃO")</f>
        <v>SIM</v>
      </c>
      <c r="AN58" s="101">
        <f t="shared" si="23"/>
        <v>50</v>
      </c>
    </row>
    <row r="59" spans="3:40" x14ac:dyDescent="0.3">
      <c r="C59">
        <v>51</v>
      </c>
      <c r="D59" t="s">
        <v>61</v>
      </c>
      <c r="E59">
        <v>0</v>
      </c>
      <c r="F59" t="s">
        <v>168</v>
      </c>
      <c r="G59" t="s">
        <v>117</v>
      </c>
      <c r="H59" t="s">
        <v>50</v>
      </c>
      <c r="I59" t="s">
        <v>11</v>
      </c>
      <c r="K59" t="s">
        <v>2</v>
      </c>
      <c r="O59" s="109" t="str">
        <f t="shared" si="0"/>
        <v/>
      </c>
      <c r="P59" s="109" t="str">
        <f t="shared" si="1"/>
        <v>SIM</v>
      </c>
      <c r="Q59" s="109" t="str">
        <f t="shared" si="2"/>
        <v/>
      </c>
      <c r="R59" s="109" t="str">
        <f t="shared" si="3"/>
        <v/>
      </c>
      <c r="S59" s="110" t="str">
        <f t="shared" si="4"/>
        <v/>
      </c>
      <c r="T59" s="110" t="str">
        <f t="shared" si="5"/>
        <v/>
      </c>
      <c r="U59" s="110" t="str">
        <f t="shared" si="6"/>
        <v/>
      </c>
      <c r="V59" s="110" t="str">
        <f t="shared" si="7"/>
        <v/>
      </c>
      <c r="W59" s="110" t="str">
        <f t="shared" si="8"/>
        <v/>
      </c>
      <c r="X59" s="110" t="str">
        <f t="shared" si="9"/>
        <v/>
      </c>
      <c r="Y59" s="110" t="str">
        <f t="shared" si="10"/>
        <v/>
      </c>
      <c r="Z59" s="113" t="str">
        <f t="shared" si="11"/>
        <v/>
      </c>
      <c r="AA59" s="113" t="str">
        <f t="shared" si="12"/>
        <v/>
      </c>
      <c r="AB59" s="113" t="str">
        <f t="shared" si="24"/>
        <v/>
      </c>
      <c r="AC59" s="113" t="str">
        <f t="shared" si="13"/>
        <v/>
      </c>
      <c r="AD59" s="113" t="str">
        <f t="shared" si="14"/>
        <v/>
      </c>
      <c r="AE59" s="113" t="str">
        <f t="shared" si="15"/>
        <v/>
      </c>
      <c r="AF59" s="113" t="str">
        <f t="shared" si="16"/>
        <v/>
      </c>
      <c r="AG59" s="113" t="str">
        <f t="shared" si="17"/>
        <v/>
      </c>
      <c r="AH59" s="113" t="str">
        <f t="shared" si="18"/>
        <v/>
      </c>
      <c r="AI59" s="113" t="str">
        <f t="shared" si="19"/>
        <v/>
      </c>
      <c r="AJ59" s="113" t="str">
        <f t="shared" si="20"/>
        <v/>
      </c>
      <c r="AK59" s="113" t="str">
        <f t="shared" si="21"/>
        <v/>
      </c>
      <c r="AL59" s="113" t="str">
        <f t="shared" si="22"/>
        <v/>
      </c>
      <c r="AM59" s="100" t="str">
        <f t="array" ref="AM59">IF(OR(O59:AL59="SIM"),"SIM","NÃO")</f>
        <v>SIM</v>
      </c>
      <c r="AN59" s="101">
        <f t="shared" si="23"/>
        <v>51</v>
      </c>
    </row>
    <row r="60" spans="3:40" x14ac:dyDescent="0.3">
      <c r="C60">
        <v>52</v>
      </c>
      <c r="D60" t="s">
        <v>62</v>
      </c>
      <c r="E60">
        <v>0</v>
      </c>
      <c r="F60" t="s">
        <v>169</v>
      </c>
      <c r="G60" t="s">
        <v>117</v>
      </c>
      <c r="H60" t="s">
        <v>50</v>
      </c>
      <c r="I60" t="s">
        <v>11</v>
      </c>
      <c r="K60" t="s">
        <v>2</v>
      </c>
      <c r="O60" s="109" t="str">
        <f t="shared" si="0"/>
        <v/>
      </c>
      <c r="P60" s="109" t="str">
        <f t="shared" si="1"/>
        <v>SIM</v>
      </c>
      <c r="Q60" s="109" t="str">
        <f t="shared" si="2"/>
        <v/>
      </c>
      <c r="R60" s="109" t="str">
        <f t="shared" si="3"/>
        <v/>
      </c>
      <c r="S60" s="110" t="str">
        <f t="shared" si="4"/>
        <v/>
      </c>
      <c r="T60" s="110" t="str">
        <f t="shared" si="5"/>
        <v/>
      </c>
      <c r="U60" s="110" t="str">
        <f t="shared" si="6"/>
        <v/>
      </c>
      <c r="V60" s="110" t="str">
        <f t="shared" si="7"/>
        <v/>
      </c>
      <c r="W60" s="110" t="str">
        <f t="shared" si="8"/>
        <v/>
      </c>
      <c r="X60" s="110" t="str">
        <f t="shared" si="9"/>
        <v/>
      </c>
      <c r="Y60" s="110" t="str">
        <f t="shared" si="10"/>
        <v/>
      </c>
      <c r="Z60" s="113" t="str">
        <f t="shared" si="11"/>
        <v/>
      </c>
      <c r="AA60" s="113" t="str">
        <f t="shared" si="12"/>
        <v/>
      </c>
      <c r="AB60" s="113" t="str">
        <f t="shared" si="24"/>
        <v/>
      </c>
      <c r="AC60" s="113" t="str">
        <f t="shared" si="13"/>
        <v/>
      </c>
      <c r="AD60" s="113" t="str">
        <f t="shared" si="14"/>
        <v/>
      </c>
      <c r="AE60" s="113" t="str">
        <f t="shared" si="15"/>
        <v/>
      </c>
      <c r="AF60" s="113" t="str">
        <f t="shared" si="16"/>
        <v/>
      </c>
      <c r="AG60" s="113" t="str">
        <f t="shared" si="17"/>
        <v/>
      </c>
      <c r="AH60" s="113" t="str">
        <f>IF($I$2="Sim",IF($F60="MNT","SIM",""),"")</f>
        <v/>
      </c>
      <c r="AI60" s="113" t="str">
        <f t="shared" si="19"/>
        <v/>
      </c>
      <c r="AJ60" s="113" t="str">
        <f t="shared" si="20"/>
        <v/>
      </c>
      <c r="AK60" s="113" t="str">
        <f t="shared" si="21"/>
        <v/>
      </c>
      <c r="AL60" s="113" t="str">
        <f t="shared" si="22"/>
        <v/>
      </c>
      <c r="AM60" s="100" t="str">
        <f t="array" ref="AM60">IF(OR(O60:AL60="SIM"),"SIM","NÃO")</f>
        <v>SIM</v>
      </c>
      <c r="AN60" s="101">
        <f t="shared" si="23"/>
        <v>52</v>
      </c>
    </row>
    <row r="61" spans="3:40" x14ac:dyDescent="0.3">
      <c r="C61">
        <v>53</v>
      </c>
      <c r="D61" t="s">
        <v>63</v>
      </c>
      <c r="E61">
        <v>0</v>
      </c>
      <c r="F61" t="s">
        <v>169</v>
      </c>
      <c r="G61" t="s">
        <v>117</v>
      </c>
      <c r="H61" t="s">
        <v>50</v>
      </c>
      <c r="I61" t="s">
        <v>11</v>
      </c>
      <c r="K61" t="s">
        <v>2</v>
      </c>
      <c r="O61" s="109" t="str">
        <f t="shared" si="0"/>
        <v/>
      </c>
      <c r="P61" s="109" t="str">
        <f t="shared" si="1"/>
        <v>SIM</v>
      </c>
      <c r="Q61" s="109" t="str">
        <f t="shared" si="2"/>
        <v/>
      </c>
      <c r="R61" s="109" t="str">
        <f t="shared" si="3"/>
        <v/>
      </c>
      <c r="S61" s="110" t="str">
        <f t="shared" si="4"/>
        <v/>
      </c>
      <c r="T61" s="110" t="str">
        <f t="shared" si="5"/>
        <v/>
      </c>
      <c r="U61" s="110" t="str">
        <f t="shared" si="6"/>
        <v/>
      </c>
      <c r="V61" s="110" t="str">
        <f t="shared" si="7"/>
        <v/>
      </c>
      <c r="W61" s="110" t="str">
        <f t="shared" si="8"/>
        <v/>
      </c>
      <c r="X61" s="110" t="str">
        <f t="shared" si="9"/>
        <v/>
      </c>
      <c r="Y61" s="110" t="str">
        <f t="shared" si="10"/>
        <v/>
      </c>
      <c r="Z61" s="113" t="str">
        <f t="shared" si="11"/>
        <v/>
      </c>
      <c r="AA61" s="113" t="str">
        <f t="shared" si="12"/>
        <v/>
      </c>
      <c r="AB61" s="113" t="str">
        <f t="shared" si="24"/>
        <v/>
      </c>
      <c r="AC61" s="113" t="str">
        <f t="shared" si="13"/>
        <v/>
      </c>
      <c r="AD61" s="113" t="str">
        <f t="shared" si="14"/>
        <v/>
      </c>
      <c r="AE61" s="113" t="str">
        <f t="shared" si="15"/>
        <v/>
      </c>
      <c r="AF61" s="113" t="str">
        <f t="shared" si="16"/>
        <v/>
      </c>
      <c r="AG61" s="113" t="str">
        <f t="shared" si="17"/>
        <v/>
      </c>
      <c r="AH61" s="113" t="str">
        <f t="shared" si="18"/>
        <v/>
      </c>
      <c r="AI61" s="113" t="str">
        <f t="shared" si="19"/>
        <v/>
      </c>
      <c r="AJ61" s="113" t="str">
        <f t="shared" si="20"/>
        <v/>
      </c>
      <c r="AK61" s="113" t="str">
        <f t="shared" si="21"/>
        <v/>
      </c>
      <c r="AL61" s="113" t="str">
        <f t="shared" si="22"/>
        <v/>
      </c>
      <c r="AM61" s="100" t="str">
        <f t="array" ref="AM61">IF(OR(O61:AL61="SIM"),"SIM","NÃO")</f>
        <v>SIM</v>
      </c>
      <c r="AN61" s="101">
        <f t="shared" si="23"/>
        <v>53</v>
      </c>
    </row>
    <row r="62" spans="3:40" x14ac:dyDescent="0.3">
      <c r="C62">
        <v>54</v>
      </c>
      <c r="D62" t="s">
        <v>64</v>
      </c>
      <c r="E62">
        <v>0</v>
      </c>
      <c r="F62" t="s">
        <v>169</v>
      </c>
      <c r="G62" t="s">
        <v>117</v>
      </c>
      <c r="H62" t="s">
        <v>50</v>
      </c>
      <c r="I62" t="s">
        <v>11</v>
      </c>
      <c r="K62" t="s">
        <v>2</v>
      </c>
      <c r="O62" s="109" t="str">
        <f t="shared" si="0"/>
        <v/>
      </c>
      <c r="P62" s="109" t="str">
        <f t="shared" si="1"/>
        <v>SIM</v>
      </c>
      <c r="Q62" s="109" t="str">
        <f t="shared" si="2"/>
        <v/>
      </c>
      <c r="R62" s="109" t="str">
        <f t="shared" si="3"/>
        <v/>
      </c>
      <c r="S62" s="110" t="str">
        <f t="shared" si="4"/>
        <v/>
      </c>
      <c r="T62" s="110" t="str">
        <f t="shared" si="5"/>
        <v/>
      </c>
      <c r="U62" s="110" t="str">
        <f t="shared" si="6"/>
        <v/>
      </c>
      <c r="V62" s="110" t="str">
        <f t="shared" si="7"/>
        <v/>
      </c>
      <c r="W62" s="110" t="str">
        <f t="shared" si="8"/>
        <v/>
      </c>
      <c r="X62" s="110" t="str">
        <f t="shared" si="9"/>
        <v/>
      </c>
      <c r="Y62" s="110" t="str">
        <f t="shared" si="10"/>
        <v/>
      </c>
      <c r="Z62" s="113" t="str">
        <f t="shared" si="11"/>
        <v/>
      </c>
      <c r="AA62" s="113" t="str">
        <f t="shared" si="12"/>
        <v/>
      </c>
      <c r="AB62" s="113" t="str">
        <f t="shared" si="24"/>
        <v/>
      </c>
      <c r="AC62" s="113" t="str">
        <f t="shared" si="13"/>
        <v/>
      </c>
      <c r="AD62" s="113" t="str">
        <f t="shared" si="14"/>
        <v/>
      </c>
      <c r="AE62" s="113" t="str">
        <f t="shared" si="15"/>
        <v/>
      </c>
      <c r="AF62" s="113" t="str">
        <f t="shared" si="16"/>
        <v/>
      </c>
      <c r="AG62" s="113" t="str">
        <f t="shared" si="17"/>
        <v/>
      </c>
      <c r="AH62" s="113" t="str">
        <f t="shared" si="18"/>
        <v/>
      </c>
      <c r="AI62" s="113" t="str">
        <f t="shared" si="19"/>
        <v/>
      </c>
      <c r="AJ62" s="113" t="str">
        <f t="shared" si="20"/>
        <v/>
      </c>
      <c r="AK62" s="113" t="str">
        <f t="shared" si="21"/>
        <v/>
      </c>
      <c r="AL62" s="113" t="str">
        <f t="shared" si="22"/>
        <v/>
      </c>
      <c r="AM62" s="100" t="str">
        <f t="array" ref="AM62">IF(OR(O62:AL62="SIM"),"SIM","NÃO")</f>
        <v>SIM</v>
      </c>
      <c r="AN62" s="101">
        <f t="shared" si="23"/>
        <v>54</v>
      </c>
    </row>
    <row r="63" spans="3:40" x14ac:dyDescent="0.3">
      <c r="C63">
        <v>55</v>
      </c>
      <c r="D63" t="s">
        <v>65</v>
      </c>
      <c r="E63">
        <v>0</v>
      </c>
      <c r="F63" t="s">
        <v>168</v>
      </c>
      <c r="G63" t="s">
        <v>117</v>
      </c>
      <c r="H63" t="s">
        <v>50</v>
      </c>
      <c r="I63" t="s">
        <v>11</v>
      </c>
      <c r="K63" t="s">
        <v>2</v>
      </c>
      <c r="O63" s="109" t="str">
        <f t="shared" si="0"/>
        <v/>
      </c>
      <c r="P63" s="109" t="str">
        <f t="shared" si="1"/>
        <v>SIM</v>
      </c>
      <c r="Q63" s="109" t="str">
        <f t="shared" si="2"/>
        <v/>
      </c>
      <c r="R63" s="109" t="str">
        <f t="shared" si="3"/>
        <v/>
      </c>
      <c r="S63" s="110" t="str">
        <f t="shared" si="4"/>
        <v/>
      </c>
      <c r="T63" s="110" t="str">
        <f t="shared" si="5"/>
        <v/>
      </c>
      <c r="U63" s="110" t="str">
        <f t="shared" si="6"/>
        <v/>
      </c>
      <c r="V63" s="110" t="str">
        <f t="shared" si="7"/>
        <v/>
      </c>
      <c r="W63" s="110" t="str">
        <f t="shared" si="8"/>
        <v/>
      </c>
      <c r="X63" s="110" t="str">
        <f t="shared" si="9"/>
        <v/>
      </c>
      <c r="Y63" s="110" t="str">
        <f t="shared" si="10"/>
        <v/>
      </c>
      <c r="Z63" s="113" t="str">
        <f t="shared" si="11"/>
        <v/>
      </c>
      <c r="AA63" s="113" t="str">
        <f t="shared" si="12"/>
        <v/>
      </c>
      <c r="AB63" s="113" t="str">
        <f t="shared" si="24"/>
        <v/>
      </c>
      <c r="AC63" s="113" t="str">
        <f t="shared" si="13"/>
        <v/>
      </c>
      <c r="AD63" s="113" t="str">
        <f t="shared" si="14"/>
        <v/>
      </c>
      <c r="AE63" s="113" t="str">
        <f t="shared" si="15"/>
        <v/>
      </c>
      <c r="AF63" s="113" t="str">
        <f t="shared" si="16"/>
        <v/>
      </c>
      <c r="AG63" s="113" t="str">
        <f t="shared" si="17"/>
        <v/>
      </c>
      <c r="AH63" s="113" t="str">
        <f t="shared" si="18"/>
        <v/>
      </c>
      <c r="AI63" s="113" t="str">
        <f t="shared" si="19"/>
        <v/>
      </c>
      <c r="AJ63" s="113" t="str">
        <f t="shared" si="20"/>
        <v/>
      </c>
      <c r="AK63" s="113" t="str">
        <f t="shared" si="21"/>
        <v/>
      </c>
      <c r="AL63" s="113" t="str">
        <f t="shared" si="22"/>
        <v/>
      </c>
      <c r="AM63" s="100" t="str">
        <f t="array" ref="AM63">IF(OR(O63:AL63="SIM"),"SIM","NÃO")</f>
        <v>SIM</v>
      </c>
      <c r="AN63" s="101">
        <f t="shared" si="23"/>
        <v>55</v>
      </c>
    </row>
    <row r="64" spans="3:40" x14ac:dyDescent="0.3">
      <c r="C64">
        <v>56</v>
      </c>
      <c r="D64" t="s">
        <v>66</v>
      </c>
      <c r="E64">
        <v>0</v>
      </c>
      <c r="F64" t="s">
        <v>168</v>
      </c>
      <c r="G64" t="s">
        <v>117</v>
      </c>
      <c r="H64" t="s">
        <v>50</v>
      </c>
      <c r="I64" t="s">
        <v>11</v>
      </c>
      <c r="L64" t="s">
        <v>3</v>
      </c>
      <c r="O64" s="109" t="str">
        <f t="shared" si="0"/>
        <v/>
      </c>
      <c r="P64" s="109" t="str">
        <f t="shared" si="1"/>
        <v/>
      </c>
      <c r="Q64" s="109" t="str">
        <f t="shared" si="2"/>
        <v>SIM</v>
      </c>
      <c r="R64" s="109" t="str">
        <f t="shared" si="3"/>
        <v/>
      </c>
      <c r="S64" s="110" t="str">
        <f t="shared" si="4"/>
        <v/>
      </c>
      <c r="T64" s="110" t="str">
        <f t="shared" si="5"/>
        <v/>
      </c>
      <c r="U64" s="110" t="str">
        <f t="shared" si="6"/>
        <v/>
      </c>
      <c r="V64" s="110" t="str">
        <f t="shared" si="7"/>
        <v/>
      </c>
      <c r="W64" s="110" t="str">
        <f t="shared" si="8"/>
        <v/>
      </c>
      <c r="X64" s="110" t="str">
        <f t="shared" si="9"/>
        <v/>
      </c>
      <c r="Y64" s="110" t="str">
        <f t="shared" si="10"/>
        <v/>
      </c>
      <c r="Z64" s="113" t="str">
        <f t="shared" si="11"/>
        <v/>
      </c>
      <c r="AA64" s="113" t="str">
        <f t="shared" si="12"/>
        <v/>
      </c>
      <c r="AB64" s="113" t="str">
        <f t="shared" si="24"/>
        <v/>
      </c>
      <c r="AC64" s="113" t="str">
        <f t="shared" si="13"/>
        <v/>
      </c>
      <c r="AD64" s="113" t="str">
        <f t="shared" si="14"/>
        <v/>
      </c>
      <c r="AE64" s="113" t="str">
        <f t="shared" si="15"/>
        <v/>
      </c>
      <c r="AF64" s="113" t="str">
        <f t="shared" si="16"/>
        <v/>
      </c>
      <c r="AG64" s="113" t="str">
        <f t="shared" si="17"/>
        <v/>
      </c>
      <c r="AH64" s="113" t="str">
        <f t="shared" si="18"/>
        <v/>
      </c>
      <c r="AI64" s="113" t="str">
        <f t="shared" si="19"/>
        <v/>
      </c>
      <c r="AJ64" s="113" t="str">
        <f t="shared" si="20"/>
        <v/>
      </c>
      <c r="AK64" s="113" t="str">
        <f t="shared" si="21"/>
        <v/>
      </c>
      <c r="AL64" s="113" t="str">
        <f t="shared" si="22"/>
        <v/>
      </c>
      <c r="AM64" s="100" t="str">
        <f t="array" ref="AM64">IF(OR(O64:AL64="SIM"),"SIM","NÃO")</f>
        <v>SIM</v>
      </c>
      <c r="AN64" s="101">
        <f t="shared" si="23"/>
        <v>56</v>
      </c>
    </row>
    <row r="65" spans="3:40" x14ac:dyDescent="0.3">
      <c r="C65">
        <v>57</v>
      </c>
      <c r="D65" t="s">
        <v>67</v>
      </c>
      <c r="E65">
        <v>0</v>
      </c>
      <c r="F65" t="s">
        <v>169</v>
      </c>
      <c r="G65" t="s">
        <v>117</v>
      </c>
      <c r="H65" t="s">
        <v>50</v>
      </c>
      <c r="I65" t="s">
        <v>11</v>
      </c>
      <c r="L65" t="s">
        <v>3</v>
      </c>
      <c r="O65" s="109" t="str">
        <f t="shared" si="0"/>
        <v/>
      </c>
      <c r="P65" s="109" t="str">
        <f t="shared" si="1"/>
        <v/>
      </c>
      <c r="Q65" s="109" t="str">
        <f t="shared" si="2"/>
        <v>SIM</v>
      </c>
      <c r="R65" s="109" t="str">
        <f t="shared" si="3"/>
        <v/>
      </c>
      <c r="S65" s="110" t="str">
        <f t="shared" si="4"/>
        <v/>
      </c>
      <c r="T65" s="110" t="str">
        <f t="shared" si="5"/>
        <v/>
      </c>
      <c r="U65" s="110" t="str">
        <f t="shared" si="6"/>
        <v/>
      </c>
      <c r="V65" s="110" t="str">
        <f t="shared" si="7"/>
        <v/>
      </c>
      <c r="W65" s="110" t="str">
        <f t="shared" si="8"/>
        <v/>
      </c>
      <c r="X65" s="110" t="str">
        <f t="shared" si="9"/>
        <v/>
      </c>
      <c r="Y65" s="110" t="str">
        <f t="shared" si="10"/>
        <v/>
      </c>
      <c r="Z65" s="113" t="str">
        <f t="shared" si="11"/>
        <v/>
      </c>
      <c r="AA65" s="113" t="str">
        <f t="shared" si="12"/>
        <v/>
      </c>
      <c r="AB65" s="113" t="str">
        <f t="shared" si="24"/>
        <v/>
      </c>
      <c r="AC65" s="113" t="str">
        <f t="shared" si="13"/>
        <v/>
      </c>
      <c r="AD65" s="113" t="str">
        <f t="shared" si="14"/>
        <v/>
      </c>
      <c r="AE65" s="113" t="str">
        <f t="shared" si="15"/>
        <v/>
      </c>
      <c r="AF65" s="113" t="str">
        <f t="shared" si="16"/>
        <v/>
      </c>
      <c r="AG65" s="113" t="str">
        <f t="shared" si="17"/>
        <v/>
      </c>
      <c r="AH65" s="113" t="str">
        <f t="shared" si="18"/>
        <v/>
      </c>
      <c r="AI65" s="113" t="str">
        <f t="shared" si="19"/>
        <v/>
      </c>
      <c r="AJ65" s="113" t="str">
        <f t="shared" si="20"/>
        <v/>
      </c>
      <c r="AK65" s="113" t="str">
        <f t="shared" si="21"/>
        <v/>
      </c>
      <c r="AL65" s="113" t="str">
        <f t="shared" si="22"/>
        <v/>
      </c>
      <c r="AM65" s="100" t="str">
        <f t="array" ref="AM65">IF(OR(O65:AL65="SIM"),"SIM","NÃO")</f>
        <v>SIM</v>
      </c>
      <c r="AN65" s="101">
        <f t="shared" si="23"/>
        <v>57</v>
      </c>
    </row>
    <row r="66" spans="3:40" x14ac:dyDescent="0.3">
      <c r="C66">
        <v>58</v>
      </c>
      <c r="D66" t="s">
        <v>68</v>
      </c>
      <c r="E66">
        <v>0</v>
      </c>
      <c r="F66" t="s">
        <v>192</v>
      </c>
      <c r="G66" t="s">
        <v>117</v>
      </c>
      <c r="H66" t="s">
        <v>50</v>
      </c>
      <c r="I66" t="s">
        <v>11</v>
      </c>
      <c r="M66" t="s">
        <v>4</v>
      </c>
      <c r="N66" t="s">
        <v>5</v>
      </c>
      <c r="O66" s="109" t="str">
        <f t="shared" si="0"/>
        <v/>
      </c>
      <c r="P66" s="109" t="str">
        <f t="shared" si="1"/>
        <v/>
      </c>
      <c r="Q66" s="109" t="str">
        <f t="shared" si="2"/>
        <v/>
      </c>
      <c r="R66" s="109" t="str">
        <f t="shared" si="3"/>
        <v>SIM</v>
      </c>
      <c r="S66" s="110" t="str">
        <f t="shared" si="4"/>
        <v>SIM</v>
      </c>
      <c r="T66" s="110" t="str">
        <f t="shared" si="5"/>
        <v/>
      </c>
      <c r="U66" s="110" t="str">
        <f t="shared" si="6"/>
        <v/>
      </c>
      <c r="V66" s="110" t="str">
        <f t="shared" si="7"/>
        <v/>
      </c>
      <c r="W66" s="110" t="str">
        <f t="shared" si="8"/>
        <v/>
      </c>
      <c r="X66" s="110" t="str">
        <f t="shared" si="9"/>
        <v/>
      </c>
      <c r="Y66" s="110" t="str">
        <f t="shared" si="10"/>
        <v/>
      </c>
      <c r="Z66" s="113" t="str">
        <f t="shared" si="11"/>
        <v/>
      </c>
      <c r="AA66" s="113" t="str">
        <f t="shared" si="12"/>
        <v/>
      </c>
      <c r="AB66" s="113" t="str">
        <f t="shared" si="24"/>
        <v/>
      </c>
      <c r="AC66" s="113" t="str">
        <f t="shared" si="13"/>
        <v/>
      </c>
      <c r="AD66" s="113" t="str">
        <f t="shared" si="14"/>
        <v/>
      </c>
      <c r="AE66" s="113" t="str">
        <f t="shared" si="15"/>
        <v/>
      </c>
      <c r="AF66" s="113" t="str">
        <f t="shared" si="16"/>
        <v/>
      </c>
      <c r="AG66" s="113" t="str">
        <f t="shared" si="17"/>
        <v/>
      </c>
      <c r="AH66" s="113" t="str">
        <f t="shared" si="18"/>
        <v/>
      </c>
      <c r="AI66" s="113" t="str">
        <f t="shared" si="19"/>
        <v/>
      </c>
      <c r="AJ66" s="113" t="str">
        <f t="shared" si="20"/>
        <v/>
      </c>
      <c r="AK66" s="113" t="str">
        <f t="shared" si="21"/>
        <v/>
      </c>
      <c r="AL66" s="113" t="str">
        <f t="shared" si="22"/>
        <v/>
      </c>
      <c r="AM66" s="100" t="str">
        <f t="array" ref="AM66">IF(OR(O66:AL66="SIM"),"SIM","NÃO")</f>
        <v>SIM</v>
      </c>
      <c r="AN66" s="101">
        <f t="shared" si="23"/>
        <v>58</v>
      </c>
    </row>
    <row r="67" spans="3:40" x14ac:dyDescent="0.3">
      <c r="C67">
        <v>59</v>
      </c>
      <c r="D67" t="s">
        <v>69</v>
      </c>
      <c r="E67">
        <v>0</v>
      </c>
      <c r="F67" t="s">
        <v>192</v>
      </c>
      <c r="G67" t="s">
        <v>117</v>
      </c>
      <c r="H67" t="s">
        <v>50</v>
      </c>
      <c r="I67" t="s">
        <v>11</v>
      </c>
      <c r="M67" t="s">
        <v>4</v>
      </c>
      <c r="N67" t="s">
        <v>5</v>
      </c>
      <c r="O67" s="109" t="str">
        <f t="shared" si="0"/>
        <v/>
      </c>
      <c r="P67" s="109" t="str">
        <f t="shared" si="1"/>
        <v/>
      </c>
      <c r="Q67" s="109" t="str">
        <f t="shared" si="2"/>
        <v/>
      </c>
      <c r="R67" s="109" t="str">
        <f t="shared" si="3"/>
        <v>SIM</v>
      </c>
      <c r="S67" s="110" t="str">
        <f t="shared" si="4"/>
        <v>SIM</v>
      </c>
      <c r="T67" s="110" t="str">
        <f t="shared" si="5"/>
        <v/>
      </c>
      <c r="U67" s="110" t="str">
        <f t="shared" si="6"/>
        <v/>
      </c>
      <c r="V67" s="110" t="str">
        <f t="shared" si="7"/>
        <v/>
      </c>
      <c r="W67" s="110" t="str">
        <f t="shared" si="8"/>
        <v/>
      </c>
      <c r="X67" s="110" t="str">
        <f t="shared" si="9"/>
        <v/>
      </c>
      <c r="Y67" s="110" t="str">
        <f t="shared" si="10"/>
        <v/>
      </c>
      <c r="Z67" s="113" t="str">
        <f t="shared" si="11"/>
        <v/>
      </c>
      <c r="AA67" s="113" t="str">
        <f t="shared" si="12"/>
        <v/>
      </c>
      <c r="AB67" s="113" t="str">
        <f t="shared" si="24"/>
        <v/>
      </c>
      <c r="AC67" s="113" t="str">
        <f t="shared" si="13"/>
        <v/>
      </c>
      <c r="AD67" s="113" t="str">
        <f t="shared" si="14"/>
        <v/>
      </c>
      <c r="AE67" s="113" t="str">
        <f t="shared" si="15"/>
        <v/>
      </c>
      <c r="AF67" s="113" t="str">
        <f t="shared" si="16"/>
        <v/>
      </c>
      <c r="AG67" s="113" t="str">
        <f t="shared" si="17"/>
        <v/>
      </c>
      <c r="AH67" s="113" t="str">
        <f t="shared" si="18"/>
        <v/>
      </c>
      <c r="AI67" s="113" t="str">
        <f t="shared" si="19"/>
        <v/>
      </c>
      <c r="AJ67" s="113" t="str">
        <f t="shared" si="20"/>
        <v/>
      </c>
      <c r="AK67" s="113" t="str">
        <f t="shared" si="21"/>
        <v/>
      </c>
      <c r="AL67" s="113" t="str">
        <f t="shared" si="22"/>
        <v/>
      </c>
      <c r="AM67" s="100" t="str">
        <f t="array" ref="AM67">IF(OR(O67:AL67="SIM"),"SIM","NÃO")</f>
        <v>SIM</v>
      </c>
      <c r="AN67" s="101">
        <f t="shared" si="23"/>
        <v>59</v>
      </c>
    </row>
    <row r="68" spans="3:40" x14ac:dyDescent="0.3">
      <c r="C68">
        <v>60</v>
      </c>
      <c r="D68" t="s">
        <v>70</v>
      </c>
      <c r="E68">
        <v>0</v>
      </c>
      <c r="F68" t="s">
        <v>192</v>
      </c>
      <c r="G68" t="s">
        <v>117</v>
      </c>
      <c r="H68" t="s">
        <v>50</v>
      </c>
      <c r="I68" t="s">
        <v>11</v>
      </c>
      <c r="M68" t="s">
        <v>4</v>
      </c>
      <c r="N68" t="s">
        <v>5</v>
      </c>
      <c r="O68" s="109" t="str">
        <f t="shared" si="0"/>
        <v/>
      </c>
      <c r="P68" s="109" t="str">
        <f t="shared" si="1"/>
        <v/>
      </c>
      <c r="Q68" s="109" t="str">
        <f t="shared" si="2"/>
        <v/>
      </c>
      <c r="R68" s="109" t="str">
        <f t="shared" si="3"/>
        <v>SIM</v>
      </c>
      <c r="S68" s="110" t="str">
        <f t="shared" si="4"/>
        <v>SIM</v>
      </c>
      <c r="T68" s="110" t="str">
        <f t="shared" si="5"/>
        <v/>
      </c>
      <c r="U68" s="110" t="str">
        <f t="shared" si="6"/>
        <v/>
      </c>
      <c r="V68" s="110" t="str">
        <f t="shared" si="7"/>
        <v/>
      </c>
      <c r="W68" s="110" t="str">
        <f t="shared" si="8"/>
        <v/>
      </c>
      <c r="X68" s="110" t="str">
        <f t="shared" si="9"/>
        <v/>
      </c>
      <c r="Y68" s="110" t="str">
        <f t="shared" si="10"/>
        <v/>
      </c>
      <c r="Z68" s="113" t="str">
        <f t="shared" si="11"/>
        <v/>
      </c>
      <c r="AA68" s="113" t="str">
        <f t="shared" si="12"/>
        <v/>
      </c>
      <c r="AB68" s="113" t="str">
        <f t="shared" si="24"/>
        <v/>
      </c>
      <c r="AC68" s="113" t="str">
        <f t="shared" si="13"/>
        <v/>
      </c>
      <c r="AD68" s="113" t="str">
        <f t="shared" si="14"/>
        <v/>
      </c>
      <c r="AE68" s="113" t="str">
        <f t="shared" si="15"/>
        <v/>
      </c>
      <c r="AF68" s="113" t="str">
        <f t="shared" si="16"/>
        <v/>
      </c>
      <c r="AG68" s="113" t="str">
        <f t="shared" si="17"/>
        <v/>
      </c>
      <c r="AH68" s="113" t="str">
        <f t="shared" si="18"/>
        <v/>
      </c>
      <c r="AI68" s="113" t="str">
        <f t="shared" si="19"/>
        <v/>
      </c>
      <c r="AJ68" s="113" t="str">
        <f t="shared" si="20"/>
        <v/>
      </c>
      <c r="AK68" s="113" t="str">
        <f t="shared" si="21"/>
        <v/>
      </c>
      <c r="AL68" s="113" t="str">
        <f t="shared" si="22"/>
        <v/>
      </c>
      <c r="AM68" s="100" t="str">
        <f t="array" ref="AM68">IF(OR(O68:AL68="SIM"),"SIM","NÃO")</f>
        <v>SIM</v>
      </c>
      <c r="AN68" s="101">
        <f t="shared" si="23"/>
        <v>60</v>
      </c>
    </row>
    <row r="69" spans="3:40" x14ac:dyDescent="0.3">
      <c r="C69">
        <v>61</v>
      </c>
      <c r="D69" t="s">
        <v>72</v>
      </c>
      <c r="E69">
        <v>0</v>
      </c>
      <c r="F69" t="s">
        <v>194</v>
      </c>
      <c r="G69" t="s">
        <v>117</v>
      </c>
      <c r="H69" t="s">
        <v>71</v>
      </c>
      <c r="I69" t="s">
        <v>11</v>
      </c>
      <c r="J69" t="s">
        <v>1</v>
      </c>
      <c r="O69" s="109" t="str">
        <f t="shared" si="0"/>
        <v>SIM</v>
      </c>
      <c r="P69" s="109" t="str">
        <f t="shared" si="1"/>
        <v/>
      </c>
      <c r="Q69" s="109" t="str">
        <f t="shared" si="2"/>
        <v/>
      </c>
      <c r="R69" s="109" t="str">
        <f t="shared" si="3"/>
        <v/>
      </c>
      <c r="S69" s="110" t="str">
        <f t="shared" si="4"/>
        <v/>
      </c>
      <c r="T69" s="110" t="str">
        <f t="shared" si="5"/>
        <v/>
      </c>
      <c r="U69" s="110" t="str">
        <f t="shared" si="6"/>
        <v/>
      </c>
      <c r="V69" s="110" t="str">
        <f t="shared" si="7"/>
        <v/>
      </c>
      <c r="W69" s="110" t="str">
        <f t="shared" si="8"/>
        <v/>
      </c>
      <c r="X69" s="110" t="str">
        <f t="shared" si="9"/>
        <v/>
      </c>
      <c r="Y69" s="110" t="str">
        <f t="shared" si="10"/>
        <v/>
      </c>
      <c r="Z69" s="113" t="str">
        <f t="shared" si="11"/>
        <v/>
      </c>
      <c r="AA69" s="113" t="str">
        <f t="shared" si="12"/>
        <v/>
      </c>
      <c r="AB69" s="113" t="str">
        <f t="shared" si="24"/>
        <v/>
      </c>
      <c r="AC69" s="113" t="str">
        <f t="shared" si="13"/>
        <v/>
      </c>
      <c r="AD69" s="113" t="str">
        <f t="shared" si="14"/>
        <v/>
      </c>
      <c r="AE69" s="113" t="str">
        <f t="shared" si="15"/>
        <v/>
      </c>
      <c r="AF69" s="113" t="str">
        <f t="shared" si="16"/>
        <v/>
      </c>
      <c r="AG69" s="113" t="str">
        <f t="shared" si="17"/>
        <v/>
      </c>
      <c r="AH69" s="113" t="str">
        <f t="shared" si="18"/>
        <v/>
      </c>
      <c r="AI69" s="113" t="str">
        <f t="shared" si="19"/>
        <v/>
      </c>
      <c r="AJ69" s="113" t="str">
        <f t="shared" si="20"/>
        <v/>
      </c>
      <c r="AK69" s="113" t="str">
        <f t="shared" si="21"/>
        <v/>
      </c>
      <c r="AL69" s="113" t="str">
        <f t="shared" si="22"/>
        <v/>
      </c>
      <c r="AM69" s="100" t="str">
        <f t="array" ref="AM69">IF(OR(O69:AL69="SIM"),"SIM","NÃO")</f>
        <v>SIM</v>
      </c>
      <c r="AN69" s="101">
        <f t="shared" si="23"/>
        <v>61</v>
      </c>
    </row>
    <row r="70" spans="3:40" x14ac:dyDescent="0.3">
      <c r="C70">
        <v>62</v>
      </c>
      <c r="D70" t="s">
        <v>73</v>
      </c>
      <c r="E70">
        <v>0</v>
      </c>
      <c r="F70" t="s">
        <v>194</v>
      </c>
      <c r="G70" t="s">
        <v>117</v>
      </c>
      <c r="H70" t="s">
        <v>71</v>
      </c>
      <c r="I70" t="s">
        <v>11</v>
      </c>
      <c r="J70" t="s">
        <v>1</v>
      </c>
      <c r="O70" s="109" t="str">
        <f t="shared" si="0"/>
        <v>SIM</v>
      </c>
      <c r="P70" s="109" t="str">
        <f t="shared" si="1"/>
        <v/>
      </c>
      <c r="Q70" s="109" t="str">
        <f t="shared" si="2"/>
        <v/>
      </c>
      <c r="R70" s="109" t="str">
        <f t="shared" si="3"/>
        <v/>
      </c>
      <c r="S70" s="110" t="str">
        <f t="shared" si="4"/>
        <v/>
      </c>
      <c r="T70" s="110" t="str">
        <f t="shared" si="5"/>
        <v/>
      </c>
      <c r="U70" s="110" t="str">
        <f t="shared" si="6"/>
        <v/>
      </c>
      <c r="V70" s="110" t="str">
        <f t="shared" si="7"/>
        <v/>
      </c>
      <c r="W70" s="110" t="str">
        <f t="shared" si="8"/>
        <v/>
      </c>
      <c r="X70" s="110" t="str">
        <f t="shared" si="9"/>
        <v/>
      </c>
      <c r="Y70" s="110" t="str">
        <f t="shared" si="10"/>
        <v/>
      </c>
      <c r="Z70" s="113" t="str">
        <f t="shared" si="11"/>
        <v/>
      </c>
      <c r="AA70" s="113" t="str">
        <f t="shared" si="12"/>
        <v/>
      </c>
      <c r="AB70" s="113" t="str">
        <f t="shared" si="24"/>
        <v/>
      </c>
      <c r="AC70" s="113" t="str">
        <f t="shared" si="13"/>
        <v/>
      </c>
      <c r="AD70" s="113" t="str">
        <f t="shared" si="14"/>
        <v/>
      </c>
      <c r="AE70" s="113" t="str">
        <f t="shared" si="15"/>
        <v/>
      </c>
      <c r="AF70" s="113" t="str">
        <f t="shared" si="16"/>
        <v/>
      </c>
      <c r="AG70" s="113" t="str">
        <f t="shared" si="17"/>
        <v/>
      </c>
      <c r="AH70" s="113" t="str">
        <f t="shared" si="18"/>
        <v/>
      </c>
      <c r="AI70" s="113" t="str">
        <f t="shared" si="19"/>
        <v/>
      </c>
      <c r="AJ70" s="113" t="str">
        <f t="shared" si="20"/>
        <v/>
      </c>
      <c r="AK70" s="113" t="str">
        <f t="shared" si="21"/>
        <v/>
      </c>
      <c r="AL70" s="113" t="str">
        <f t="shared" si="22"/>
        <v/>
      </c>
      <c r="AM70" s="100" t="str">
        <f t="array" ref="AM70">IF(OR(O70:AL70="SIM"),"SIM","NÃO")</f>
        <v>SIM</v>
      </c>
      <c r="AN70" s="101">
        <f t="shared" si="23"/>
        <v>62</v>
      </c>
    </row>
    <row r="71" spans="3:40" x14ac:dyDescent="0.3">
      <c r="C71">
        <v>63</v>
      </c>
      <c r="D71" t="s">
        <v>74</v>
      </c>
      <c r="E71">
        <v>0</v>
      </c>
      <c r="F71" t="s">
        <v>168</v>
      </c>
      <c r="G71" t="s">
        <v>117</v>
      </c>
      <c r="H71" t="s">
        <v>71</v>
      </c>
      <c r="I71" t="s">
        <v>11</v>
      </c>
      <c r="J71" t="s">
        <v>1</v>
      </c>
      <c r="O71" s="109" t="str">
        <f t="shared" si="0"/>
        <v>SIM</v>
      </c>
      <c r="P71" s="109" t="str">
        <f t="shared" si="1"/>
        <v/>
      </c>
      <c r="Q71" s="109" t="str">
        <f t="shared" si="2"/>
        <v/>
      </c>
      <c r="R71" s="109" t="str">
        <f t="shared" si="3"/>
        <v/>
      </c>
      <c r="S71" s="110" t="str">
        <f t="shared" si="4"/>
        <v/>
      </c>
      <c r="T71" s="110" t="str">
        <f t="shared" si="5"/>
        <v/>
      </c>
      <c r="U71" s="110" t="str">
        <f t="shared" si="6"/>
        <v/>
      </c>
      <c r="V71" s="110" t="str">
        <f t="shared" si="7"/>
        <v/>
      </c>
      <c r="W71" s="110" t="str">
        <f t="shared" si="8"/>
        <v/>
      </c>
      <c r="X71" s="110" t="str">
        <f t="shared" si="9"/>
        <v/>
      </c>
      <c r="Y71" s="110" t="str">
        <f t="shared" si="10"/>
        <v/>
      </c>
      <c r="Z71" s="113" t="str">
        <f t="shared" si="11"/>
        <v/>
      </c>
      <c r="AA71" s="113" t="str">
        <f t="shared" si="12"/>
        <v/>
      </c>
      <c r="AB71" s="113" t="str">
        <f t="shared" si="24"/>
        <v/>
      </c>
      <c r="AC71" s="113" t="str">
        <f t="shared" si="13"/>
        <v/>
      </c>
      <c r="AD71" s="113" t="str">
        <f t="shared" si="14"/>
        <v/>
      </c>
      <c r="AE71" s="113" t="str">
        <f t="shared" si="15"/>
        <v/>
      </c>
      <c r="AF71" s="113" t="str">
        <f t="shared" si="16"/>
        <v/>
      </c>
      <c r="AG71" s="113" t="str">
        <f t="shared" si="17"/>
        <v/>
      </c>
      <c r="AH71" s="113" t="str">
        <f t="shared" si="18"/>
        <v/>
      </c>
      <c r="AI71" s="113" t="str">
        <f t="shared" si="19"/>
        <v/>
      </c>
      <c r="AJ71" s="113" t="str">
        <f t="shared" si="20"/>
        <v/>
      </c>
      <c r="AK71" s="113" t="str">
        <f t="shared" si="21"/>
        <v/>
      </c>
      <c r="AL71" s="113" t="str">
        <f t="shared" si="22"/>
        <v/>
      </c>
      <c r="AM71" s="100" t="str">
        <f t="array" ref="AM71">IF(OR(O71:AL71="SIM"),"SIM","NÃO")</f>
        <v>SIM</v>
      </c>
      <c r="AN71" s="101">
        <f t="shared" si="23"/>
        <v>63</v>
      </c>
    </row>
    <row r="72" spans="3:40" x14ac:dyDescent="0.3">
      <c r="C72">
        <v>64</v>
      </c>
      <c r="D72" t="s">
        <v>75</v>
      </c>
      <c r="E72">
        <v>0</v>
      </c>
      <c r="F72" t="s">
        <v>194</v>
      </c>
      <c r="G72" t="s">
        <v>117</v>
      </c>
      <c r="H72" t="s">
        <v>71</v>
      </c>
      <c r="I72" t="s">
        <v>11</v>
      </c>
      <c r="K72" t="s">
        <v>2</v>
      </c>
      <c r="O72" s="109" t="str">
        <f t="shared" si="0"/>
        <v/>
      </c>
      <c r="P72" s="109" t="str">
        <f t="shared" si="1"/>
        <v>SIM</v>
      </c>
      <c r="Q72" s="109" t="str">
        <f t="shared" si="2"/>
        <v/>
      </c>
      <c r="R72" s="109" t="str">
        <f t="shared" si="3"/>
        <v/>
      </c>
      <c r="S72" s="110" t="str">
        <f t="shared" si="4"/>
        <v/>
      </c>
      <c r="T72" s="110" t="str">
        <f t="shared" si="5"/>
        <v/>
      </c>
      <c r="U72" s="110" t="str">
        <f t="shared" si="6"/>
        <v/>
      </c>
      <c r="V72" s="110" t="str">
        <f t="shared" si="7"/>
        <v/>
      </c>
      <c r="W72" s="110" t="str">
        <f t="shared" si="8"/>
        <v/>
      </c>
      <c r="X72" s="110" t="str">
        <f t="shared" si="9"/>
        <v/>
      </c>
      <c r="Y72" s="110" t="str">
        <f t="shared" si="10"/>
        <v/>
      </c>
      <c r="Z72" s="113" t="str">
        <f t="shared" si="11"/>
        <v/>
      </c>
      <c r="AA72" s="113" t="str">
        <f t="shared" si="12"/>
        <v/>
      </c>
      <c r="AB72" s="113" t="str">
        <f t="shared" si="24"/>
        <v/>
      </c>
      <c r="AC72" s="113" t="str">
        <f t="shared" si="13"/>
        <v/>
      </c>
      <c r="AD72" s="113" t="str">
        <f t="shared" si="14"/>
        <v/>
      </c>
      <c r="AE72" s="113" t="str">
        <f t="shared" si="15"/>
        <v/>
      </c>
      <c r="AF72" s="113" t="str">
        <f t="shared" si="16"/>
        <v/>
      </c>
      <c r="AG72" s="113" t="str">
        <f t="shared" si="17"/>
        <v/>
      </c>
      <c r="AH72" s="113" t="str">
        <f t="shared" si="18"/>
        <v/>
      </c>
      <c r="AI72" s="113" t="str">
        <f t="shared" si="19"/>
        <v/>
      </c>
      <c r="AJ72" s="113" t="str">
        <f t="shared" si="20"/>
        <v/>
      </c>
      <c r="AK72" s="113" t="str">
        <f t="shared" si="21"/>
        <v/>
      </c>
      <c r="AL72" s="113" t="str">
        <f t="shared" si="22"/>
        <v/>
      </c>
      <c r="AM72" s="100" t="str">
        <f t="array" ref="AM72">IF(OR(O72:AL72="SIM"),"SIM","NÃO")</f>
        <v>SIM</v>
      </c>
      <c r="AN72" s="101">
        <f t="shared" si="23"/>
        <v>64</v>
      </c>
    </row>
    <row r="73" spans="3:40" x14ac:dyDescent="0.3">
      <c r="C73">
        <v>65</v>
      </c>
      <c r="D73" t="s">
        <v>76</v>
      </c>
      <c r="E73">
        <v>0</v>
      </c>
      <c r="F73" t="s">
        <v>194</v>
      </c>
      <c r="G73" t="s">
        <v>117</v>
      </c>
      <c r="H73" t="s">
        <v>71</v>
      </c>
      <c r="I73" t="s">
        <v>11</v>
      </c>
      <c r="L73" t="s">
        <v>3</v>
      </c>
      <c r="O73" s="109" t="str">
        <f t="shared" si="0"/>
        <v/>
      </c>
      <c r="P73" s="109" t="str">
        <f t="shared" si="1"/>
        <v/>
      </c>
      <c r="Q73" s="109" t="str">
        <f t="shared" si="2"/>
        <v>SIM</v>
      </c>
      <c r="R73" s="109" t="str">
        <f t="shared" si="3"/>
        <v/>
      </c>
      <c r="S73" s="110" t="str">
        <f t="shared" si="4"/>
        <v/>
      </c>
      <c r="T73" s="110" t="str">
        <f t="shared" si="5"/>
        <v/>
      </c>
      <c r="U73" s="110" t="str">
        <f t="shared" si="6"/>
        <v/>
      </c>
      <c r="V73" s="110" t="str">
        <f t="shared" si="7"/>
        <v/>
      </c>
      <c r="W73" s="110" t="str">
        <f t="shared" si="8"/>
        <v/>
      </c>
      <c r="X73" s="110" t="str">
        <f t="shared" si="9"/>
        <v/>
      </c>
      <c r="Y73" s="110" t="str">
        <f t="shared" si="10"/>
        <v/>
      </c>
      <c r="Z73" s="113" t="str">
        <f t="shared" si="11"/>
        <v/>
      </c>
      <c r="AA73" s="113" t="str">
        <f t="shared" si="12"/>
        <v/>
      </c>
      <c r="AB73" s="113" t="str">
        <f t="shared" si="24"/>
        <v/>
      </c>
      <c r="AC73" s="113" t="str">
        <f t="shared" si="13"/>
        <v/>
      </c>
      <c r="AD73" s="113" t="str">
        <f t="shared" si="14"/>
        <v/>
      </c>
      <c r="AE73" s="113" t="str">
        <f t="shared" si="15"/>
        <v/>
      </c>
      <c r="AF73" s="113" t="str">
        <f t="shared" si="16"/>
        <v/>
      </c>
      <c r="AG73" s="113" t="str">
        <f t="shared" si="17"/>
        <v/>
      </c>
      <c r="AH73" s="113" t="str">
        <f t="shared" si="18"/>
        <v/>
      </c>
      <c r="AI73" s="113" t="str">
        <f t="shared" si="19"/>
        <v/>
      </c>
      <c r="AJ73" s="113" t="str">
        <f t="shared" si="20"/>
        <v/>
      </c>
      <c r="AK73" s="113" t="str">
        <f t="shared" si="21"/>
        <v/>
      </c>
      <c r="AL73" s="113" t="str">
        <f t="shared" si="22"/>
        <v/>
      </c>
      <c r="AM73" s="100" t="str">
        <f t="array" ref="AM73">IF(OR(O73:AL73="SIM"),"SIM","NÃO")</f>
        <v>SIM</v>
      </c>
      <c r="AN73" s="101">
        <f t="shared" si="23"/>
        <v>65</v>
      </c>
    </row>
    <row r="74" spans="3:40" x14ac:dyDescent="0.3">
      <c r="C74">
        <v>66</v>
      </c>
      <c r="D74" t="s">
        <v>77</v>
      </c>
      <c r="E74">
        <v>0</v>
      </c>
      <c r="F74" t="s">
        <v>194</v>
      </c>
      <c r="G74" t="s">
        <v>117</v>
      </c>
      <c r="H74" t="s">
        <v>71</v>
      </c>
      <c r="I74" t="s">
        <v>11</v>
      </c>
      <c r="L74" t="s">
        <v>3</v>
      </c>
      <c r="O74" s="109" t="str">
        <f t="shared" ref="O74:O88" si="25">IF($G$6="Sim",IF(J74="RI","SIM",""),"")</f>
        <v/>
      </c>
      <c r="P74" s="109" t="str">
        <f t="shared" ref="P74:P88" si="26">IF($I$6="Sim",IF(K74="RE","SIM",""),"")</f>
        <v/>
      </c>
      <c r="Q74" s="109" t="str">
        <f t="shared" ref="Q74:Q88" si="27">IF($K$6="Sim",IF(L74="FOD","SIM",""),"")</f>
        <v>SIM</v>
      </c>
      <c r="R74" s="109" t="str">
        <f t="shared" ref="R74:R88" si="28">IF($M$6="Sim",IF(M74="BIRD","SIM",""),"")</f>
        <v/>
      </c>
      <c r="S74" s="110" t="str">
        <f t="shared" ref="S74:S88" si="29">IF($O$6="Sim",IF(N74="WILD","SIM",""),"")</f>
        <v/>
      </c>
      <c r="T74" s="110" t="str">
        <f t="shared" ref="T74:T88" si="30">IF($G$5="Sim",IF(I74="PREV","SIM",""),"")</f>
        <v/>
      </c>
      <c r="U74" s="110" t="str">
        <f t="shared" ref="U74:U88" si="31">IF($I$5="Sim",IF(I74="RECUP","SIM",""),"")</f>
        <v/>
      </c>
      <c r="V74" s="110" t="str">
        <f t="shared" ref="V74:V88" si="32">IF($K$5="Sim",IF(I74="Escalation Factor","SIM",""),"")</f>
        <v/>
      </c>
      <c r="W74" s="110" t="str">
        <f t="shared" ref="W74:W88" si="33">IF($G$4="Sim",IF($H74="INFRA","SIM",""),"")</f>
        <v/>
      </c>
      <c r="X74" s="110" t="str">
        <f t="shared" ref="X74:X88" si="34">IF($I$4="Sim",IF($H74="PROC","SIM",""),"")</f>
        <v/>
      </c>
      <c r="Y74" s="110" t="str">
        <f t="shared" ref="Y74:Y88" si="35">IF($K$4="Sim",IF($H74="TREIN","SIM",""),"")</f>
        <v/>
      </c>
      <c r="Z74" s="113" t="str">
        <f t="shared" ref="Z74:Z88" si="36">IF($M$4="Sim",IF($H74="ORG","SIM",""),"")</f>
        <v/>
      </c>
      <c r="AA74" s="113" t="str">
        <f t="shared" ref="AA74:AA88" si="37">IF($G$3="Sim",IF($G74="PPD","SIM",""),"")</f>
        <v/>
      </c>
      <c r="AB74" s="113" t="str">
        <f t="shared" si="24"/>
        <v/>
      </c>
      <c r="AC74" s="113" t="str">
        <f t="shared" ref="AC74:AC88" si="38">IF($K$3="Sim",IF($G74="Pátio","SIM",""),"")</f>
        <v/>
      </c>
      <c r="AD74" s="113" t="str">
        <f t="shared" ref="AD74:AD88" si="39">IF($M$3="Sim",IF($G74="Vias Serviço","SIM",""),"")</f>
        <v/>
      </c>
      <c r="AE74" s="113" t="str">
        <f t="shared" ref="AE74:AE88" si="40">IF($O$3="Sim",IF($G74="COMPLEXO AEROPORTUÁRIO","SIM",""),"")</f>
        <v/>
      </c>
      <c r="AF74" s="113" t="str">
        <f t="shared" ref="AF74:AF88" si="41">IF($Q$3="Sim",IF($G74="GESTÃO","SIM",""),"")</f>
        <v/>
      </c>
      <c r="AG74" s="113" t="str">
        <f t="shared" ref="AG74:AG88" si="42">IF($G$2="Sim",IF($F74="OPS","SIM",""),"")</f>
        <v/>
      </c>
      <c r="AH74" s="113" t="str">
        <f t="shared" ref="AH74:AH88" si="43">IF($I$2="Sim",IF($F74="MNT","SIM",""),"")</f>
        <v/>
      </c>
      <c r="AI74" s="113" t="str">
        <f t="shared" ref="AI74:AI88" si="44">IF($K$2="Sim",IF($F74="GSO","SIM",""),"")</f>
        <v/>
      </c>
      <c r="AJ74" s="113" t="str">
        <f t="shared" ref="AJ74:AJ88" si="45">IF($M$2="Sim",IF($F74="REA","SIM",""),"")</f>
        <v/>
      </c>
      <c r="AK74" s="113" t="str">
        <f t="shared" ref="AK74:AK88" si="46">IF($O$2="Sim",IF($F74="GRF","SIM",""),"")</f>
        <v/>
      </c>
      <c r="AL74" s="113" t="str">
        <f t="shared" ref="AL74:AL88" si="47">IF($Q$2="Sim",IF($F74="OPA","SIM",""),"")</f>
        <v/>
      </c>
      <c r="AM74" s="100" t="str">
        <f t="array" ref="AM74">IF(OR(O74:AL74="SIM"),"SIM","NÃO")</f>
        <v>SIM</v>
      </c>
      <c r="AN74" s="101">
        <f t="shared" ref="AN74:AN88" si="48">IF(AM74="SIM",C74,"")</f>
        <v>66</v>
      </c>
    </row>
    <row r="75" spans="3:40" x14ac:dyDescent="0.3">
      <c r="C75">
        <v>67</v>
      </c>
      <c r="D75" t="s">
        <v>78</v>
      </c>
      <c r="E75">
        <v>0</v>
      </c>
      <c r="F75" t="s">
        <v>194</v>
      </c>
      <c r="G75" t="s">
        <v>117</v>
      </c>
      <c r="H75" t="s">
        <v>71</v>
      </c>
      <c r="I75" t="s">
        <v>11</v>
      </c>
      <c r="M75" t="s">
        <v>4</v>
      </c>
      <c r="N75" t="s">
        <v>5</v>
      </c>
      <c r="O75" s="109" t="str">
        <f t="shared" si="25"/>
        <v/>
      </c>
      <c r="P75" s="109" t="str">
        <f t="shared" si="26"/>
        <v/>
      </c>
      <c r="Q75" s="109" t="str">
        <f t="shared" si="27"/>
        <v/>
      </c>
      <c r="R75" s="109" t="str">
        <f t="shared" si="28"/>
        <v>SIM</v>
      </c>
      <c r="S75" s="110" t="str">
        <f t="shared" si="29"/>
        <v>SIM</v>
      </c>
      <c r="T75" s="110" t="str">
        <f t="shared" si="30"/>
        <v/>
      </c>
      <c r="U75" s="110" t="str">
        <f t="shared" si="31"/>
        <v/>
      </c>
      <c r="V75" s="110" t="str">
        <f t="shared" si="32"/>
        <v/>
      </c>
      <c r="W75" s="110" t="str">
        <f t="shared" si="33"/>
        <v/>
      </c>
      <c r="X75" s="110" t="str">
        <f t="shared" si="34"/>
        <v/>
      </c>
      <c r="Y75" s="110" t="str">
        <f t="shared" si="35"/>
        <v/>
      </c>
      <c r="Z75" s="113" t="str">
        <f t="shared" si="36"/>
        <v/>
      </c>
      <c r="AA75" s="113" t="str">
        <f t="shared" si="37"/>
        <v/>
      </c>
      <c r="AB75" s="113" t="str">
        <f t="shared" ref="AB75:AB88" si="49">IF($I$3="Sim",IF($G75="TWY","SIM",""),"")</f>
        <v/>
      </c>
      <c r="AC75" s="113" t="str">
        <f t="shared" si="38"/>
        <v/>
      </c>
      <c r="AD75" s="113" t="str">
        <f t="shared" si="39"/>
        <v/>
      </c>
      <c r="AE75" s="113" t="str">
        <f t="shared" si="40"/>
        <v/>
      </c>
      <c r="AF75" s="113" t="str">
        <f t="shared" si="41"/>
        <v/>
      </c>
      <c r="AG75" s="113" t="str">
        <f t="shared" si="42"/>
        <v/>
      </c>
      <c r="AH75" s="113" t="str">
        <f t="shared" si="43"/>
        <v/>
      </c>
      <c r="AI75" s="113" t="str">
        <f t="shared" si="44"/>
        <v/>
      </c>
      <c r="AJ75" s="113" t="str">
        <f t="shared" si="45"/>
        <v/>
      </c>
      <c r="AK75" s="113" t="str">
        <f t="shared" si="46"/>
        <v/>
      </c>
      <c r="AL75" s="113" t="str">
        <f t="shared" si="47"/>
        <v/>
      </c>
      <c r="AM75" s="100" t="str">
        <f t="array" ref="AM75">IF(OR(O75:AL75="SIM"),"SIM","NÃO")</f>
        <v>SIM</v>
      </c>
      <c r="AN75" s="101">
        <f t="shared" si="48"/>
        <v>67</v>
      </c>
    </row>
    <row r="76" spans="3:40" x14ac:dyDescent="0.3">
      <c r="C76">
        <v>68</v>
      </c>
      <c r="D76" t="s">
        <v>79</v>
      </c>
      <c r="E76">
        <v>0</v>
      </c>
      <c r="F76" t="s">
        <v>194</v>
      </c>
      <c r="G76" t="s">
        <v>117</v>
      </c>
      <c r="H76" t="s">
        <v>71</v>
      </c>
      <c r="I76" t="s">
        <v>11</v>
      </c>
      <c r="M76" t="s">
        <v>4</v>
      </c>
      <c r="O76" s="109" t="str">
        <f t="shared" si="25"/>
        <v/>
      </c>
      <c r="P76" s="109" t="str">
        <f t="shared" si="26"/>
        <v/>
      </c>
      <c r="Q76" s="109" t="str">
        <f t="shared" si="27"/>
        <v/>
      </c>
      <c r="R76" s="109" t="str">
        <f t="shared" si="28"/>
        <v>SIM</v>
      </c>
      <c r="S76" s="110" t="str">
        <f t="shared" si="29"/>
        <v/>
      </c>
      <c r="T76" s="110" t="str">
        <f t="shared" si="30"/>
        <v/>
      </c>
      <c r="U76" s="110" t="str">
        <f t="shared" si="31"/>
        <v/>
      </c>
      <c r="V76" s="110" t="str">
        <f t="shared" si="32"/>
        <v/>
      </c>
      <c r="W76" s="110" t="str">
        <f t="shared" si="33"/>
        <v/>
      </c>
      <c r="X76" s="110" t="str">
        <f t="shared" si="34"/>
        <v/>
      </c>
      <c r="Y76" s="110" t="str">
        <f t="shared" si="35"/>
        <v/>
      </c>
      <c r="Z76" s="113" t="str">
        <f t="shared" si="36"/>
        <v/>
      </c>
      <c r="AA76" s="113" t="str">
        <f t="shared" si="37"/>
        <v/>
      </c>
      <c r="AB76" s="113" t="str">
        <f t="shared" si="49"/>
        <v/>
      </c>
      <c r="AC76" s="113" t="str">
        <f t="shared" si="38"/>
        <v/>
      </c>
      <c r="AD76" s="113" t="str">
        <f t="shared" si="39"/>
        <v/>
      </c>
      <c r="AE76" s="113" t="str">
        <f t="shared" si="40"/>
        <v/>
      </c>
      <c r="AF76" s="113" t="str">
        <f t="shared" si="41"/>
        <v/>
      </c>
      <c r="AG76" s="113" t="str">
        <f t="shared" si="42"/>
        <v/>
      </c>
      <c r="AH76" s="113" t="str">
        <f t="shared" si="43"/>
        <v/>
      </c>
      <c r="AI76" s="113" t="str">
        <f t="shared" si="44"/>
        <v/>
      </c>
      <c r="AJ76" s="113" t="str">
        <f t="shared" si="45"/>
        <v/>
      </c>
      <c r="AK76" s="113" t="str">
        <f t="shared" si="46"/>
        <v/>
      </c>
      <c r="AL76" s="113" t="str">
        <f t="shared" si="47"/>
        <v/>
      </c>
      <c r="AM76" s="100" t="str">
        <f t="array" ref="AM76">IF(OR(O76:AL76="SIM"),"SIM","NÃO")</f>
        <v>SIM</v>
      </c>
      <c r="AN76" s="101">
        <f t="shared" si="48"/>
        <v>68</v>
      </c>
    </row>
    <row r="77" spans="3:40" x14ac:dyDescent="0.3">
      <c r="C77">
        <v>69</v>
      </c>
      <c r="D77" t="s">
        <v>80</v>
      </c>
      <c r="E77">
        <v>0</v>
      </c>
      <c r="F77" t="s">
        <v>194</v>
      </c>
      <c r="G77" t="s">
        <v>117</v>
      </c>
      <c r="H77" t="s">
        <v>71</v>
      </c>
      <c r="I77" t="s">
        <v>11</v>
      </c>
      <c r="N77" t="s">
        <v>5</v>
      </c>
      <c r="O77" s="109" t="str">
        <f t="shared" si="25"/>
        <v/>
      </c>
      <c r="P77" s="109" t="str">
        <f t="shared" si="26"/>
        <v/>
      </c>
      <c r="Q77" s="109" t="str">
        <f t="shared" si="27"/>
        <v/>
      </c>
      <c r="R77" s="109" t="str">
        <f t="shared" si="28"/>
        <v/>
      </c>
      <c r="S77" s="110" t="str">
        <f t="shared" si="29"/>
        <v>SIM</v>
      </c>
      <c r="T77" s="110" t="str">
        <f t="shared" si="30"/>
        <v/>
      </c>
      <c r="U77" s="110" t="str">
        <f t="shared" si="31"/>
        <v/>
      </c>
      <c r="V77" s="110" t="str">
        <f t="shared" si="32"/>
        <v/>
      </c>
      <c r="W77" s="110" t="str">
        <f t="shared" si="33"/>
        <v/>
      </c>
      <c r="X77" s="110" t="str">
        <f t="shared" si="34"/>
        <v/>
      </c>
      <c r="Y77" s="110" t="str">
        <f t="shared" si="35"/>
        <v/>
      </c>
      <c r="Z77" s="113" t="str">
        <f t="shared" si="36"/>
        <v/>
      </c>
      <c r="AA77" s="113" t="str">
        <f t="shared" si="37"/>
        <v/>
      </c>
      <c r="AB77" s="113" t="str">
        <f t="shared" si="49"/>
        <v/>
      </c>
      <c r="AC77" s="113" t="str">
        <f t="shared" si="38"/>
        <v/>
      </c>
      <c r="AD77" s="113" t="str">
        <f t="shared" si="39"/>
        <v/>
      </c>
      <c r="AE77" s="113" t="str">
        <f t="shared" si="40"/>
        <v/>
      </c>
      <c r="AF77" s="113" t="str">
        <f t="shared" si="41"/>
        <v/>
      </c>
      <c r="AG77" s="113" t="str">
        <f t="shared" si="42"/>
        <v/>
      </c>
      <c r="AH77" s="113" t="str">
        <f t="shared" si="43"/>
        <v/>
      </c>
      <c r="AI77" s="113" t="str">
        <f t="shared" si="44"/>
        <v/>
      </c>
      <c r="AJ77" s="113" t="str">
        <f t="shared" si="45"/>
        <v/>
      </c>
      <c r="AK77" s="113" t="str">
        <f t="shared" si="46"/>
        <v/>
      </c>
      <c r="AL77" s="113" t="str">
        <f t="shared" si="47"/>
        <v/>
      </c>
      <c r="AM77" s="100" t="str">
        <f t="array" ref="AM77">IF(OR(O77:AL77="SIM"),"SIM","NÃO")</f>
        <v>SIM</v>
      </c>
      <c r="AN77" s="101">
        <f t="shared" si="48"/>
        <v>69</v>
      </c>
    </row>
    <row r="78" spans="3:40" x14ac:dyDescent="0.3">
      <c r="C78">
        <v>70</v>
      </c>
      <c r="D78" t="s">
        <v>82</v>
      </c>
      <c r="E78">
        <v>0</v>
      </c>
      <c r="F78" t="s">
        <v>169</v>
      </c>
      <c r="G78" t="s">
        <v>112</v>
      </c>
      <c r="H78" t="s">
        <v>12</v>
      </c>
      <c r="I78" t="s">
        <v>195</v>
      </c>
      <c r="J78" t="s">
        <v>1</v>
      </c>
      <c r="K78" t="s">
        <v>2</v>
      </c>
      <c r="L78" t="s">
        <v>3</v>
      </c>
      <c r="M78" t="s">
        <v>4</v>
      </c>
      <c r="N78" t="s">
        <v>5</v>
      </c>
      <c r="O78" s="109" t="str">
        <f t="shared" si="25"/>
        <v>SIM</v>
      </c>
      <c r="P78" s="109" t="str">
        <f t="shared" si="26"/>
        <v>SIM</v>
      </c>
      <c r="Q78" s="109" t="str">
        <f t="shared" si="27"/>
        <v>SIM</v>
      </c>
      <c r="R78" s="109" t="str">
        <f t="shared" si="28"/>
        <v>SIM</v>
      </c>
      <c r="S78" s="110" t="str">
        <f t="shared" si="29"/>
        <v>SIM</v>
      </c>
      <c r="T78" s="110" t="str">
        <f t="shared" si="30"/>
        <v/>
      </c>
      <c r="U78" s="110" t="str">
        <f t="shared" si="31"/>
        <v/>
      </c>
      <c r="V78" s="110" t="str">
        <f t="shared" si="32"/>
        <v/>
      </c>
      <c r="W78" s="110" t="str">
        <f t="shared" si="33"/>
        <v/>
      </c>
      <c r="X78" s="110" t="str">
        <f t="shared" si="34"/>
        <v/>
      </c>
      <c r="Y78" s="110" t="str">
        <f t="shared" si="35"/>
        <v/>
      </c>
      <c r="Z78" s="113" t="str">
        <f t="shared" si="36"/>
        <v/>
      </c>
      <c r="AA78" s="113" t="str">
        <f t="shared" si="37"/>
        <v/>
      </c>
      <c r="AB78" s="113" t="str">
        <f t="shared" si="49"/>
        <v/>
      </c>
      <c r="AC78" s="113" t="str">
        <f t="shared" si="38"/>
        <v/>
      </c>
      <c r="AD78" s="113" t="str">
        <f t="shared" si="39"/>
        <v/>
      </c>
      <c r="AE78" s="113" t="str">
        <f t="shared" si="40"/>
        <v/>
      </c>
      <c r="AF78" s="113" t="str">
        <f t="shared" si="41"/>
        <v/>
      </c>
      <c r="AG78" s="113" t="str">
        <f t="shared" si="42"/>
        <v/>
      </c>
      <c r="AH78" s="113" t="str">
        <f t="shared" si="43"/>
        <v/>
      </c>
      <c r="AI78" s="113" t="str">
        <f t="shared" si="44"/>
        <v/>
      </c>
      <c r="AJ78" s="113" t="str">
        <f t="shared" si="45"/>
        <v/>
      </c>
      <c r="AK78" s="113" t="str">
        <f t="shared" si="46"/>
        <v/>
      </c>
      <c r="AL78" s="113" t="str">
        <f t="shared" si="47"/>
        <v/>
      </c>
      <c r="AM78" s="100" t="str">
        <f t="array" ref="AM78">IF(OR(O78:AL78="SIM"),"SIM","NÃO")</f>
        <v>SIM</v>
      </c>
      <c r="AN78" s="101">
        <f t="shared" si="48"/>
        <v>70</v>
      </c>
    </row>
    <row r="79" spans="3:40" x14ac:dyDescent="0.3">
      <c r="C79">
        <v>71</v>
      </c>
      <c r="D79" t="s">
        <v>83</v>
      </c>
      <c r="E79">
        <v>0</v>
      </c>
      <c r="F79" t="s">
        <v>169</v>
      </c>
      <c r="G79" t="s">
        <v>112</v>
      </c>
      <c r="H79" t="s">
        <v>12</v>
      </c>
      <c r="I79" t="s">
        <v>195</v>
      </c>
      <c r="J79" t="s">
        <v>1</v>
      </c>
      <c r="K79" t="s">
        <v>2</v>
      </c>
      <c r="L79" t="s">
        <v>3</v>
      </c>
      <c r="M79" t="s">
        <v>4</v>
      </c>
      <c r="N79" t="s">
        <v>5</v>
      </c>
      <c r="O79" s="109" t="str">
        <f t="shared" si="25"/>
        <v>SIM</v>
      </c>
      <c r="P79" s="109" t="str">
        <f t="shared" si="26"/>
        <v>SIM</v>
      </c>
      <c r="Q79" s="109" t="str">
        <f t="shared" si="27"/>
        <v>SIM</v>
      </c>
      <c r="R79" s="109" t="str">
        <f t="shared" si="28"/>
        <v>SIM</v>
      </c>
      <c r="S79" s="110" t="str">
        <f t="shared" si="29"/>
        <v>SIM</v>
      </c>
      <c r="T79" s="110" t="str">
        <f t="shared" si="30"/>
        <v/>
      </c>
      <c r="U79" s="110" t="str">
        <f t="shared" si="31"/>
        <v/>
      </c>
      <c r="V79" s="110" t="str">
        <f t="shared" si="32"/>
        <v/>
      </c>
      <c r="W79" s="110" t="str">
        <f t="shared" si="33"/>
        <v/>
      </c>
      <c r="X79" s="110" t="str">
        <f t="shared" si="34"/>
        <v/>
      </c>
      <c r="Y79" s="110" t="str">
        <f t="shared" si="35"/>
        <v/>
      </c>
      <c r="Z79" s="113" t="str">
        <f t="shared" si="36"/>
        <v/>
      </c>
      <c r="AA79" s="113" t="str">
        <f t="shared" si="37"/>
        <v/>
      </c>
      <c r="AB79" s="113" t="str">
        <f t="shared" si="49"/>
        <v/>
      </c>
      <c r="AC79" s="113" t="str">
        <f t="shared" si="38"/>
        <v/>
      </c>
      <c r="AD79" s="113" t="str">
        <f t="shared" si="39"/>
        <v/>
      </c>
      <c r="AE79" s="113" t="str">
        <f t="shared" si="40"/>
        <v/>
      </c>
      <c r="AF79" s="113" t="str">
        <f t="shared" si="41"/>
        <v/>
      </c>
      <c r="AG79" s="113" t="str">
        <f t="shared" si="42"/>
        <v/>
      </c>
      <c r="AH79" s="113" t="str">
        <f t="shared" si="43"/>
        <v/>
      </c>
      <c r="AI79" s="113" t="str">
        <f t="shared" si="44"/>
        <v/>
      </c>
      <c r="AJ79" s="113" t="str">
        <f t="shared" si="45"/>
        <v/>
      </c>
      <c r="AK79" s="113" t="str">
        <f t="shared" si="46"/>
        <v/>
      </c>
      <c r="AL79" s="113" t="str">
        <f t="shared" si="47"/>
        <v/>
      </c>
      <c r="AM79" s="100" t="str">
        <f t="array" ref="AM79">IF(OR(O79:AL79="SIM"),"SIM","NÃO")</f>
        <v>SIM</v>
      </c>
      <c r="AN79" s="101">
        <f t="shared" si="48"/>
        <v>71</v>
      </c>
    </row>
    <row r="80" spans="3:40" x14ac:dyDescent="0.3">
      <c r="C80">
        <v>72</v>
      </c>
      <c r="D80" t="s">
        <v>84</v>
      </c>
      <c r="E80">
        <v>0</v>
      </c>
      <c r="F80" t="s">
        <v>168</v>
      </c>
      <c r="G80" t="s">
        <v>112</v>
      </c>
      <c r="H80" t="s">
        <v>12</v>
      </c>
      <c r="I80" t="s">
        <v>195</v>
      </c>
      <c r="J80" t="s">
        <v>1</v>
      </c>
      <c r="K80" t="s">
        <v>2</v>
      </c>
      <c r="L80" t="s">
        <v>3</v>
      </c>
      <c r="M80" t="s">
        <v>4</v>
      </c>
      <c r="N80" t="s">
        <v>5</v>
      </c>
      <c r="O80" s="109" t="str">
        <f t="shared" si="25"/>
        <v>SIM</v>
      </c>
      <c r="P80" s="109" t="str">
        <f t="shared" si="26"/>
        <v>SIM</v>
      </c>
      <c r="Q80" s="109" t="str">
        <f t="shared" si="27"/>
        <v>SIM</v>
      </c>
      <c r="R80" s="109" t="str">
        <f t="shared" si="28"/>
        <v>SIM</v>
      </c>
      <c r="S80" s="110" t="str">
        <f t="shared" si="29"/>
        <v>SIM</v>
      </c>
      <c r="T80" s="110" t="str">
        <f t="shared" si="30"/>
        <v/>
      </c>
      <c r="U80" s="110" t="str">
        <f t="shared" si="31"/>
        <v/>
      </c>
      <c r="V80" s="110" t="str">
        <f t="shared" si="32"/>
        <v/>
      </c>
      <c r="W80" s="110" t="str">
        <f t="shared" si="33"/>
        <v/>
      </c>
      <c r="X80" s="110" t="str">
        <f t="shared" si="34"/>
        <v/>
      </c>
      <c r="Y80" s="110" t="str">
        <f t="shared" si="35"/>
        <v/>
      </c>
      <c r="Z80" s="113" t="str">
        <f t="shared" si="36"/>
        <v/>
      </c>
      <c r="AA80" s="113" t="str">
        <f t="shared" si="37"/>
        <v/>
      </c>
      <c r="AB80" s="113" t="str">
        <f t="shared" si="49"/>
        <v/>
      </c>
      <c r="AC80" s="113" t="str">
        <f t="shared" si="38"/>
        <v/>
      </c>
      <c r="AD80" s="113" t="str">
        <f t="shared" si="39"/>
        <v/>
      </c>
      <c r="AE80" s="113" t="str">
        <f t="shared" si="40"/>
        <v/>
      </c>
      <c r="AF80" s="113" t="str">
        <f t="shared" si="41"/>
        <v/>
      </c>
      <c r="AG80" s="113" t="str">
        <f t="shared" si="42"/>
        <v/>
      </c>
      <c r="AH80" s="113" t="str">
        <f t="shared" si="43"/>
        <v/>
      </c>
      <c r="AI80" s="113" t="str">
        <f t="shared" si="44"/>
        <v/>
      </c>
      <c r="AJ80" s="113" t="str">
        <f t="shared" si="45"/>
        <v/>
      </c>
      <c r="AK80" s="113" t="str">
        <f t="shared" si="46"/>
        <v/>
      </c>
      <c r="AL80" s="113" t="str">
        <f t="shared" si="47"/>
        <v/>
      </c>
      <c r="AM80" s="100" t="str">
        <f t="array" ref="AM80">IF(OR(O80:AL80="SIM"),"SIM","NÃO")</f>
        <v>SIM</v>
      </c>
      <c r="AN80" s="101">
        <f t="shared" si="48"/>
        <v>72</v>
      </c>
    </row>
    <row r="81" spans="3:40" x14ac:dyDescent="0.3">
      <c r="C81">
        <v>73</v>
      </c>
      <c r="D81" t="s">
        <v>85</v>
      </c>
      <c r="E81">
        <v>0</v>
      </c>
      <c r="F81" t="s">
        <v>81</v>
      </c>
      <c r="G81" t="s">
        <v>196</v>
      </c>
      <c r="H81" t="s">
        <v>12</v>
      </c>
      <c r="I81" t="s">
        <v>195</v>
      </c>
      <c r="J81" t="s">
        <v>1</v>
      </c>
      <c r="K81" t="s">
        <v>2</v>
      </c>
      <c r="L81" t="s">
        <v>3</v>
      </c>
      <c r="M81" t="s">
        <v>4</v>
      </c>
      <c r="N81" t="s">
        <v>5</v>
      </c>
      <c r="O81" s="109" t="str">
        <f t="shared" si="25"/>
        <v>SIM</v>
      </c>
      <c r="P81" s="109" t="str">
        <f t="shared" si="26"/>
        <v>SIM</v>
      </c>
      <c r="Q81" s="109" t="str">
        <f t="shared" si="27"/>
        <v>SIM</v>
      </c>
      <c r="R81" s="109" t="str">
        <f t="shared" si="28"/>
        <v>SIM</v>
      </c>
      <c r="S81" s="110" t="str">
        <f t="shared" si="29"/>
        <v>SIM</v>
      </c>
      <c r="T81" s="110" t="str">
        <f t="shared" si="30"/>
        <v/>
      </c>
      <c r="U81" s="110" t="str">
        <f t="shared" si="31"/>
        <v/>
      </c>
      <c r="V81" s="110" t="str">
        <f t="shared" si="32"/>
        <v/>
      </c>
      <c r="W81" s="110" t="str">
        <f t="shared" si="33"/>
        <v/>
      </c>
      <c r="X81" s="110" t="str">
        <f t="shared" si="34"/>
        <v/>
      </c>
      <c r="Y81" s="110" t="str">
        <f t="shared" si="35"/>
        <v/>
      </c>
      <c r="Z81" s="113" t="str">
        <f t="shared" si="36"/>
        <v/>
      </c>
      <c r="AA81" s="113" t="str">
        <f t="shared" si="37"/>
        <v/>
      </c>
      <c r="AB81" s="113" t="str">
        <f t="shared" si="49"/>
        <v/>
      </c>
      <c r="AC81" s="113" t="str">
        <f t="shared" si="38"/>
        <v/>
      </c>
      <c r="AD81" s="113" t="str">
        <f t="shared" si="39"/>
        <v/>
      </c>
      <c r="AE81" s="113" t="str">
        <f t="shared" si="40"/>
        <v/>
      </c>
      <c r="AF81" s="113" t="str">
        <f t="shared" si="41"/>
        <v/>
      </c>
      <c r="AG81" s="113" t="str">
        <f t="shared" si="42"/>
        <v/>
      </c>
      <c r="AH81" s="113" t="str">
        <f t="shared" si="43"/>
        <v/>
      </c>
      <c r="AI81" s="113" t="str">
        <f t="shared" si="44"/>
        <v/>
      </c>
      <c r="AJ81" s="113" t="str">
        <f t="shared" si="45"/>
        <v/>
      </c>
      <c r="AK81" s="113" t="str">
        <f t="shared" si="46"/>
        <v/>
      </c>
      <c r="AL81" s="113" t="str">
        <f t="shared" si="47"/>
        <v/>
      </c>
      <c r="AM81" s="100" t="str">
        <f t="array" ref="AM81">IF(OR(O81:AL81="SIM"),"SIM","NÃO")</f>
        <v>SIM</v>
      </c>
      <c r="AN81" s="101">
        <f t="shared" si="48"/>
        <v>73</v>
      </c>
    </row>
    <row r="82" spans="3:40" x14ac:dyDescent="0.3">
      <c r="C82">
        <v>74</v>
      </c>
      <c r="D82" t="s">
        <v>86</v>
      </c>
      <c r="E82">
        <v>0</v>
      </c>
      <c r="F82" t="s">
        <v>81</v>
      </c>
      <c r="G82" t="s">
        <v>196</v>
      </c>
      <c r="H82" t="s">
        <v>50</v>
      </c>
      <c r="I82" t="s">
        <v>195</v>
      </c>
      <c r="J82" t="s">
        <v>1</v>
      </c>
      <c r="K82" t="s">
        <v>2</v>
      </c>
      <c r="L82" t="s">
        <v>3</v>
      </c>
      <c r="M82" t="s">
        <v>4</v>
      </c>
      <c r="N82" t="s">
        <v>5</v>
      </c>
      <c r="O82" s="109" t="str">
        <f t="shared" si="25"/>
        <v>SIM</v>
      </c>
      <c r="P82" s="109" t="str">
        <f t="shared" si="26"/>
        <v>SIM</v>
      </c>
      <c r="Q82" s="109" t="str">
        <f t="shared" si="27"/>
        <v>SIM</v>
      </c>
      <c r="R82" s="109" t="str">
        <f t="shared" si="28"/>
        <v>SIM</v>
      </c>
      <c r="S82" s="110" t="str">
        <f t="shared" si="29"/>
        <v>SIM</v>
      </c>
      <c r="T82" s="110" t="str">
        <f t="shared" si="30"/>
        <v/>
      </c>
      <c r="U82" s="110" t="str">
        <f t="shared" si="31"/>
        <v/>
      </c>
      <c r="V82" s="110" t="str">
        <f t="shared" si="32"/>
        <v/>
      </c>
      <c r="W82" s="110" t="str">
        <f t="shared" si="33"/>
        <v/>
      </c>
      <c r="X82" s="110" t="str">
        <f t="shared" si="34"/>
        <v/>
      </c>
      <c r="Y82" s="110" t="str">
        <f t="shared" si="35"/>
        <v/>
      </c>
      <c r="Z82" s="113" t="str">
        <f t="shared" si="36"/>
        <v/>
      </c>
      <c r="AA82" s="113" t="str">
        <f t="shared" si="37"/>
        <v/>
      </c>
      <c r="AB82" s="113" t="str">
        <f t="shared" si="49"/>
        <v/>
      </c>
      <c r="AC82" s="113" t="str">
        <f t="shared" si="38"/>
        <v/>
      </c>
      <c r="AD82" s="113" t="str">
        <f t="shared" si="39"/>
        <v/>
      </c>
      <c r="AE82" s="113" t="str">
        <f t="shared" si="40"/>
        <v/>
      </c>
      <c r="AF82" s="113" t="str">
        <f t="shared" si="41"/>
        <v/>
      </c>
      <c r="AG82" s="113" t="str">
        <f t="shared" si="42"/>
        <v/>
      </c>
      <c r="AH82" s="113" t="str">
        <f t="shared" si="43"/>
        <v/>
      </c>
      <c r="AI82" s="113" t="str">
        <f t="shared" si="44"/>
        <v/>
      </c>
      <c r="AJ82" s="113" t="str">
        <f t="shared" si="45"/>
        <v/>
      </c>
      <c r="AK82" s="113" t="str">
        <f t="shared" si="46"/>
        <v/>
      </c>
      <c r="AL82" s="113" t="str">
        <f t="shared" si="47"/>
        <v/>
      </c>
      <c r="AM82" s="100" t="str">
        <f t="array" ref="AM82">IF(OR(O82:AL82="SIM"),"SIM","NÃO")</f>
        <v>SIM</v>
      </c>
      <c r="AN82" s="101">
        <f t="shared" si="48"/>
        <v>74</v>
      </c>
    </row>
    <row r="83" spans="3:40" x14ac:dyDescent="0.3">
      <c r="C83">
        <v>75</v>
      </c>
      <c r="D83" t="s">
        <v>87</v>
      </c>
      <c r="E83">
        <v>0</v>
      </c>
      <c r="F83" t="s">
        <v>81</v>
      </c>
      <c r="G83" t="s">
        <v>117</v>
      </c>
      <c r="H83" t="s">
        <v>50</v>
      </c>
      <c r="I83" t="s">
        <v>195</v>
      </c>
      <c r="J83" t="s">
        <v>1</v>
      </c>
      <c r="K83" t="s">
        <v>2</v>
      </c>
      <c r="L83" t="s">
        <v>3</v>
      </c>
      <c r="M83" t="s">
        <v>4</v>
      </c>
      <c r="N83" t="s">
        <v>5</v>
      </c>
      <c r="O83" s="109" t="str">
        <f t="shared" si="25"/>
        <v>SIM</v>
      </c>
      <c r="P83" s="109" t="str">
        <f t="shared" si="26"/>
        <v>SIM</v>
      </c>
      <c r="Q83" s="109" t="str">
        <f t="shared" si="27"/>
        <v>SIM</v>
      </c>
      <c r="R83" s="109" t="str">
        <f t="shared" si="28"/>
        <v>SIM</v>
      </c>
      <c r="S83" s="110" t="str">
        <f t="shared" si="29"/>
        <v>SIM</v>
      </c>
      <c r="T83" s="110" t="str">
        <f t="shared" si="30"/>
        <v/>
      </c>
      <c r="U83" s="110" t="str">
        <f t="shared" si="31"/>
        <v/>
      </c>
      <c r="V83" s="110" t="str">
        <f t="shared" si="32"/>
        <v/>
      </c>
      <c r="W83" s="110" t="str">
        <f t="shared" si="33"/>
        <v/>
      </c>
      <c r="X83" s="110" t="str">
        <f t="shared" si="34"/>
        <v/>
      </c>
      <c r="Y83" s="110" t="str">
        <f t="shared" si="35"/>
        <v/>
      </c>
      <c r="Z83" s="113" t="str">
        <f t="shared" si="36"/>
        <v/>
      </c>
      <c r="AA83" s="113" t="str">
        <f t="shared" si="37"/>
        <v/>
      </c>
      <c r="AB83" s="113" t="str">
        <f t="shared" si="49"/>
        <v/>
      </c>
      <c r="AC83" s="113" t="str">
        <f t="shared" si="38"/>
        <v/>
      </c>
      <c r="AD83" s="113" t="str">
        <f t="shared" si="39"/>
        <v/>
      </c>
      <c r="AE83" s="113" t="str">
        <f t="shared" si="40"/>
        <v/>
      </c>
      <c r="AF83" s="113" t="str">
        <f t="shared" si="41"/>
        <v/>
      </c>
      <c r="AG83" s="113" t="str">
        <f t="shared" si="42"/>
        <v/>
      </c>
      <c r="AH83" s="113" t="str">
        <f t="shared" si="43"/>
        <v/>
      </c>
      <c r="AI83" s="113" t="str">
        <f t="shared" si="44"/>
        <v/>
      </c>
      <c r="AJ83" s="113" t="str">
        <f t="shared" si="45"/>
        <v/>
      </c>
      <c r="AK83" s="113" t="str">
        <f t="shared" si="46"/>
        <v/>
      </c>
      <c r="AL83" s="113" t="str">
        <f t="shared" si="47"/>
        <v/>
      </c>
      <c r="AM83" s="100" t="str">
        <f t="array" ref="AM83">IF(OR(O83:AL83="SIM"),"SIM","NÃO")</f>
        <v>SIM</v>
      </c>
      <c r="AN83" s="101">
        <f t="shared" si="48"/>
        <v>75</v>
      </c>
    </row>
    <row r="84" spans="3:40" x14ac:dyDescent="0.3">
      <c r="C84">
        <v>76</v>
      </c>
      <c r="D84" t="s">
        <v>90</v>
      </c>
      <c r="E84">
        <v>0</v>
      </c>
      <c r="F84" t="s">
        <v>193</v>
      </c>
      <c r="G84" t="s">
        <v>117</v>
      </c>
      <c r="H84" t="s">
        <v>89</v>
      </c>
      <c r="I84" t="s">
        <v>88</v>
      </c>
      <c r="O84" s="109" t="str">
        <f t="shared" si="25"/>
        <v/>
      </c>
      <c r="P84" s="109" t="str">
        <f t="shared" si="26"/>
        <v/>
      </c>
      <c r="Q84" s="109" t="str">
        <f t="shared" si="27"/>
        <v/>
      </c>
      <c r="R84" s="109" t="str">
        <f t="shared" si="28"/>
        <v/>
      </c>
      <c r="S84" s="110" t="str">
        <f t="shared" si="29"/>
        <v/>
      </c>
      <c r="T84" s="110" t="str">
        <f t="shared" si="30"/>
        <v/>
      </c>
      <c r="U84" s="110" t="str">
        <f t="shared" si="31"/>
        <v/>
      </c>
      <c r="V84" s="110" t="str">
        <f t="shared" si="32"/>
        <v/>
      </c>
      <c r="W84" s="110" t="str">
        <f t="shared" si="33"/>
        <v/>
      </c>
      <c r="X84" s="110" t="str">
        <f t="shared" si="34"/>
        <v/>
      </c>
      <c r="Y84" s="110" t="str">
        <f t="shared" si="35"/>
        <v/>
      </c>
      <c r="Z84" s="113" t="str">
        <f t="shared" si="36"/>
        <v/>
      </c>
      <c r="AA84" s="113" t="str">
        <f t="shared" si="37"/>
        <v/>
      </c>
      <c r="AB84" s="113" t="str">
        <f t="shared" si="49"/>
        <v/>
      </c>
      <c r="AC84" s="113" t="str">
        <f t="shared" si="38"/>
        <v/>
      </c>
      <c r="AD84" s="113" t="str">
        <f t="shared" si="39"/>
        <v/>
      </c>
      <c r="AE84" s="113" t="str">
        <f t="shared" si="40"/>
        <v/>
      </c>
      <c r="AF84" s="113" t="str">
        <f t="shared" si="41"/>
        <v/>
      </c>
      <c r="AG84" s="113" t="str">
        <f t="shared" si="42"/>
        <v/>
      </c>
      <c r="AH84" s="113" t="str">
        <f t="shared" si="43"/>
        <v/>
      </c>
      <c r="AI84" s="113" t="str">
        <f t="shared" si="44"/>
        <v/>
      </c>
      <c r="AJ84" s="113" t="str">
        <f t="shared" si="45"/>
        <v/>
      </c>
      <c r="AK84" s="113" t="str">
        <f t="shared" si="46"/>
        <v/>
      </c>
      <c r="AL84" s="113" t="str">
        <f t="shared" si="47"/>
        <v/>
      </c>
      <c r="AM84" s="100" t="str">
        <f t="array" ref="AM84">IF(OR(O84:AL84="SIM"),"SIM","NÃO")</f>
        <v>NÃO</v>
      </c>
      <c r="AN84" s="101" t="str">
        <f t="shared" si="48"/>
        <v/>
      </c>
    </row>
    <row r="85" spans="3:40" x14ac:dyDescent="0.3">
      <c r="C85">
        <v>77</v>
      </c>
      <c r="D85" t="s">
        <v>91</v>
      </c>
      <c r="E85">
        <v>0</v>
      </c>
      <c r="F85" t="s">
        <v>193</v>
      </c>
      <c r="G85" t="s">
        <v>117</v>
      </c>
      <c r="H85" t="s">
        <v>89</v>
      </c>
      <c r="I85" t="s">
        <v>88</v>
      </c>
      <c r="O85" s="109" t="str">
        <f t="shared" si="25"/>
        <v/>
      </c>
      <c r="P85" s="109" t="str">
        <f t="shared" si="26"/>
        <v/>
      </c>
      <c r="Q85" s="109" t="str">
        <f t="shared" si="27"/>
        <v/>
      </c>
      <c r="R85" s="109" t="str">
        <f t="shared" si="28"/>
        <v/>
      </c>
      <c r="S85" s="110" t="str">
        <f t="shared" si="29"/>
        <v/>
      </c>
      <c r="T85" s="110" t="str">
        <f t="shared" si="30"/>
        <v/>
      </c>
      <c r="U85" s="110" t="str">
        <f t="shared" si="31"/>
        <v/>
      </c>
      <c r="V85" s="110" t="str">
        <f t="shared" si="32"/>
        <v/>
      </c>
      <c r="W85" s="110" t="str">
        <f t="shared" si="33"/>
        <v/>
      </c>
      <c r="X85" s="110" t="str">
        <f t="shared" si="34"/>
        <v/>
      </c>
      <c r="Y85" s="110" t="str">
        <f t="shared" si="35"/>
        <v/>
      </c>
      <c r="Z85" s="113" t="str">
        <f t="shared" si="36"/>
        <v/>
      </c>
      <c r="AA85" s="113" t="str">
        <f t="shared" si="37"/>
        <v/>
      </c>
      <c r="AB85" s="113" t="str">
        <f t="shared" si="49"/>
        <v/>
      </c>
      <c r="AC85" s="113" t="str">
        <f t="shared" si="38"/>
        <v/>
      </c>
      <c r="AD85" s="113" t="str">
        <f t="shared" si="39"/>
        <v/>
      </c>
      <c r="AE85" s="113" t="str">
        <f t="shared" si="40"/>
        <v/>
      </c>
      <c r="AF85" s="113" t="str">
        <f t="shared" si="41"/>
        <v/>
      </c>
      <c r="AG85" s="113" t="str">
        <f t="shared" si="42"/>
        <v/>
      </c>
      <c r="AH85" s="113" t="str">
        <f t="shared" si="43"/>
        <v/>
      </c>
      <c r="AI85" s="113" t="str">
        <f t="shared" si="44"/>
        <v/>
      </c>
      <c r="AJ85" s="113" t="str">
        <f t="shared" si="45"/>
        <v/>
      </c>
      <c r="AK85" s="113" t="str">
        <f t="shared" si="46"/>
        <v/>
      </c>
      <c r="AL85" s="113" t="str">
        <f t="shared" si="47"/>
        <v/>
      </c>
      <c r="AM85" s="100" t="str">
        <f t="array" ref="AM85">IF(OR(O85:AL85="SIM"),"SIM","NÃO")</f>
        <v>NÃO</v>
      </c>
      <c r="AN85" s="101" t="str">
        <f t="shared" si="48"/>
        <v/>
      </c>
    </row>
    <row r="86" spans="3:40" x14ac:dyDescent="0.3">
      <c r="C86">
        <v>78</v>
      </c>
      <c r="D86" t="s">
        <v>92</v>
      </c>
      <c r="E86">
        <v>0</v>
      </c>
      <c r="F86" t="s">
        <v>193</v>
      </c>
      <c r="G86" t="s">
        <v>117</v>
      </c>
      <c r="H86" t="s">
        <v>89</v>
      </c>
      <c r="I86" t="s">
        <v>88</v>
      </c>
      <c r="O86" s="109" t="str">
        <f t="shared" si="25"/>
        <v/>
      </c>
      <c r="P86" s="109" t="str">
        <f t="shared" si="26"/>
        <v/>
      </c>
      <c r="Q86" s="109" t="str">
        <f t="shared" si="27"/>
        <v/>
      </c>
      <c r="R86" s="109" t="str">
        <f t="shared" si="28"/>
        <v/>
      </c>
      <c r="S86" s="110" t="str">
        <f t="shared" si="29"/>
        <v/>
      </c>
      <c r="T86" s="110" t="str">
        <f t="shared" si="30"/>
        <v/>
      </c>
      <c r="U86" s="110" t="str">
        <f t="shared" si="31"/>
        <v/>
      </c>
      <c r="V86" s="110" t="str">
        <f t="shared" si="32"/>
        <v/>
      </c>
      <c r="W86" s="110" t="str">
        <f t="shared" si="33"/>
        <v/>
      </c>
      <c r="X86" s="110" t="str">
        <f t="shared" si="34"/>
        <v/>
      </c>
      <c r="Y86" s="110" t="str">
        <f t="shared" si="35"/>
        <v/>
      </c>
      <c r="Z86" s="113" t="str">
        <f t="shared" si="36"/>
        <v/>
      </c>
      <c r="AA86" s="113" t="str">
        <f t="shared" si="37"/>
        <v/>
      </c>
      <c r="AB86" s="113" t="str">
        <f t="shared" si="49"/>
        <v/>
      </c>
      <c r="AC86" s="113" t="str">
        <f t="shared" si="38"/>
        <v/>
      </c>
      <c r="AD86" s="113" t="str">
        <f t="shared" si="39"/>
        <v/>
      </c>
      <c r="AE86" s="113" t="str">
        <f t="shared" si="40"/>
        <v/>
      </c>
      <c r="AF86" s="113" t="str">
        <f t="shared" si="41"/>
        <v/>
      </c>
      <c r="AG86" s="113" t="str">
        <f t="shared" si="42"/>
        <v/>
      </c>
      <c r="AH86" s="113" t="str">
        <f t="shared" si="43"/>
        <v/>
      </c>
      <c r="AI86" s="113" t="str">
        <f t="shared" si="44"/>
        <v/>
      </c>
      <c r="AJ86" s="113" t="str">
        <f t="shared" si="45"/>
        <v/>
      </c>
      <c r="AK86" s="113" t="str">
        <f t="shared" si="46"/>
        <v/>
      </c>
      <c r="AL86" s="113" t="str">
        <f t="shared" si="47"/>
        <v/>
      </c>
      <c r="AM86" s="100" t="str">
        <f t="array" ref="AM86">IF(OR(O86:AL86="SIM"),"SIM","NÃO")</f>
        <v>NÃO</v>
      </c>
      <c r="AN86" s="101" t="str">
        <f t="shared" si="48"/>
        <v/>
      </c>
    </row>
    <row r="87" spans="3:40" x14ac:dyDescent="0.3">
      <c r="C87">
        <v>79</v>
      </c>
      <c r="D87" t="s">
        <v>93</v>
      </c>
      <c r="E87">
        <v>0</v>
      </c>
      <c r="F87" t="s">
        <v>193</v>
      </c>
      <c r="G87" t="s">
        <v>117</v>
      </c>
      <c r="H87" t="s">
        <v>89</v>
      </c>
      <c r="I87" t="s">
        <v>88</v>
      </c>
      <c r="O87" s="109" t="str">
        <f t="shared" si="25"/>
        <v/>
      </c>
      <c r="P87" s="109" t="str">
        <f t="shared" si="26"/>
        <v/>
      </c>
      <c r="Q87" s="109" t="str">
        <f t="shared" si="27"/>
        <v/>
      </c>
      <c r="R87" s="109" t="str">
        <f t="shared" si="28"/>
        <v/>
      </c>
      <c r="S87" s="110" t="str">
        <f t="shared" si="29"/>
        <v/>
      </c>
      <c r="T87" s="110" t="str">
        <f t="shared" si="30"/>
        <v/>
      </c>
      <c r="U87" s="110" t="str">
        <f t="shared" si="31"/>
        <v/>
      </c>
      <c r="V87" s="110" t="str">
        <f t="shared" si="32"/>
        <v/>
      </c>
      <c r="W87" s="110" t="str">
        <f t="shared" si="33"/>
        <v/>
      </c>
      <c r="X87" s="110" t="str">
        <f t="shared" si="34"/>
        <v/>
      </c>
      <c r="Y87" s="110" t="str">
        <f t="shared" si="35"/>
        <v/>
      </c>
      <c r="Z87" s="113" t="str">
        <f t="shared" si="36"/>
        <v/>
      </c>
      <c r="AA87" s="113" t="str">
        <f t="shared" si="37"/>
        <v/>
      </c>
      <c r="AB87" s="113" t="str">
        <f t="shared" si="49"/>
        <v/>
      </c>
      <c r="AC87" s="113" t="str">
        <f t="shared" si="38"/>
        <v/>
      </c>
      <c r="AD87" s="113" t="str">
        <f t="shared" si="39"/>
        <v/>
      </c>
      <c r="AE87" s="113" t="str">
        <f t="shared" si="40"/>
        <v/>
      </c>
      <c r="AF87" s="113" t="str">
        <f t="shared" si="41"/>
        <v/>
      </c>
      <c r="AG87" s="113" t="str">
        <f t="shared" si="42"/>
        <v/>
      </c>
      <c r="AH87" s="113" t="str">
        <f t="shared" si="43"/>
        <v/>
      </c>
      <c r="AI87" s="113" t="str">
        <f t="shared" si="44"/>
        <v/>
      </c>
      <c r="AJ87" s="113" t="str">
        <f t="shared" si="45"/>
        <v/>
      </c>
      <c r="AK87" s="113" t="str">
        <f t="shared" si="46"/>
        <v/>
      </c>
      <c r="AL87" s="113" t="str">
        <f t="shared" si="47"/>
        <v/>
      </c>
      <c r="AM87" s="100" t="str">
        <f t="array" ref="AM87">IF(OR(O87:AL87="SIM"),"SIM","NÃO")</f>
        <v>NÃO</v>
      </c>
      <c r="AN87" s="101" t="str">
        <f t="shared" si="48"/>
        <v/>
      </c>
    </row>
    <row r="88" spans="3:40" x14ac:dyDescent="0.3">
      <c r="C88">
        <v>80</v>
      </c>
      <c r="D88" t="s">
        <v>94</v>
      </c>
      <c r="E88">
        <v>0</v>
      </c>
      <c r="F88" t="s">
        <v>193</v>
      </c>
      <c r="G88" t="s">
        <v>117</v>
      </c>
      <c r="H88" t="s">
        <v>89</v>
      </c>
      <c r="I88" t="s">
        <v>88</v>
      </c>
      <c r="O88" s="109" t="str">
        <f t="shared" si="25"/>
        <v/>
      </c>
      <c r="P88" s="109" t="str">
        <f t="shared" si="26"/>
        <v/>
      </c>
      <c r="Q88" s="109" t="str">
        <f t="shared" si="27"/>
        <v/>
      </c>
      <c r="R88" s="109" t="str">
        <f t="shared" si="28"/>
        <v/>
      </c>
      <c r="S88" s="110" t="str">
        <f t="shared" si="29"/>
        <v/>
      </c>
      <c r="T88" s="110" t="str">
        <f t="shared" si="30"/>
        <v/>
      </c>
      <c r="U88" s="110" t="str">
        <f t="shared" si="31"/>
        <v/>
      </c>
      <c r="V88" s="110" t="str">
        <f t="shared" si="32"/>
        <v/>
      </c>
      <c r="W88" s="110" t="str">
        <f t="shared" si="33"/>
        <v/>
      </c>
      <c r="X88" s="110" t="str">
        <f t="shared" si="34"/>
        <v/>
      </c>
      <c r="Y88" s="110" t="str">
        <f t="shared" si="35"/>
        <v/>
      </c>
      <c r="Z88" s="113" t="str">
        <f t="shared" si="36"/>
        <v/>
      </c>
      <c r="AA88" s="113" t="str">
        <f t="shared" si="37"/>
        <v/>
      </c>
      <c r="AB88" s="113" t="str">
        <f t="shared" si="49"/>
        <v/>
      </c>
      <c r="AC88" s="113" t="str">
        <f t="shared" si="38"/>
        <v/>
      </c>
      <c r="AD88" s="113" t="str">
        <f t="shared" si="39"/>
        <v/>
      </c>
      <c r="AE88" s="113" t="str">
        <f t="shared" si="40"/>
        <v/>
      </c>
      <c r="AF88" s="113" t="str">
        <f t="shared" si="41"/>
        <v/>
      </c>
      <c r="AG88" s="113" t="str">
        <f t="shared" si="42"/>
        <v/>
      </c>
      <c r="AH88" s="113" t="str">
        <f t="shared" si="43"/>
        <v/>
      </c>
      <c r="AI88" s="113" t="str">
        <f t="shared" si="44"/>
        <v/>
      </c>
      <c r="AJ88" s="113" t="str">
        <f t="shared" si="45"/>
        <v/>
      </c>
      <c r="AK88" s="113" t="str">
        <f t="shared" si="46"/>
        <v/>
      </c>
      <c r="AL88" s="113" t="str">
        <f t="shared" si="47"/>
        <v/>
      </c>
      <c r="AM88" s="121" t="str">
        <f t="array" ref="AM88">IF(OR(O88:AL88="SIM"),"SIM","NÃO")</f>
        <v>NÃO</v>
      </c>
      <c r="AN88" s="111" t="str">
        <f t="shared" si="48"/>
        <v/>
      </c>
    </row>
  </sheetData>
  <autoFilter ref="A8:AN88" xr:uid="{00000000-0009-0000-0000-000006000000}">
    <filterColumn colId="3" showButton="0"/>
  </autoFilter>
  <mergeCells count="1">
    <mergeCell ref="D8:E8"/>
  </mergeCells>
  <dataValidations count="1">
    <dataValidation type="list" allowBlank="1" showInputMessage="1" showErrorMessage="1" sqref="K2:K6 M2:M6 O2:O6 S2:S6 Q2:Q6 I2:I6 U2:U6 G2:G6" xr:uid="{00000000-0002-0000-0600-000000000000}">
      <formula1>"Sim,Não"</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22">
    <tabColor rgb="FF92D050"/>
    <pageSetUpPr fitToPage="1"/>
  </sheetPr>
  <dimension ref="B1:AF42"/>
  <sheetViews>
    <sheetView showGridLines="0" zoomScale="70" zoomScaleNormal="70" workbookViewId="0">
      <selection activeCell="E3" sqref="E3:F3"/>
    </sheetView>
  </sheetViews>
  <sheetFormatPr defaultColWidth="8.88671875" defaultRowHeight="14.4" x14ac:dyDescent="0.3"/>
  <cols>
    <col min="1" max="1" width="2.5546875" style="28" customWidth="1"/>
    <col min="2" max="2" width="2.88671875" style="28" customWidth="1"/>
    <col min="3" max="3" width="3.6640625" style="28" customWidth="1"/>
    <col min="4" max="4" width="19.6640625" style="28" customWidth="1"/>
    <col min="5" max="5" width="4" style="29" customWidth="1"/>
    <col min="6" max="6" width="17.6640625" style="28" customWidth="1"/>
    <col min="7" max="7" width="3.5546875" style="29" customWidth="1"/>
    <col min="8" max="8" width="45" style="28" customWidth="1"/>
    <col min="9" max="9" width="10.88671875" style="28" customWidth="1"/>
    <col min="10" max="10" width="14.33203125" style="28" customWidth="1"/>
    <col min="11" max="12" width="4.109375" style="28" customWidth="1"/>
    <col min="13" max="13" width="8.88671875" style="28"/>
    <col min="14" max="17" width="5.6640625" style="28" customWidth="1"/>
    <col min="18" max="18" width="8.88671875" style="28"/>
    <col min="19" max="20" width="4.109375" style="28" customWidth="1"/>
    <col min="21" max="21" width="14.33203125" style="28" customWidth="1"/>
    <col min="22" max="22" width="4.109375" style="28" customWidth="1"/>
    <col min="23" max="23" width="3.5546875" style="29" customWidth="1"/>
    <col min="24" max="27" width="8.88671875" style="28"/>
    <col min="28" max="28" width="8.88671875" style="28" customWidth="1"/>
    <col min="29" max="29" width="10.6640625" style="28" customWidth="1"/>
    <col min="30" max="30" width="20" style="28" customWidth="1"/>
    <col min="31" max="31" width="3.6640625" style="28" customWidth="1"/>
    <col min="32" max="32" width="3.33203125" style="28" customWidth="1"/>
    <col min="33" max="16384" width="8.88671875" style="28"/>
  </cols>
  <sheetData>
    <row r="1" spans="2:32" ht="10.199999999999999" customHeight="1" x14ac:dyDescent="0.3"/>
    <row r="2" spans="2:32" ht="27.6" customHeight="1" x14ac:dyDescent="0.45">
      <c r="B2" s="1"/>
      <c r="C2" s="30"/>
      <c r="D2" s="30"/>
      <c r="E2" s="30"/>
      <c r="F2" s="30"/>
      <c r="G2" s="30"/>
      <c r="H2" s="30"/>
      <c r="I2" s="30"/>
      <c r="J2" s="30"/>
      <c r="K2" s="30"/>
      <c r="L2" s="30"/>
      <c r="M2" s="1"/>
      <c r="N2" s="1"/>
      <c r="O2" s="1"/>
      <c r="P2" s="1"/>
      <c r="Q2" s="1"/>
      <c r="R2" s="1"/>
      <c r="S2" s="462"/>
      <c r="T2" s="462"/>
      <c r="U2" s="462"/>
      <c r="V2" s="462"/>
      <c r="W2" s="462"/>
      <c r="X2" s="462"/>
      <c r="Y2" s="462"/>
      <c r="Z2" s="462"/>
      <c r="AA2" s="462"/>
      <c r="AB2" s="462"/>
      <c r="AC2" s="462"/>
      <c r="AD2" s="462"/>
      <c r="AE2" s="462"/>
      <c r="AF2" s="1"/>
    </row>
    <row r="3" spans="2:32" ht="26.4" customHeight="1" x14ac:dyDescent="0.45">
      <c r="B3" s="1"/>
      <c r="C3" s="31"/>
      <c r="D3" s="31"/>
      <c r="E3" s="31"/>
      <c r="F3" s="31"/>
      <c r="G3" s="31"/>
      <c r="H3" s="462" t="s">
        <v>6</v>
      </c>
      <c r="I3" s="462"/>
      <c r="J3" s="462"/>
      <c r="K3" s="462"/>
      <c r="L3" s="462"/>
      <c r="M3" s="462"/>
      <c r="N3" s="462"/>
      <c r="O3" s="462"/>
      <c r="P3" s="462"/>
      <c r="Q3" s="462"/>
      <c r="R3" s="462"/>
      <c r="S3" s="462"/>
      <c r="T3" s="462"/>
      <c r="U3" s="462"/>
      <c r="V3" s="462"/>
      <c r="W3" s="462"/>
      <c r="X3" s="462"/>
      <c r="Y3" s="462"/>
      <c r="Z3" s="462"/>
      <c r="AA3" s="462"/>
      <c r="AB3" s="462"/>
      <c r="AC3" s="462"/>
      <c r="AD3" s="462"/>
      <c r="AE3" s="462"/>
      <c r="AF3" s="1"/>
    </row>
    <row r="4" spans="2:32" ht="26.4" customHeight="1" x14ac:dyDescent="0.45">
      <c r="B4" s="1"/>
      <c r="C4" s="31"/>
      <c r="D4" s="31"/>
      <c r="E4" s="31"/>
      <c r="F4" s="31"/>
      <c r="G4" s="31"/>
      <c r="H4" s="466" t="s">
        <v>7</v>
      </c>
      <c r="I4" s="466"/>
      <c r="J4" s="466"/>
      <c r="K4" s="466"/>
      <c r="L4" s="466"/>
      <c r="M4" s="466"/>
      <c r="N4" s="466"/>
      <c r="O4" s="466"/>
      <c r="P4" s="466"/>
      <c r="Q4" s="466"/>
      <c r="R4" s="466"/>
      <c r="S4" s="466"/>
      <c r="T4" s="466"/>
      <c r="U4" s="466"/>
      <c r="V4" s="466"/>
      <c r="W4" s="466"/>
      <c r="X4" s="466"/>
      <c r="Y4" s="466"/>
      <c r="Z4" s="466"/>
      <c r="AA4" s="466"/>
      <c r="AB4" s="466"/>
      <c r="AC4" s="466"/>
      <c r="AD4" s="466"/>
      <c r="AE4" s="466"/>
      <c r="AF4" s="1"/>
    </row>
    <row r="5" spans="2:32" ht="26.4" customHeight="1" x14ac:dyDescent="0.45">
      <c r="B5" s="1"/>
      <c r="C5" s="31"/>
      <c r="D5" s="31"/>
      <c r="E5" s="31"/>
      <c r="F5" s="31"/>
      <c r="G5" s="31"/>
      <c r="H5" s="467" t="e">
        <f>CONCATENATE(FDCA!#REF!," / ",FDCA!#REF!)</f>
        <v>#REF!</v>
      </c>
      <c r="I5" s="467"/>
      <c r="J5" s="467"/>
      <c r="K5" s="467"/>
      <c r="L5" s="467"/>
      <c r="M5" s="467"/>
      <c r="N5" s="467"/>
      <c r="O5" s="467"/>
      <c r="P5" s="467"/>
      <c r="Q5" s="467"/>
      <c r="R5" s="467"/>
      <c r="S5" s="467"/>
      <c r="T5" s="467"/>
      <c r="U5" s="467"/>
      <c r="V5" s="467"/>
      <c r="W5" s="467"/>
      <c r="X5" s="467"/>
      <c r="Y5" s="467"/>
      <c r="Z5" s="467"/>
      <c r="AA5" s="467"/>
      <c r="AB5" s="467"/>
      <c r="AC5" s="467"/>
      <c r="AD5" s="467"/>
      <c r="AE5" s="467"/>
      <c r="AF5" s="1"/>
    </row>
    <row r="6" spans="2:32" ht="9" customHeight="1" x14ac:dyDescent="0.45">
      <c r="B6" s="1"/>
      <c r="C6" s="31"/>
      <c r="D6" s="31"/>
      <c r="E6" s="31"/>
      <c r="F6" s="31"/>
      <c r="G6" s="31"/>
      <c r="H6" s="31"/>
      <c r="I6" s="31"/>
      <c r="J6" s="31"/>
      <c r="K6" s="31"/>
      <c r="L6" s="31"/>
      <c r="M6" s="1"/>
      <c r="N6" s="1"/>
      <c r="O6" s="1"/>
      <c r="P6" s="1"/>
      <c r="Q6" s="1"/>
      <c r="R6" s="1"/>
      <c r="S6" s="31"/>
      <c r="T6" s="31"/>
      <c r="U6" s="31"/>
      <c r="V6" s="31"/>
      <c r="W6" s="31"/>
      <c r="X6" s="31"/>
      <c r="Y6" s="31"/>
      <c r="Z6" s="31"/>
      <c r="AA6" s="31"/>
      <c r="AB6" s="31"/>
      <c r="AC6" s="31"/>
      <c r="AD6" s="31"/>
      <c r="AE6" s="31"/>
      <c r="AF6" s="1"/>
    </row>
    <row r="7" spans="2:32" ht="61.95" customHeight="1" x14ac:dyDescent="0.5">
      <c r="B7" s="1"/>
      <c r="C7" s="465" t="s">
        <v>197</v>
      </c>
      <c r="D7" s="465"/>
      <c r="E7" s="465"/>
      <c r="F7" s="465"/>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1"/>
    </row>
    <row r="8" spans="2:32" ht="43.2" customHeight="1" x14ac:dyDescent="0.45">
      <c r="B8" s="1"/>
      <c r="C8" s="462" t="s">
        <v>198</v>
      </c>
      <c r="D8" s="462"/>
      <c r="E8" s="462"/>
      <c r="F8" s="462"/>
      <c r="G8" s="462"/>
      <c r="H8" s="462"/>
      <c r="I8" s="462"/>
      <c r="J8" s="462"/>
      <c r="K8" s="462"/>
      <c r="L8" s="462"/>
      <c r="M8" s="1"/>
      <c r="N8" s="1"/>
      <c r="O8" s="1"/>
      <c r="P8" s="1"/>
      <c r="Q8" s="1"/>
      <c r="R8" s="1"/>
      <c r="S8" s="462" t="s">
        <v>199</v>
      </c>
      <c r="T8" s="462"/>
      <c r="U8" s="462"/>
      <c r="V8" s="462"/>
      <c r="W8" s="462"/>
      <c r="X8" s="462"/>
      <c r="Y8" s="462"/>
      <c r="Z8" s="462"/>
      <c r="AA8" s="462"/>
      <c r="AB8" s="462"/>
      <c r="AC8" s="462"/>
      <c r="AD8" s="462"/>
      <c r="AE8" s="462"/>
      <c r="AF8" s="1"/>
    </row>
    <row r="9" spans="2:32" ht="5.25" customHeight="1" x14ac:dyDescent="0.3">
      <c r="B9" s="1"/>
      <c r="C9" s="1"/>
      <c r="D9" s="1"/>
      <c r="E9" s="32"/>
      <c r="F9" s="1"/>
      <c r="G9" s="32"/>
      <c r="H9" s="1"/>
      <c r="I9" s="1"/>
      <c r="J9" s="1"/>
      <c r="K9" s="1"/>
      <c r="L9" s="1"/>
      <c r="M9" s="1"/>
      <c r="N9" s="1"/>
      <c r="O9" s="1"/>
      <c r="P9" s="1"/>
      <c r="Q9" s="1"/>
      <c r="R9" s="1"/>
      <c r="S9" s="1"/>
      <c r="T9" s="1"/>
      <c r="U9" s="1"/>
      <c r="V9" s="1"/>
      <c r="W9" s="32"/>
      <c r="X9" s="1"/>
      <c r="Y9" s="1"/>
      <c r="Z9" s="1"/>
      <c r="AA9" s="1"/>
      <c r="AB9" s="1"/>
      <c r="AC9" s="1"/>
      <c r="AD9" s="1"/>
      <c r="AE9" s="1"/>
      <c r="AF9" s="1"/>
    </row>
    <row r="10" spans="2:32" x14ac:dyDescent="0.3">
      <c r="B10" s="1"/>
      <c r="C10" s="1"/>
      <c r="D10" s="1"/>
      <c r="E10" s="32"/>
      <c r="F10" s="1"/>
      <c r="G10" s="32"/>
      <c r="H10" s="1"/>
      <c r="I10" s="1"/>
      <c r="J10" s="1"/>
      <c r="K10" s="1"/>
      <c r="L10" s="1"/>
      <c r="M10" s="1"/>
      <c r="N10" s="1"/>
      <c r="O10" s="1"/>
      <c r="P10" s="1"/>
      <c r="Q10" s="1"/>
      <c r="R10" s="1"/>
      <c r="S10" s="1"/>
      <c r="T10" s="1"/>
      <c r="U10" s="1"/>
      <c r="V10" s="1"/>
      <c r="W10" s="32"/>
      <c r="X10" s="1"/>
      <c r="Y10" s="1"/>
      <c r="Z10" s="1"/>
      <c r="AA10" s="1"/>
      <c r="AB10" s="1"/>
      <c r="AC10" s="1"/>
      <c r="AD10" s="1"/>
      <c r="AE10" s="1"/>
      <c r="AF10" s="1"/>
    </row>
    <row r="11" spans="2:32" x14ac:dyDescent="0.3">
      <c r="B11" s="1"/>
      <c r="C11" s="1"/>
      <c r="D11" s="1"/>
      <c r="E11" s="33"/>
      <c r="F11" s="34"/>
      <c r="G11" s="35"/>
      <c r="H11" s="34"/>
      <c r="I11" s="34"/>
      <c r="J11" s="34"/>
      <c r="K11" s="36"/>
      <c r="L11" s="1"/>
      <c r="M11" s="1"/>
      <c r="N11" s="1"/>
      <c r="O11" s="1"/>
      <c r="P11" s="1"/>
      <c r="Q11" s="1"/>
      <c r="R11" s="1"/>
      <c r="S11" s="1"/>
      <c r="T11" s="1"/>
      <c r="U11" s="1"/>
      <c r="V11" s="1"/>
      <c r="W11" s="32"/>
      <c r="X11" s="1"/>
      <c r="Y11" s="1"/>
      <c r="Z11" s="1"/>
      <c r="AA11" s="1"/>
      <c r="AB11" s="1"/>
      <c r="AC11" s="1"/>
      <c r="AD11" s="1"/>
      <c r="AE11" s="1"/>
      <c r="AF11" s="1"/>
    </row>
    <row r="12" spans="2:32" ht="16.2" x14ac:dyDescent="0.3">
      <c r="B12" s="1"/>
      <c r="C12" s="1"/>
      <c r="D12" s="457" t="s">
        <v>200</v>
      </c>
      <c r="E12" s="460">
        <v>4</v>
      </c>
      <c r="F12" s="461" t="s">
        <v>201</v>
      </c>
      <c r="G12" s="37" t="str">
        <f>IF(J12="Muito Fraca",0,IF(J12="Fraca",1,IF(J12="Moderada",2,IF(J12="Forte",3,IF(J12="Muito Forte",4,"")))))</f>
        <v/>
      </c>
      <c r="H12" s="1" t="s">
        <v>202</v>
      </c>
      <c r="I12" s="1"/>
      <c r="J12" s="38">
        <f>FDCA!P19</f>
        <v>0</v>
      </c>
      <c r="K12" s="39"/>
      <c r="L12" s="1"/>
      <c r="M12" s="1"/>
      <c r="N12" s="1"/>
      <c r="O12" s="1"/>
      <c r="P12" s="1"/>
      <c r="Q12" s="1"/>
      <c r="R12" s="1"/>
      <c r="S12" s="1"/>
      <c r="T12" s="1"/>
      <c r="U12" s="1"/>
      <c r="V12" s="1"/>
      <c r="W12" s="32"/>
      <c r="X12" s="1"/>
      <c r="Y12" s="1"/>
      <c r="Z12" s="1"/>
      <c r="AA12" s="1"/>
      <c r="AB12" s="1"/>
      <c r="AC12" s="1"/>
      <c r="AD12" s="1"/>
      <c r="AE12" s="1"/>
      <c r="AF12" s="1"/>
    </row>
    <row r="13" spans="2:32" ht="16.2" x14ac:dyDescent="0.3">
      <c r="B13" s="1"/>
      <c r="C13" s="1"/>
      <c r="D13" s="458"/>
      <c r="E13" s="460"/>
      <c r="F13" s="461"/>
      <c r="G13" s="37" t="str">
        <f>IF(J13="Muito Fraca",0,IF(J13="Fraca",1,IF(J13="Moderada",2,IF(J13="Forte",3,IF(J13="Muito Forte",4,"")))))</f>
        <v/>
      </c>
      <c r="H13" s="1" t="s">
        <v>203</v>
      </c>
      <c r="I13" s="1"/>
      <c r="J13" s="38">
        <f>FDCA!P25</f>
        <v>0</v>
      </c>
      <c r="K13" s="39"/>
      <c r="L13" s="1"/>
      <c r="M13" s="1"/>
      <c r="N13" s="1"/>
      <c r="O13" s="1"/>
      <c r="P13" s="1"/>
      <c r="Q13" s="1"/>
      <c r="R13" s="1"/>
      <c r="S13" s="1"/>
      <c r="T13" s="1"/>
      <c r="U13" s="1"/>
      <c r="V13" s="1"/>
      <c r="W13" s="32"/>
      <c r="X13" s="1"/>
      <c r="Y13" s="1"/>
      <c r="Z13" s="1"/>
      <c r="AA13" s="1"/>
      <c r="AB13" s="1"/>
      <c r="AC13" s="1"/>
      <c r="AD13" s="1"/>
      <c r="AE13" s="1"/>
      <c r="AF13" s="1"/>
    </row>
    <row r="14" spans="2:32" x14ac:dyDescent="0.3">
      <c r="B14" s="1"/>
      <c r="C14" s="1"/>
      <c r="D14" s="458"/>
      <c r="E14" s="40"/>
      <c r="F14" s="1"/>
      <c r="G14" s="32"/>
      <c r="H14" s="1"/>
      <c r="I14" s="1"/>
      <c r="J14" s="41"/>
      <c r="K14" s="42"/>
      <c r="L14" s="1"/>
      <c r="M14" s="1"/>
      <c r="N14" s="1"/>
      <c r="O14" s="1"/>
      <c r="P14" s="1"/>
      <c r="Q14" s="1"/>
      <c r="R14" s="1"/>
      <c r="S14" s="1"/>
      <c r="T14" s="1"/>
      <c r="U14" s="1"/>
      <c r="V14" s="1"/>
      <c r="W14" s="32"/>
      <c r="X14" s="1"/>
      <c r="Y14" s="1"/>
      <c r="Z14" s="1"/>
      <c r="AA14" s="1"/>
      <c r="AB14" s="1"/>
      <c r="AC14" s="1"/>
      <c r="AD14" s="1"/>
      <c r="AE14" s="1"/>
      <c r="AF14" s="1"/>
    </row>
    <row r="15" spans="2:32" ht="16.2" x14ac:dyDescent="0.3">
      <c r="B15" s="1"/>
      <c r="C15" s="1"/>
      <c r="D15" s="458"/>
      <c r="E15" s="37" t="str">
        <f>IF(J15="Muito Fraca",0,IF(J15="Fraca",1,IF(J15="Moderada",2,IF(J15="Forte",3,IF(J15="Muito Forte",4,"")))))</f>
        <v/>
      </c>
      <c r="F15" s="1" t="s">
        <v>204</v>
      </c>
      <c r="G15" s="32"/>
      <c r="H15" s="1"/>
      <c r="I15" s="1"/>
      <c r="J15" s="38">
        <f>FDCA!P31</f>
        <v>0</v>
      </c>
      <c r="K15" s="39"/>
      <c r="L15" s="1"/>
      <c r="M15" s="1"/>
      <c r="N15" s="1"/>
      <c r="O15" s="1"/>
      <c r="P15" s="1"/>
      <c r="Q15" s="1"/>
      <c r="R15" s="1"/>
      <c r="S15" s="1"/>
      <c r="T15" s="1"/>
      <c r="U15" s="1"/>
      <c r="V15" s="1"/>
      <c r="W15" s="32"/>
      <c r="X15" s="1"/>
      <c r="Y15" s="1"/>
      <c r="Z15" s="1"/>
      <c r="AA15" s="1"/>
      <c r="AB15" s="1"/>
      <c r="AC15" s="1"/>
      <c r="AD15" s="1"/>
      <c r="AE15" s="1"/>
      <c r="AF15" s="1"/>
    </row>
    <row r="16" spans="2:32" x14ac:dyDescent="0.3">
      <c r="B16" s="1"/>
      <c r="C16" s="1"/>
      <c r="D16" s="458"/>
      <c r="E16" s="40"/>
      <c r="F16" s="1"/>
      <c r="G16" s="32"/>
      <c r="H16" s="1"/>
      <c r="I16" s="1"/>
      <c r="J16" s="41"/>
      <c r="K16" s="42"/>
      <c r="L16" s="1"/>
      <c r="M16" s="1"/>
      <c r="N16" s="1"/>
      <c r="O16" s="1"/>
      <c r="P16" s="1"/>
      <c r="Q16" s="1"/>
      <c r="R16" s="1"/>
      <c r="S16" s="1"/>
      <c r="T16" s="1"/>
      <c r="U16" s="1"/>
      <c r="V16" s="1"/>
      <c r="W16" s="32"/>
      <c r="X16" s="1"/>
      <c r="Y16" s="1"/>
      <c r="Z16" s="1"/>
      <c r="AA16" s="1"/>
      <c r="AB16" s="1"/>
      <c r="AC16" s="1"/>
      <c r="AD16" s="1"/>
      <c r="AE16" s="1"/>
      <c r="AF16" s="1"/>
    </row>
    <row r="17" spans="2:32" ht="16.2" x14ac:dyDescent="0.3">
      <c r="B17" s="1"/>
      <c r="C17" s="1"/>
      <c r="D17" s="458"/>
      <c r="E17" s="37" t="str">
        <f>IF(J17="Muito Fraca",0,IF(J17="Fraca",1,IF(J17="Moderada",2,IF(J17="Forte",3,IF(J17="Muito Forte",4,"")))))</f>
        <v/>
      </c>
      <c r="F17" s="1" t="s">
        <v>205</v>
      </c>
      <c r="G17" s="32"/>
      <c r="H17" s="1"/>
      <c r="I17" s="1"/>
      <c r="J17" s="38">
        <f>FDCA!P46</f>
        <v>0</v>
      </c>
      <c r="K17" s="39"/>
      <c r="L17" s="1"/>
      <c r="M17" s="1"/>
      <c r="N17" s="1"/>
      <c r="O17" s="1"/>
      <c r="P17" s="1"/>
      <c r="Q17" s="1"/>
      <c r="R17" s="1"/>
      <c r="S17" s="1"/>
      <c r="T17" s="1"/>
      <c r="U17" s="1"/>
      <c r="V17" s="1"/>
      <c r="W17" s="32"/>
      <c r="X17" s="1"/>
      <c r="Y17" s="1"/>
      <c r="Z17" s="1"/>
      <c r="AA17" s="1"/>
      <c r="AB17" s="1"/>
      <c r="AC17" s="1"/>
      <c r="AD17" s="1"/>
      <c r="AE17" s="1"/>
      <c r="AF17" s="1"/>
    </row>
    <row r="18" spans="2:32" x14ac:dyDescent="0.3">
      <c r="B18" s="1"/>
      <c r="C18" s="1"/>
      <c r="D18" s="458"/>
      <c r="E18" s="40"/>
      <c r="F18" s="1"/>
      <c r="G18" s="32"/>
      <c r="H18" s="1"/>
      <c r="I18" s="1"/>
      <c r="J18" s="41"/>
      <c r="K18" s="42"/>
      <c r="L18" s="1"/>
      <c r="M18" s="1"/>
      <c r="N18" s="1"/>
      <c r="O18" s="1"/>
      <c r="P18" s="1"/>
      <c r="Q18" s="1"/>
      <c r="R18" s="1"/>
      <c r="S18" s="1"/>
      <c r="T18" s="1"/>
      <c r="U18" s="1"/>
      <c r="V18" s="1"/>
      <c r="W18" s="32"/>
      <c r="X18" s="1"/>
      <c r="Y18" s="1"/>
      <c r="Z18" s="1"/>
      <c r="AA18" s="1"/>
      <c r="AB18" s="1"/>
      <c r="AC18" s="1"/>
      <c r="AD18" s="1"/>
      <c r="AE18" s="1"/>
      <c r="AF18" s="1"/>
    </row>
    <row r="19" spans="2:32" ht="15" customHeight="1" x14ac:dyDescent="0.3">
      <c r="B19" s="1"/>
      <c r="C19" s="1"/>
      <c r="D19" s="458"/>
      <c r="E19" s="460">
        <v>4</v>
      </c>
      <c r="F19" s="461" t="s">
        <v>206</v>
      </c>
      <c r="G19" s="37" t="str">
        <f>IF(J19="Muito Fraca",0,IF(J19="Fraca",1,IF(J19="Moderada",2,IF(J19="Forte",3,IF(J19="Muito Forte",4,"")))))</f>
        <v/>
      </c>
      <c r="H19" s="1" t="s">
        <v>207</v>
      </c>
      <c r="I19" s="1"/>
      <c r="J19" s="38">
        <f>FDCA!P52</f>
        <v>0</v>
      </c>
      <c r="K19" s="39"/>
      <c r="L19" s="1"/>
      <c r="M19" s="1"/>
      <c r="N19" s="1"/>
      <c r="O19" s="1"/>
      <c r="P19" s="1"/>
      <c r="Q19" s="1"/>
      <c r="R19" s="1"/>
      <c r="S19" s="1"/>
      <c r="T19" s="1"/>
      <c r="U19" s="1"/>
      <c r="V19" s="1"/>
      <c r="W19" s="32"/>
      <c r="X19" s="1"/>
      <c r="Y19" s="1"/>
      <c r="Z19" s="1"/>
      <c r="AA19" s="1"/>
      <c r="AB19" s="1"/>
      <c r="AC19" s="1"/>
      <c r="AD19" s="1"/>
      <c r="AE19" s="1"/>
      <c r="AF19" s="1"/>
    </row>
    <row r="20" spans="2:32" ht="15.75" customHeight="1" x14ac:dyDescent="0.3">
      <c r="B20" s="1"/>
      <c r="C20" s="1"/>
      <c r="D20" s="458"/>
      <c r="E20" s="460"/>
      <c r="F20" s="461"/>
      <c r="G20" s="37" t="str">
        <f>IF(J20="Muito Fraca",0,IF(J20="Fraca",1,IF(J20="Moderada",2,IF(J20="Forte",3,IF(J20="Muito Forte",4,"")))))</f>
        <v/>
      </c>
      <c r="H20" s="1" t="s">
        <v>208</v>
      </c>
      <c r="I20" s="1"/>
      <c r="J20" s="38">
        <f>FDCA!P64</f>
        <v>0</v>
      </c>
      <c r="K20" s="39"/>
      <c r="L20" s="1"/>
      <c r="M20" s="1"/>
      <c r="N20" s="1"/>
      <c r="O20" s="1"/>
      <c r="P20" s="1"/>
      <c r="Q20" s="1"/>
      <c r="R20" s="1"/>
      <c r="S20" s="1"/>
      <c r="T20" s="43"/>
      <c r="U20" s="34"/>
      <c r="V20" s="34"/>
      <c r="W20" s="35"/>
      <c r="X20" s="34"/>
      <c r="Y20" s="34"/>
      <c r="Z20" s="34"/>
      <c r="AA20" s="34"/>
      <c r="AB20" s="34"/>
      <c r="AC20" s="36"/>
      <c r="AD20" s="1"/>
      <c r="AE20" s="1"/>
      <c r="AF20" s="1"/>
    </row>
    <row r="21" spans="2:32" ht="15.75" customHeight="1" x14ac:dyDescent="0.3">
      <c r="B21" s="1"/>
      <c r="C21" s="1"/>
      <c r="D21" s="458"/>
      <c r="E21" s="460"/>
      <c r="F21" s="461"/>
      <c r="G21" s="37" t="str">
        <f>IF(J21="Muito Fraca",0,IF(J21="Fraca",1,IF(J21="Moderada",2,IF(J21="Forte",3,IF(J21="Muito Forte",4,"")))))</f>
        <v/>
      </c>
      <c r="H21" s="1" t="s">
        <v>209</v>
      </c>
      <c r="I21" s="1"/>
      <c r="J21" s="38">
        <f>FDCA!P82</f>
        <v>0</v>
      </c>
      <c r="K21" s="39"/>
      <c r="L21" s="1"/>
      <c r="M21" s="1"/>
      <c r="N21" s="1"/>
      <c r="O21" s="1"/>
      <c r="P21" s="1"/>
      <c r="Q21" s="1"/>
      <c r="R21" s="1"/>
      <c r="S21" s="1"/>
      <c r="T21" s="44"/>
      <c r="U21" s="45">
        <f>FDCA!P528</f>
        <v>0</v>
      </c>
      <c r="V21" s="1"/>
      <c r="W21" s="46" t="str">
        <f t="shared" ref="W21:W26" si="0">IF(U21="Muito Fraca",0,IF(U21="Fraca",1,IF(U21="Moderada",2,IF(U21="Forte",3,IF(U21="Muito Forte",4,"")))))</f>
        <v/>
      </c>
      <c r="X21" s="1" t="s">
        <v>210</v>
      </c>
      <c r="Y21" s="1"/>
      <c r="Z21" s="1"/>
      <c r="AA21" s="1"/>
      <c r="AB21" s="1"/>
      <c r="AC21" s="47"/>
      <c r="AD21" s="457" t="s">
        <v>200</v>
      </c>
      <c r="AE21" s="1"/>
      <c r="AF21" s="1"/>
    </row>
    <row r="22" spans="2:32" ht="15.75" customHeight="1" x14ac:dyDescent="0.3">
      <c r="B22" s="1"/>
      <c r="C22" s="1"/>
      <c r="D22" s="458"/>
      <c r="E22" s="460"/>
      <c r="F22" s="461"/>
      <c r="G22" s="37" t="str">
        <f>IF(J22="Muito Fraca",0,IF(J22="Fraca",1,IF(J22="Moderada",2,IF(J22="Forte",3,IF(J22="Muito Forte",4,"")))))</f>
        <v/>
      </c>
      <c r="H22" s="1" t="s">
        <v>211</v>
      </c>
      <c r="I22" s="1"/>
      <c r="J22" s="38">
        <f>FDCA!P93</f>
        <v>0</v>
      </c>
      <c r="K22" s="39"/>
      <c r="L22" s="1"/>
      <c r="M22" s="1"/>
      <c r="N22" s="1"/>
      <c r="O22" s="1"/>
      <c r="P22" s="1"/>
      <c r="Q22" s="1"/>
      <c r="R22" s="1"/>
      <c r="S22" s="1"/>
      <c r="T22" s="44"/>
      <c r="U22" s="45">
        <f>FDCA!P543</f>
        <v>0</v>
      </c>
      <c r="V22" s="1"/>
      <c r="W22" s="46" t="str">
        <f t="shared" si="0"/>
        <v/>
      </c>
      <c r="X22" s="1" t="s">
        <v>212</v>
      </c>
      <c r="Y22" s="1"/>
      <c r="Z22" s="1"/>
      <c r="AA22" s="1"/>
      <c r="AB22" s="1"/>
      <c r="AC22" s="47"/>
      <c r="AD22" s="458"/>
      <c r="AE22" s="1"/>
      <c r="AF22" s="1"/>
    </row>
    <row r="23" spans="2:32" ht="16.2" x14ac:dyDescent="0.3">
      <c r="B23" s="1"/>
      <c r="C23" s="1"/>
      <c r="D23" s="458"/>
      <c r="E23" s="40"/>
      <c r="F23" s="1"/>
      <c r="G23" s="32"/>
      <c r="H23" s="1"/>
      <c r="I23" s="1"/>
      <c r="J23" s="41"/>
      <c r="K23" s="42"/>
      <c r="L23" s="1"/>
      <c r="M23" s="1"/>
      <c r="N23" s="1"/>
      <c r="O23" s="1"/>
      <c r="P23" s="1"/>
      <c r="Q23" s="1"/>
      <c r="R23" s="1"/>
      <c r="S23" s="1"/>
      <c r="T23" s="44"/>
      <c r="U23" s="45">
        <f>FDCA!P553</f>
        <v>0</v>
      </c>
      <c r="V23" s="1"/>
      <c r="W23" s="46" t="str">
        <f t="shared" si="0"/>
        <v/>
      </c>
      <c r="X23" s="1" t="s">
        <v>213</v>
      </c>
      <c r="Y23" s="1"/>
      <c r="Z23" s="1"/>
      <c r="AA23" s="1"/>
      <c r="AB23" s="1"/>
      <c r="AC23" s="47"/>
      <c r="AD23" s="458"/>
      <c r="AE23" s="1"/>
      <c r="AF23" s="1"/>
    </row>
    <row r="24" spans="2:32" ht="16.2" x14ac:dyDescent="0.3">
      <c r="B24" s="1"/>
      <c r="C24" s="1"/>
      <c r="D24" s="459"/>
      <c r="E24" s="37" t="str">
        <f>IF(J24="Muito Fraca",0,IF(J24="Fraca",1,IF(J24="Moderada",2,IF(J24="Forte",3,IF(J24="Muito Forte",4,"")))))</f>
        <v/>
      </c>
      <c r="F24" s="1" t="s">
        <v>214</v>
      </c>
      <c r="G24" s="32"/>
      <c r="H24" s="1"/>
      <c r="I24" s="1"/>
      <c r="J24" s="38">
        <f>FDCA!P105</f>
        <v>0</v>
      </c>
      <c r="K24" s="39"/>
      <c r="L24" s="1"/>
      <c r="M24" s="1"/>
      <c r="N24" s="1"/>
      <c r="O24" s="1"/>
      <c r="P24" s="1"/>
      <c r="Q24" s="1"/>
      <c r="R24" s="1"/>
      <c r="S24" s="1"/>
      <c r="T24" s="44"/>
      <c r="U24" s="45">
        <f>FDCA!P19</f>
        <v>0</v>
      </c>
      <c r="V24" s="1"/>
      <c r="W24" s="46" t="str">
        <f t="shared" si="0"/>
        <v/>
      </c>
      <c r="X24" s="48" t="s">
        <v>215</v>
      </c>
      <c r="Y24" s="1"/>
      <c r="Z24" s="1"/>
      <c r="AA24" s="1"/>
      <c r="AB24" s="1"/>
      <c r="AC24" s="47"/>
      <c r="AD24" s="458"/>
      <c r="AE24" s="1"/>
      <c r="AF24" s="1"/>
    </row>
    <row r="25" spans="2:32" ht="16.2" x14ac:dyDescent="0.3">
      <c r="B25" s="1"/>
      <c r="C25" s="1"/>
      <c r="D25" s="1"/>
      <c r="E25" s="49"/>
      <c r="F25" s="50"/>
      <c r="G25" s="51"/>
      <c r="H25" s="50"/>
      <c r="I25" s="50"/>
      <c r="J25" s="38"/>
      <c r="K25" s="52"/>
      <c r="L25" s="1"/>
      <c r="M25" s="1"/>
      <c r="N25" s="1"/>
      <c r="O25" s="1"/>
      <c r="P25" s="1"/>
      <c r="Q25" s="1"/>
      <c r="R25" s="1"/>
      <c r="S25" s="1"/>
      <c r="T25" s="44"/>
      <c r="U25" s="45">
        <f>FDCA!P25</f>
        <v>0</v>
      </c>
      <c r="V25" s="1"/>
      <c r="W25" s="46" t="str">
        <f t="shared" si="0"/>
        <v/>
      </c>
      <c r="X25" s="48" t="s">
        <v>216</v>
      </c>
      <c r="Y25" s="1"/>
      <c r="Z25" s="1"/>
      <c r="AA25" s="1"/>
      <c r="AB25" s="1"/>
      <c r="AC25" s="47"/>
      <c r="AD25" s="458"/>
      <c r="AE25" s="1"/>
      <c r="AF25" s="1"/>
    </row>
    <row r="26" spans="2:32" ht="16.2" x14ac:dyDescent="0.3">
      <c r="B26" s="1"/>
      <c r="C26" s="1"/>
      <c r="D26" s="1"/>
      <c r="E26" s="33"/>
      <c r="F26" s="34"/>
      <c r="G26" s="35"/>
      <c r="H26" s="34"/>
      <c r="I26" s="34"/>
      <c r="J26" s="53"/>
      <c r="K26" s="54"/>
      <c r="L26" s="1"/>
      <c r="M26" s="1"/>
      <c r="N26" s="1"/>
      <c r="O26" s="1"/>
      <c r="P26" s="1"/>
      <c r="Q26" s="1"/>
      <c r="R26" s="1"/>
      <c r="S26" s="1"/>
      <c r="T26" s="44"/>
      <c r="U26" s="45" t="e">
        <f>FDCA!#REF!</f>
        <v>#REF!</v>
      </c>
      <c r="V26" s="1"/>
      <c r="W26" s="46" t="e">
        <f t="shared" si="0"/>
        <v>#REF!</v>
      </c>
      <c r="X26" s="1" t="s">
        <v>217</v>
      </c>
      <c r="Y26" s="1"/>
      <c r="Z26" s="1"/>
      <c r="AA26" s="1"/>
      <c r="AB26" s="1"/>
      <c r="AC26" s="47"/>
      <c r="AD26" s="459"/>
      <c r="AE26" s="1"/>
      <c r="AF26" s="1"/>
    </row>
    <row r="27" spans="2:32" ht="16.2" x14ac:dyDescent="0.3">
      <c r="B27" s="1"/>
      <c r="C27" s="1"/>
      <c r="D27" s="457" t="s">
        <v>218</v>
      </c>
      <c r="E27" s="464">
        <v>4</v>
      </c>
      <c r="F27" s="463" t="s">
        <v>193</v>
      </c>
      <c r="G27" s="37" t="str">
        <f>IF(J27="Muito Fraca",0,IF(J27="Fraca",1,IF(J27="Moderada",2,IF(J27="Forte",3,IF(J27="Muito Forte",4,"")))))</f>
        <v/>
      </c>
      <c r="H27" s="1" t="s">
        <v>219</v>
      </c>
      <c r="I27" s="1"/>
      <c r="J27" s="38">
        <f>FDCA!P327</f>
        <v>0</v>
      </c>
      <c r="K27" s="39"/>
      <c r="L27" s="1"/>
      <c r="M27" s="1"/>
      <c r="N27" s="1"/>
      <c r="O27" s="1"/>
      <c r="P27" s="1"/>
      <c r="Q27" s="1"/>
      <c r="R27" s="1"/>
      <c r="S27" s="1"/>
      <c r="T27" s="55"/>
      <c r="U27" s="56"/>
      <c r="V27" s="50"/>
      <c r="W27" s="51"/>
      <c r="X27" s="50"/>
      <c r="Y27" s="50"/>
      <c r="Z27" s="50"/>
      <c r="AA27" s="50"/>
      <c r="AB27" s="50"/>
      <c r="AC27" s="57"/>
      <c r="AD27" s="1"/>
      <c r="AE27" s="1"/>
      <c r="AF27" s="1"/>
    </row>
    <row r="28" spans="2:32" ht="16.2" x14ac:dyDescent="0.3">
      <c r="B28" s="1"/>
      <c r="C28" s="1"/>
      <c r="D28" s="458"/>
      <c r="E28" s="464"/>
      <c r="F28" s="463"/>
      <c r="G28" s="37" t="str">
        <f>IF(J28="Muito Fraca",0,IF(J28="Fraca",1,IF(J28="Moderada",2,IF(J28="Forte",3,IF(J28="Muito Forte",4,"")))))</f>
        <v/>
      </c>
      <c r="H28" s="1" t="s">
        <v>220</v>
      </c>
      <c r="I28" s="1"/>
      <c r="J28" s="38">
        <f>FDCA!P335</f>
        <v>0</v>
      </c>
      <c r="K28" s="39"/>
      <c r="L28" s="1"/>
      <c r="M28" s="1"/>
      <c r="N28" s="1"/>
      <c r="O28" s="1"/>
      <c r="P28" s="1"/>
      <c r="Q28" s="1"/>
      <c r="R28" s="1"/>
      <c r="S28" s="1"/>
      <c r="T28" s="43"/>
      <c r="U28" s="58"/>
      <c r="V28" s="34"/>
      <c r="W28" s="35"/>
      <c r="X28" s="34"/>
      <c r="Y28" s="34"/>
      <c r="Z28" s="34"/>
      <c r="AA28" s="34"/>
      <c r="AB28" s="34"/>
      <c r="AC28" s="36"/>
      <c r="AD28" s="1"/>
      <c r="AE28" s="1"/>
      <c r="AF28" s="1"/>
    </row>
    <row r="29" spans="2:32" ht="16.2" x14ac:dyDescent="0.3">
      <c r="B29" s="1"/>
      <c r="C29" s="1"/>
      <c r="D29" s="458"/>
      <c r="E29" s="464"/>
      <c r="F29" s="463"/>
      <c r="G29" s="37" t="str">
        <f>IF(J29="Muito Fraca",0,IF(J29="Fraca",1,IF(J29="Moderada",2,IF(J29="Forte",3,IF(J29="Muito Forte",4,"")))))</f>
        <v/>
      </c>
      <c r="H29" s="1" t="s">
        <v>221</v>
      </c>
      <c r="I29" s="1"/>
      <c r="J29" s="38">
        <f>FDCA!P349</f>
        <v>0</v>
      </c>
      <c r="K29" s="39"/>
      <c r="L29" s="1"/>
      <c r="M29" s="1"/>
      <c r="N29" s="1"/>
      <c r="O29" s="1"/>
      <c r="P29" s="1"/>
      <c r="Q29" s="1"/>
      <c r="R29" s="1"/>
      <c r="S29" s="1"/>
      <c r="T29" s="44"/>
      <c r="U29" s="45">
        <f>FDCA!P574</f>
        <v>0</v>
      </c>
      <c r="V29" s="1"/>
      <c r="W29" s="46" t="str">
        <f>IF(U29="Muito Fraca",0,IF(U29="Fraca",1,IF(U29="Moderada",2,IF(U29="Forte",3,IF(U29="Muito Forte",4,"")))))</f>
        <v/>
      </c>
      <c r="X29" s="1" t="s">
        <v>222</v>
      </c>
      <c r="Y29" s="1"/>
      <c r="Z29" s="1"/>
      <c r="AA29" s="1"/>
      <c r="AB29" s="1"/>
      <c r="AC29" s="47"/>
      <c r="AD29" s="457" t="s">
        <v>218</v>
      </c>
      <c r="AE29" s="1"/>
      <c r="AF29" s="1"/>
    </row>
    <row r="30" spans="2:32" ht="16.2" x14ac:dyDescent="0.3">
      <c r="B30" s="1"/>
      <c r="C30" s="1"/>
      <c r="D30" s="458"/>
      <c r="E30" s="464"/>
      <c r="F30" s="463"/>
      <c r="G30" s="37" t="str">
        <f>IF(J30="Muito Fraca",0,IF(J30="Fraca",1,IF(J30="Moderada",2,IF(J30="Forte",3,IF(J30="Muito Forte",4,"")))))</f>
        <v/>
      </c>
      <c r="H30" s="1" t="s">
        <v>223</v>
      </c>
      <c r="I30" s="1"/>
      <c r="J30" s="38">
        <f>FDCA!P357</f>
        <v>0</v>
      </c>
      <c r="K30" s="39"/>
      <c r="L30" s="1"/>
      <c r="M30" s="1"/>
      <c r="N30" s="1"/>
      <c r="O30" s="1"/>
      <c r="P30" s="1"/>
      <c r="Q30" s="1"/>
      <c r="R30" s="1"/>
      <c r="S30" s="1"/>
      <c r="T30" s="44"/>
      <c r="U30" s="45">
        <f>FDCA!P564</f>
        <v>0</v>
      </c>
      <c r="V30" s="1"/>
      <c r="W30" s="46" t="str">
        <f>IF(U30="Muito Fraca",0,IF(U30="Fraca",1,IF(U30="Moderada",2,IF(U30="Forte",3,IF(U30="Muito Forte",4,"")))))</f>
        <v/>
      </c>
      <c r="X30" s="1" t="s">
        <v>224</v>
      </c>
      <c r="Y30" s="1"/>
      <c r="Z30" s="1"/>
      <c r="AA30" s="1"/>
      <c r="AB30" s="1"/>
      <c r="AC30" s="47"/>
      <c r="AD30" s="459"/>
      <c r="AE30" s="1"/>
      <c r="AF30" s="1"/>
    </row>
    <row r="31" spans="2:32" ht="16.2" x14ac:dyDescent="0.3">
      <c r="B31" s="1"/>
      <c r="C31" s="1"/>
      <c r="D31" s="458"/>
      <c r="E31" s="464"/>
      <c r="F31" s="463"/>
      <c r="G31" s="37" t="str">
        <f>IF(J31="Muito Fraca",0,IF(J31="Fraca",1,IF(J31="Moderada",2,IF(J31="Forte",3,IF(J31="Muito Forte",4,"")))))</f>
        <v/>
      </c>
      <c r="H31" s="1" t="s">
        <v>225</v>
      </c>
      <c r="I31" s="1"/>
      <c r="J31" s="38">
        <f>FDCA!P395</f>
        <v>0</v>
      </c>
      <c r="K31" s="39"/>
      <c r="L31" s="1"/>
      <c r="M31" s="1"/>
      <c r="N31" s="1"/>
      <c r="O31" s="1"/>
      <c r="P31" s="1"/>
      <c r="Q31" s="1"/>
      <c r="R31" s="1"/>
      <c r="S31" s="1"/>
      <c r="T31" s="55"/>
      <c r="U31" s="50"/>
      <c r="V31" s="50"/>
      <c r="W31" s="51"/>
      <c r="X31" s="50"/>
      <c r="Y31" s="50"/>
      <c r="Z31" s="50"/>
      <c r="AA31" s="50"/>
      <c r="AB31" s="50"/>
      <c r="AC31" s="57"/>
      <c r="AD31" s="1"/>
      <c r="AE31" s="1"/>
      <c r="AF31" s="1"/>
    </row>
    <row r="32" spans="2:32" x14ac:dyDescent="0.3">
      <c r="B32" s="1"/>
      <c r="C32" s="1"/>
      <c r="D32" s="458"/>
      <c r="E32" s="40"/>
      <c r="F32" s="1"/>
      <c r="G32" s="32"/>
      <c r="H32" s="1"/>
      <c r="I32" s="1"/>
      <c r="J32" s="41"/>
      <c r="K32" s="42"/>
      <c r="L32" s="1"/>
      <c r="M32" s="1"/>
      <c r="N32" s="1"/>
      <c r="O32" s="1"/>
      <c r="P32" s="1"/>
      <c r="Q32" s="1"/>
      <c r="R32" s="1"/>
      <c r="S32" s="1"/>
      <c r="T32" s="1"/>
      <c r="U32" s="1"/>
      <c r="V32" s="1"/>
      <c r="W32" s="32"/>
      <c r="X32" s="1"/>
      <c r="Y32" s="1"/>
      <c r="Z32" s="1"/>
      <c r="AA32" s="1"/>
      <c r="AB32" s="1"/>
      <c r="AC32" s="1"/>
      <c r="AD32" s="1"/>
      <c r="AE32" s="1"/>
      <c r="AF32" s="1"/>
    </row>
    <row r="33" spans="2:32" ht="16.2" x14ac:dyDescent="0.3">
      <c r="B33" s="1"/>
      <c r="C33" s="1"/>
      <c r="D33" s="458"/>
      <c r="E33" s="37" t="str">
        <f>IF(J33="Muito Fraca",0,IF(J33="Fraca",1,IF(J33="Moderada",2,IF(J33="Forte",3,IF(J33="Muito Forte",4,"")))))</f>
        <v/>
      </c>
      <c r="F33" s="1" t="s">
        <v>226</v>
      </c>
      <c r="G33" s="32"/>
      <c r="H33" s="1"/>
      <c r="I33" s="1"/>
      <c r="J33" s="38">
        <f>FDCA!P367</f>
        <v>0</v>
      </c>
      <c r="K33" s="39"/>
      <c r="L33" s="1"/>
      <c r="M33" s="1"/>
      <c r="N33" s="1"/>
      <c r="O33" s="1"/>
      <c r="P33" s="1"/>
      <c r="Q33" s="1"/>
      <c r="R33" s="1"/>
      <c r="S33" s="1"/>
      <c r="T33" s="1"/>
      <c r="U33" s="1"/>
      <c r="V33" s="1"/>
      <c r="W33" s="32"/>
      <c r="X33" s="1"/>
      <c r="Y33" s="1"/>
      <c r="Z33" s="1"/>
      <c r="AA33" s="1"/>
      <c r="AB33" s="1"/>
      <c r="AC33" s="1"/>
      <c r="AD33" s="1"/>
      <c r="AE33" s="1"/>
      <c r="AF33" s="1"/>
    </row>
    <row r="34" spans="2:32" ht="16.2" x14ac:dyDescent="0.3">
      <c r="B34" s="1"/>
      <c r="C34" s="1"/>
      <c r="D34" s="459"/>
      <c r="E34" s="37" t="str">
        <f>IF(J34="Muito Fraca",0,IF(J34="Fraca",1,IF(J34="Moderada",2,IF(J34="Forte",3,IF(J34="Muito Forte",4,"")))))</f>
        <v/>
      </c>
      <c r="F34" s="1" t="s">
        <v>227</v>
      </c>
      <c r="G34" s="32"/>
      <c r="H34" s="1"/>
      <c r="I34" s="1"/>
      <c r="J34" s="38">
        <f>FDCA!P379</f>
        <v>0</v>
      </c>
      <c r="K34" s="39"/>
      <c r="L34" s="1"/>
      <c r="M34" s="1"/>
      <c r="N34" s="1"/>
      <c r="O34" s="1"/>
      <c r="P34" s="1"/>
      <c r="Q34" s="1"/>
      <c r="R34" s="1"/>
      <c r="S34" s="1"/>
      <c r="T34" s="1"/>
      <c r="U34" s="1"/>
      <c r="V34" s="1"/>
      <c r="W34" s="32"/>
      <c r="X34" s="1"/>
      <c r="Y34" s="1"/>
      <c r="Z34" s="1"/>
      <c r="AA34" s="1"/>
      <c r="AB34" s="1"/>
      <c r="AC34" s="1"/>
      <c r="AD34" s="1"/>
      <c r="AE34" s="1"/>
      <c r="AF34" s="1"/>
    </row>
    <row r="35" spans="2:32" x14ac:dyDescent="0.3">
      <c r="B35" s="1"/>
      <c r="C35" s="1"/>
      <c r="D35" s="1"/>
      <c r="E35" s="49"/>
      <c r="F35" s="50"/>
      <c r="G35" s="51"/>
      <c r="H35" s="50"/>
      <c r="I35" s="50"/>
      <c r="J35" s="38"/>
      <c r="K35" s="52"/>
      <c r="L35" s="1"/>
      <c r="M35" s="1"/>
      <c r="N35" s="1"/>
      <c r="O35" s="1"/>
      <c r="P35" s="1"/>
      <c r="Q35" s="1"/>
      <c r="R35" s="1"/>
      <c r="S35" s="1"/>
      <c r="T35" s="1"/>
      <c r="U35" s="1"/>
      <c r="V35" s="1"/>
      <c r="W35" s="32"/>
      <c r="X35" s="1"/>
      <c r="Y35" s="1"/>
      <c r="Z35" s="1"/>
      <c r="AA35" s="1"/>
      <c r="AB35" s="1"/>
      <c r="AC35" s="1"/>
      <c r="AD35" s="1"/>
      <c r="AE35" s="1"/>
      <c r="AF35" s="1"/>
    </row>
    <row r="36" spans="2:32" x14ac:dyDescent="0.3">
      <c r="B36" s="1"/>
      <c r="C36" s="1"/>
      <c r="D36" s="1"/>
      <c r="E36" s="33"/>
      <c r="F36" s="34"/>
      <c r="G36" s="35"/>
      <c r="H36" s="34"/>
      <c r="I36" s="34"/>
      <c r="J36" s="53"/>
      <c r="K36" s="54"/>
      <c r="L36" s="1"/>
      <c r="M36" s="1"/>
      <c r="N36" s="1"/>
      <c r="O36" s="1"/>
      <c r="P36" s="1"/>
      <c r="Q36" s="1"/>
      <c r="R36" s="1"/>
      <c r="S36" s="1"/>
      <c r="T36" s="1"/>
      <c r="U36" s="1"/>
      <c r="V36" s="1"/>
      <c r="W36" s="32"/>
      <c r="X36" s="1"/>
      <c r="Y36" s="1"/>
      <c r="Z36" s="1"/>
      <c r="AA36" s="1"/>
      <c r="AB36" s="1"/>
      <c r="AC36" s="1"/>
      <c r="AD36" s="1"/>
      <c r="AE36" s="1"/>
      <c r="AF36" s="1"/>
    </row>
    <row r="37" spans="2:32" ht="16.2" x14ac:dyDescent="0.3">
      <c r="B37" s="1"/>
      <c r="C37" s="1"/>
      <c r="D37" s="457" t="s">
        <v>121</v>
      </c>
      <c r="E37" s="37" t="str">
        <f>IF(J37="Muito Fraca",0,IF(J37="Fraca",1,IF(J37="Moderada",2,IF(J37="Forte",3,IF(J37="Muito Forte",4,"")))))</f>
        <v/>
      </c>
      <c r="F37" s="1" t="s">
        <v>228</v>
      </c>
      <c r="G37" s="32"/>
      <c r="H37" s="1"/>
      <c r="I37" s="1"/>
      <c r="J37" s="38">
        <f>FDCA!P502</f>
        <v>0</v>
      </c>
      <c r="K37" s="39"/>
      <c r="L37" s="1"/>
      <c r="M37" s="1"/>
      <c r="N37" s="1"/>
      <c r="O37" s="1"/>
      <c r="P37" s="1"/>
      <c r="Q37" s="1"/>
      <c r="R37" s="1"/>
      <c r="S37" s="1"/>
      <c r="T37" s="1"/>
      <c r="U37" s="1"/>
      <c r="V37" s="1"/>
      <c r="W37" s="32"/>
      <c r="X37" s="1"/>
      <c r="Y37" s="1"/>
      <c r="Z37" s="1"/>
      <c r="AA37" s="1"/>
      <c r="AB37" s="1"/>
      <c r="AC37" s="1"/>
      <c r="AD37" s="1"/>
      <c r="AE37" s="1"/>
      <c r="AF37" s="1"/>
    </row>
    <row r="38" spans="2:32" ht="16.2" x14ac:dyDescent="0.3">
      <c r="B38" s="1"/>
      <c r="C38" s="1"/>
      <c r="D38" s="458"/>
      <c r="E38" s="37" t="str">
        <f>IF(J38="Muito Fraca",0,IF(J38="Fraca",1,IF(J38="Moderada",2,IF(J38="Forte",3,IF(J38="Muito Forte",4,"")))))</f>
        <v/>
      </c>
      <c r="F38" s="1" t="s">
        <v>229</v>
      </c>
      <c r="G38" s="32"/>
      <c r="H38" s="1"/>
      <c r="I38" s="1"/>
      <c r="J38" s="38">
        <f>FDCA!P520</f>
        <v>0</v>
      </c>
      <c r="K38" s="39"/>
      <c r="L38" s="1"/>
      <c r="M38" s="1"/>
      <c r="N38" s="1"/>
      <c r="O38" s="1"/>
      <c r="P38" s="1"/>
      <c r="Q38" s="1"/>
      <c r="R38" s="1"/>
      <c r="S38" s="1"/>
      <c r="T38" s="1"/>
      <c r="U38" s="1"/>
      <c r="V38" s="1"/>
      <c r="W38" s="32"/>
      <c r="X38" s="1"/>
      <c r="Y38" s="1"/>
      <c r="Z38" s="1"/>
      <c r="AA38" s="1"/>
      <c r="AB38" s="1"/>
      <c r="AC38" s="1"/>
      <c r="AD38" s="1"/>
      <c r="AE38" s="1"/>
      <c r="AF38" s="1"/>
    </row>
    <row r="39" spans="2:32" ht="16.2" x14ac:dyDescent="0.3">
      <c r="B39" s="1"/>
      <c r="C39" s="1"/>
      <c r="D39" s="459"/>
      <c r="E39" s="37" t="str">
        <f>IF(J39="Muito Fraca",0,IF(J39="Fraca",1,IF(J39="Moderada",2,IF(J39="Forte",3,IF(J39="Muito Forte",4,"")))))</f>
        <v/>
      </c>
      <c r="F39" s="1" t="s">
        <v>230</v>
      </c>
      <c r="G39" s="32"/>
      <c r="H39" s="1"/>
      <c r="I39" s="1"/>
      <c r="J39" s="59">
        <f>FDCA!P493</f>
        <v>0</v>
      </c>
      <c r="K39" s="39"/>
      <c r="L39" s="1"/>
      <c r="M39" s="1"/>
      <c r="N39" s="1"/>
      <c r="O39" s="1"/>
      <c r="P39" s="1"/>
      <c r="Q39" s="1"/>
      <c r="R39" s="1"/>
      <c r="S39" s="1"/>
      <c r="T39" s="1"/>
      <c r="U39" s="1"/>
      <c r="V39" s="1"/>
      <c r="W39" s="32"/>
      <c r="X39" s="1"/>
      <c r="Y39" s="1"/>
      <c r="Z39" s="1"/>
      <c r="AA39" s="1"/>
      <c r="AB39" s="1"/>
      <c r="AC39" s="1"/>
      <c r="AD39" s="1"/>
      <c r="AE39" s="1"/>
      <c r="AF39" s="1"/>
    </row>
    <row r="40" spans="2:32" x14ac:dyDescent="0.3">
      <c r="B40" s="1"/>
      <c r="C40" s="1"/>
      <c r="D40" s="1"/>
      <c r="E40" s="49"/>
      <c r="F40" s="50"/>
      <c r="G40" s="51"/>
      <c r="H40" s="50"/>
      <c r="I40" s="50"/>
      <c r="J40" s="50"/>
      <c r="K40" s="52"/>
      <c r="L40" s="1"/>
      <c r="M40" s="1"/>
      <c r="N40" s="1"/>
      <c r="O40" s="1"/>
      <c r="P40" s="1"/>
      <c r="Q40" s="1"/>
      <c r="R40" s="1"/>
      <c r="S40" s="1"/>
      <c r="T40" s="1"/>
      <c r="U40" s="1"/>
      <c r="V40" s="1"/>
      <c r="W40" s="32"/>
      <c r="X40" s="1"/>
      <c r="Y40" s="1"/>
      <c r="Z40" s="1"/>
      <c r="AA40" s="1"/>
      <c r="AB40" s="1"/>
      <c r="AC40" s="1"/>
      <c r="AD40" s="1"/>
      <c r="AE40" s="1"/>
      <c r="AF40" s="1"/>
    </row>
    <row r="41" spans="2:32" x14ac:dyDescent="0.3">
      <c r="B41" s="1"/>
      <c r="C41" s="1"/>
      <c r="D41" s="1"/>
      <c r="E41" s="32"/>
      <c r="F41" s="1"/>
      <c r="G41" s="32"/>
      <c r="H41" s="1"/>
      <c r="I41" s="1"/>
      <c r="J41" s="1"/>
      <c r="K41" s="1"/>
      <c r="L41" s="1"/>
      <c r="M41" s="1"/>
      <c r="N41" s="1"/>
      <c r="O41" s="1"/>
      <c r="P41" s="1"/>
      <c r="Q41" s="1"/>
      <c r="R41" s="1"/>
      <c r="S41" s="1"/>
      <c r="T41" s="1"/>
      <c r="U41" s="1"/>
      <c r="V41" s="1"/>
      <c r="W41" s="32"/>
      <c r="X41" s="1"/>
      <c r="Y41" s="1"/>
      <c r="Z41" s="1"/>
      <c r="AA41" s="1"/>
      <c r="AB41" s="1"/>
      <c r="AC41" s="1"/>
      <c r="AD41" s="1"/>
      <c r="AE41" s="1"/>
      <c r="AF41" s="1"/>
    </row>
    <row r="42" spans="2:32" x14ac:dyDescent="0.3">
      <c r="B42" s="1"/>
      <c r="C42" s="1"/>
      <c r="D42" s="1"/>
      <c r="E42" s="32"/>
      <c r="F42" s="1"/>
      <c r="G42" s="32"/>
      <c r="H42" s="1"/>
      <c r="I42" s="1"/>
      <c r="J42" s="1"/>
      <c r="K42" s="1"/>
      <c r="L42" s="1"/>
      <c r="M42" s="1"/>
      <c r="N42" s="1"/>
      <c r="O42" s="1"/>
      <c r="P42" s="1"/>
      <c r="Q42" s="1"/>
      <c r="R42" s="1"/>
      <c r="S42" s="1"/>
      <c r="T42" s="1"/>
      <c r="U42" s="1"/>
      <c r="V42" s="1"/>
      <c r="W42" s="32"/>
      <c r="X42" s="1"/>
      <c r="Y42" s="1"/>
      <c r="Z42" s="1"/>
      <c r="AA42" s="1"/>
      <c r="AB42" s="1"/>
      <c r="AC42" s="1"/>
      <c r="AD42" s="1"/>
      <c r="AE42" s="1"/>
      <c r="AF42" s="1"/>
    </row>
  </sheetData>
  <sheetProtection algorithmName="SHA-512" hashValue="5GMVNZIHKgPbeKDwZD6kURADjYAjl1Nflgmeoi3+M9NUC9Znt3v4sT9d8i5B+skCBi94WFIYwr3ruK10ZqfN5Q==" saltValue="NcLtEEJW+x2814Y3F4wbOw==" spinCount="100000" sheet="1" objects="1" scenarios="1"/>
  <mergeCells count="18">
    <mergeCell ref="S2:AE2"/>
    <mergeCell ref="F27:F31"/>
    <mergeCell ref="E27:E31"/>
    <mergeCell ref="D27:D34"/>
    <mergeCell ref="AD21:AD26"/>
    <mergeCell ref="C8:L8"/>
    <mergeCell ref="S8:AE8"/>
    <mergeCell ref="C7:AE7"/>
    <mergeCell ref="H3:AE3"/>
    <mergeCell ref="H4:AE4"/>
    <mergeCell ref="H5:AE5"/>
    <mergeCell ref="D37:D39"/>
    <mergeCell ref="AD29:AD30"/>
    <mergeCell ref="D12:D24"/>
    <mergeCell ref="E19:E22"/>
    <mergeCell ref="F19:F22"/>
    <mergeCell ref="E12:E13"/>
    <mergeCell ref="F12:F13"/>
  </mergeCells>
  <conditionalFormatting sqref="G12:G13">
    <cfRule type="iconSet" priority="25">
      <iconSet iconSet="5Arrows" showValue="0">
        <cfvo type="percent" val="0"/>
        <cfvo type="num" val="1"/>
        <cfvo type="num" val="2"/>
        <cfvo type="num" val="3"/>
        <cfvo type="num" val="4"/>
      </iconSet>
    </cfRule>
  </conditionalFormatting>
  <conditionalFormatting sqref="G19">
    <cfRule type="iconSet" priority="24">
      <iconSet iconSet="5Arrows" showValue="0">
        <cfvo type="percent" val="0"/>
        <cfvo type="num" val="1"/>
        <cfvo type="num" val="2"/>
        <cfvo type="num" val="3"/>
        <cfvo type="num" val="4"/>
      </iconSet>
    </cfRule>
  </conditionalFormatting>
  <conditionalFormatting sqref="G20">
    <cfRule type="iconSet" priority="23">
      <iconSet iconSet="5Arrows" showValue="0">
        <cfvo type="percent" val="0"/>
        <cfvo type="num" val="1"/>
        <cfvo type="num" val="2"/>
        <cfvo type="num" val="3"/>
        <cfvo type="num" val="4"/>
      </iconSet>
    </cfRule>
  </conditionalFormatting>
  <conditionalFormatting sqref="G21">
    <cfRule type="iconSet" priority="22">
      <iconSet iconSet="5Arrows" showValue="0">
        <cfvo type="percent" val="0"/>
        <cfvo type="num" val="1"/>
        <cfvo type="num" val="2"/>
        <cfvo type="num" val="3"/>
        <cfvo type="num" val="4"/>
      </iconSet>
    </cfRule>
  </conditionalFormatting>
  <conditionalFormatting sqref="G22">
    <cfRule type="iconSet" priority="21">
      <iconSet iconSet="5Arrows" showValue="0">
        <cfvo type="percent" val="0"/>
        <cfvo type="num" val="1"/>
        <cfvo type="num" val="2"/>
        <cfvo type="num" val="3"/>
        <cfvo type="num" val="4"/>
      </iconSet>
    </cfRule>
  </conditionalFormatting>
  <conditionalFormatting sqref="E15">
    <cfRule type="iconSet" priority="20">
      <iconSet iconSet="5Arrows" showValue="0">
        <cfvo type="percent" val="0"/>
        <cfvo type="num" val="1"/>
        <cfvo type="num" val="2"/>
        <cfvo type="num" val="3"/>
        <cfvo type="num" val="4"/>
      </iconSet>
    </cfRule>
  </conditionalFormatting>
  <conditionalFormatting sqref="E17">
    <cfRule type="iconSet" priority="19">
      <iconSet iconSet="5Arrows" showValue="0">
        <cfvo type="percent" val="0"/>
        <cfvo type="num" val="1"/>
        <cfvo type="num" val="2"/>
        <cfvo type="num" val="3"/>
        <cfvo type="num" val="4"/>
      </iconSet>
    </cfRule>
  </conditionalFormatting>
  <conditionalFormatting sqref="E24">
    <cfRule type="iconSet" priority="18">
      <iconSet iconSet="5Arrows" showValue="0">
        <cfvo type="percent" val="0"/>
        <cfvo type="num" val="1"/>
        <cfvo type="num" val="2"/>
        <cfvo type="num" val="3"/>
        <cfvo type="num" val="4"/>
      </iconSet>
    </cfRule>
  </conditionalFormatting>
  <conditionalFormatting sqref="E33">
    <cfRule type="iconSet" priority="17">
      <iconSet iconSet="5Arrows" showValue="0">
        <cfvo type="percent" val="0"/>
        <cfvo type="num" val="1"/>
        <cfvo type="num" val="2"/>
        <cfvo type="num" val="3"/>
        <cfvo type="num" val="4"/>
      </iconSet>
    </cfRule>
  </conditionalFormatting>
  <conditionalFormatting sqref="E34">
    <cfRule type="iconSet" priority="16">
      <iconSet iconSet="5Arrows" showValue="0">
        <cfvo type="percent" val="0"/>
        <cfvo type="num" val="1"/>
        <cfvo type="num" val="2"/>
        <cfvo type="num" val="3"/>
        <cfvo type="num" val="4"/>
      </iconSet>
    </cfRule>
  </conditionalFormatting>
  <conditionalFormatting sqref="E37">
    <cfRule type="iconSet" priority="15">
      <iconSet iconSet="5Arrows" showValue="0">
        <cfvo type="percent" val="0"/>
        <cfvo type="num" val="1"/>
        <cfvo type="num" val="2"/>
        <cfvo type="num" val="3"/>
        <cfvo type="num" val="4"/>
      </iconSet>
    </cfRule>
  </conditionalFormatting>
  <conditionalFormatting sqref="E38">
    <cfRule type="iconSet" priority="14">
      <iconSet iconSet="5Arrows" showValue="0">
        <cfvo type="percent" val="0"/>
        <cfvo type="num" val="1"/>
        <cfvo type="num" val="2"/>
        <cfvo type="num" val="3"/>
        <cfvo type="num" val="4"/>
      </iconSet>
    </cfRule>
  </conditionalFormatting>
  <conditionalFormatting sqref="E39">
    <cfRule type="iconSet" priority="13">
      <iconSet iconSet="5Arrows" showValue="0">
        <cfvo type="percent" val="0"/>
        <cfvo type="num" val="1"/>
        <cfvo type="num" val="2"/>
        <cfvo type="num" val="3"/>
        <cfvo type="num" val="4"/>
      </iconSet>
    </cfRule>
  </conditionalFormatting>
  <conditionalFormatting sqref="G27">
    <cfRule type="iconSet" priority="12">
      <iconSet iconSet="5Arrows" showValue="0">
        <cfvo type="percent" val="0"/>
        <cfvo type="num" val="1"/>
        <cfvo type="num" val="2"/>
        <cfvo type="num" val="3"/>
        <cfvo type="num" val="4"/>
      </iconSet>
    </cfRule>
  </conditionalFormatting>
  <conditionalFormatting sqref="G28">
    <cfRule type="iconSet" priority="11">
      <iconSet iconSet="5Arrows" showValue="0">
        <cfvo type="percent" val="0"/>
        <cfvo type="num" val="1"/>
        <cfvo type="num" val="2"/>
        <cfvo type="num" val="3"/>
        <cfvo type="num" val="4"/>
      </iconSet>
    </cfRule>
  </conditionalFormatting>
  <conditionalFormatting sqref="G29">
    <cfRule type="iconSet" priority="10">
      <iconSet iconSet="5Arrows" showValue="0">
        <cfvo type="percent" val="0"/>
        <cfvo type="num" val="1"/>
        <cfvo type="num" val="2"/>
        <cfvo type="num" val="3"/>
        <cfvo type="num" val="4"/>
      </iconSet>
    </cfRule>
  </conditionalFormatting>
  <conditionalFormatting sqref="G30">
    <cfRule type="iconSet" priority="9">
      <iconSet iconSet="5Arrows" showValue="0">
        <cfvo type="percent" val="0"/>
        <cfvo type="num" val="1"/>
        <cfvo type="num" val="2"/>
        <cfvo type="num" val="3"/>
        <cfvo type="num" val="4"/>
      </iconSet>
    </cfRule>
  </conditionalFormatting>
  <conditionalFormatting sqref="G31">
    <cfRule type="iconSet" priority="8">
      <iconSet iconSet="5Arrows" showValue="0">
        <cfvo type="percent" val="0"/>
        <cfvo type="num" val="1"/>
        <cfvo type="num" val="2"/>
        <cfvo type="num" val="3"/>
        <cfvo type="num" val="4"/>
      </iconSet>
    </cfRule>
  </conditionalFormatting>
  <conditionalFormatting sqref="W21">
    <cfRule type="iconSet" priority="7">
      <iconSet iconSet="5Arrows" showValue="0">
        <cfvo type="percent" val="0"/>
        <cfvo type="num" val="1"/>
        <cfvo type="num" val="2"/>
        <cfvo type="num" val="3"/>
        <cfvo type="num" val="4"/>
      </iconSet>
    </cfRule>
  </conditionalFormatting>
  <conditionalFormatting sqref="W22">
    <cfRule type="iconSet" priority="6">
      <iconSet iconSet="5Arrows" showValue="0">
        <cfvo type="percent" val="0"/>
        <cfvo type="num" val="1"/>
        <cfvo type="num" val="2"/>
        <cfvo type="num" val="3"/>
        <cfvo type="num" val="4"/>
      </iconSet>
    </cfRule>
  </conditionalFormatting>
  <conditionalFormatting sqref="W23:W25">
    <cfRule type="iconSet" priority="5">
      <iconSet iconSet="5Arrows" showValue="0">
        <cfvo type="percent" val="0"/>
        <cfvo type="num" val="1"/>
        <cfvo type="num" val="2"/>
        <cfvo type="num" val="3"/>
        <cfvo type="num" val="4"/>
      </iconSet>
    </cfRule>
  </conditionalFormatting>
  <conditionalFormatting sqref="W26">
    <cfRule type="iconSet" priority="3">
      <iconSet iconSet="5Arrows" showValue="0">
        <cfvo type="percent" val="0"/>
        <cfvo type="num" val="1"/>
        <cfvo type="num" val="2"/>
        <cfvo type="num" val="3"/>
        <cfvo type="num" val="4"/>
      </iconSet>
    </cfRule>
  </conditionalFormatting>
  <conditionalFormatting sqref="W29">
    <cfRule type="iconSet" priority="2">
      <iconSet iconSet="5Arrows" showValue="0">
        <cfvo type="percent" val="0"/>
        <cfvo type="num" val="1"/>
        <cfvo type="num" val="2"/>
        <cfvo type="num" val="3"/>
        <cfvo type="num" val="4"/>
      </iconSet>
    </cfRule>
  </conditionalFormatting>
  <conditionalFormatting sqref="W30">
    <cfRule type="iconSet" priority="1">
      <iconSet iconSet="5Arrows" showValue="0">
        <cfvo type="percent" val="0"/>
        <cfvo type="num" val="1"/>
        <cfvo type="num" val="2"/>
        <cfvo type="num" val="3"/>
        <cfvo type="num" val="4"/>
      </iconSet>
    </cfRule>
  </conditionalFormatting>
  <printOptions horizontalCentered="1"/>
  <pageMargins left="0.23622047244094491" right="0.23622047244094491" top="0.74803149606299213" bottom="0.74803149606299213" header="0.31496062992125984" footer="0.31496062992125984"/>
  <pageSetup paperSize="9" scale="50" orientation="landscape"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23">
    <tabColor rgb="FF92D050"/>
    <pageSetUpPr fitToPage="1"/>
  </sheetPr>
  <dimension ref="B1:AF49"/>
  <sheetViews>
    <sheetView showGridLines="0" topLeftCell="A10" zoomScale="70" zoomScaleNormal="70" workbookViewId="0">
      <selection activeCell="E3" sqref="E3:F3"/>
    </sheetView>
  </sheetViews>
  <sheetFormatPr defaultColWidth="8.88671875" defaultRowHeight="14.4" x14ac:dyDescent="0.3"/>
  <cols>
    <col min="1" max="1" width="2.5546875" style="28" customWidth="1"/>
    <col min="2" max="2" width="2.88671875" style="28" customWidth="1"/>
    <col min="3" max="3" width="3.6640625" style="28" customWidth="1"/>
    <col min="4" max="4" width="19.6640625" style="28" customWidth="1"/>
    <col min="5" max="5" width="4" style="29" customWidth="1"/>
    <col min="6" max="6" width="17.6640625" style="28" customWidth="1"/>
    <col min="7" max="7" width="3.5546875" style="29" customWidth="1"/>
    <col min="8" max="8" width="45" style="28" customWidth="1"/>
    <col min="9" max="9" width="10.88671875" style="28" customWidth="1"/>
    <col min="10" max="10" width="14.33203125" style="28" customWidth="1"/>
    <col min="11" max="12" width="4.109375" style="28" customWidth="1"/>
    <col min="13" max="13" width="8.88671875" style="28"/>
    <col min="14" max="17" width="5.6640625" style="28" customWidth="1"/>
    <col min="18" max="18" width="8.88671875" style="28"/>
    <col min="19" max="20" width="4.109375" style="28" customWidth="1"/>
    <col min="21" max="21" width="14.33203125" style="28" customWidth="1"/>
    <col min="22" max="22" width="4.109375" style="28" customWidth="1"/>
    <col min="23" max="23" width="3.5546875" style="29" customWidth="1"/>
    <col min="24" max="28" width="8.88671875" style="28"/>
    <col min="29" max="29" width="10.44140625" style="28" customWidth="1"/>
    <col min="30" max="30" width="20" style="28" customWidth="1"/>
    <col min="31" max="31" width="2.5546875" style="28" customWidth="1"/>
    <col min="32" max="32" width="3.109375" style="28" customWidth="1"/>
    <col min="33" max="16384" width="8.88671875" style="28"/>
  </cols>
  <sheetData>
    <row r="1" spans="2:32" ht="10.199999999999999" customHeight="1" x14ac:dyDescent="0.3"/>
    <row r="2" spans="2:32" ht="27.6" customHeight="1" x14ac:dyDescent="0.45">
      <c r="B2" s="60"/>
      <c r="C2" s="61"/>
      <c r="D2" s="61"/>
      <c r="E2" s="61"/>
      <c r="F2" s="61"/>
      <c r="G2" s="61"/>
      <c r="H2" s="61"/>
      <c r="I2" s="61"/>
      <c r="J2" s="61"/>
      <c r="K2" s="61"/>
      <c r="L2" s="61"/>
      <c r="M2" s="60"/>
      <c r="N2" s="60"/>
      <c r="O2" s="60"/>
      <c r="P2" s="60"/>
      <c r="Q2" s="60"/>
      <c r="R2" s="60"/>
      <c r="S2" s="468"/>
      <c r="T2" s="468"/>
      <c r="U2" s="468"/>
      <c r="V2" s="468"/>
      <c r="W2" s="468"/>
      <c r="X2" s="468"/>
      <c r="Y2" s="468"/>
      <c r="Z2" s="468"/>
      <c r="AA2" s="468"/>
      <c r="AB2" s="468"/>
      <c r="AC2" s="468"/>
      <c r="AD2" s="468"/>
      <c r="AE2" s="468"/>
      <c r="AF2" s="60"/>
    </row>
    <row r="3" spans="2:32" ht="26.4" customHeight="1" x14ac:dyDescent="0.45">
      <c r="B3" s="60"/>
      <c r="C3" s="62"/>
      <c r="D3" s="62"/>
      <c r="E3" s="62"/>
      <c r="F3" s="62"/>
      <c r="G3" s="62"/>
      <c r="H3" s="468" t="s">
        <v>6</v>
      </c>
      <c r="I3" s="468"/>
      <c r="J3" s="468"/>
      <c r="K3" s="468"/>
      <c r="L3" s="468"/>
      <c r="M3" s="468"/>
      <c r="N3" s="468"/>
      <c r="O3" s="468"/>
      <c r="P3" s="468"/>
      <c r="Q3" s="468"/>
      <c r="R3" s="468"/>
      <c r="S3" s="468"/>
      <c r="T3" s="468"/>
      <c r="U3" s="468"/>
      <c r="V3" s="468"/>
      <c r="W3" s="468"/>
      <c r="X3" s="468"/>
      <c r="Y3" s="468"/>
      <c r="Z3" s="468"/>
      <c r="AA3" s="468"/>
      <c r="AB3" s="468"/>
      <c r="AC3" s="468"/>
      <c r="AD3" s="468"/>
      <c r="AE3" s="468"/>
      <c r="AF3" s="60"/>
    </row>
    <row r="4" spans="2:32" ht="26.4" customHeight="1" x14ac:dyDescent="0.45">
      <c r="B4" s="60"/>
      <c r="C4" s="62"/>
      <c r="D4" s="62"/>
      <c r="E4" s="62"/>
      <c r="F4" s="62"/>
      <c r="G4" s="62"/>
      <c r="H4" s="472" t="s">
        <v>7</v>
      </c>
      <c r="I4" s="472"/>
      <c r="J4" s="472"/>
      <c r="K4" s="472"/>
      <c r="L4" s="472"/>
      <c r="M4" s="472"/>
      <c r="N4" s="472"/>
      <c r="O4" s="472"/>
      <c r="P4" s="472"/>
      <c r="Q4" s="472"/>
      <c r="R4" s="472"/>
      <c r="S4" s="472"/>
      <c r="T4" s="472"/>
      <c r="U4" s="472"/>
      <c r="V4" s="472"/>
      <c r="W4" s="472"/>
      <c r="X4" s="472"/>
      <c r="Y4" s="472"/>
      <c r="Z4" s="472"/>
      <c r="AA4" s="472"/>
      <c r="AB4" s="472"/>
      <c r="AC4" s="472"/>
      <c r="AD4" s="472"/>
      <c r="AE4" s="472"/>
      <c r="AF4" s="60"/>
    </row>
    <row r="5" spans="2:32" ht="26.4" customHeight="1" x14ac:dyDescent="0.45">
      <c r="B5" s="60"/>
      <c r="C5" s="62"/>
      <c r="D5" s="62"/>
      <c r="E5" s="62"/>
      <c r="F5" s="62"/>
      <c r="G5" s="62"/>
      <c r="H5" s="467" t="e">
        <f>CONCATENATE(FDCA!#REF!," / ",FDCA!#REF!)</f>
        <v>#REF!</v>
      </c>
      <c r="I5" s="467"/>
      <c r="J5" s="467"/>
      <c r="K5" s="467"/>
      <c r="L5" s="467"/>
      <c r="M5" s="467"/>
      <c r="N5" s="467"/>
      <c r="O5" s="467"/>
      <c r="P5" s="467"/>
      <c r="Q5" s="467"/>
      <c r="R5" s="467"/>
      <c r="S5" s="467"/>
      <c r="T5" s="467"/>
      <c r="U5" s="467"/>
      <c r="V5" s="467"/>
      <c r="W5" s="467"/>
      <c r="X5" s="467"/>
      <c r="Y5" s="467"/>
      <c r="Z5" s="467"/>
      <c r="AA5" s="467"/>
      <c r="AB5" s="467"/>
      <c r="AC5" s="467"/>
      <c r="AD5" s="467"/>
      <c r="AE5" s="467"/>
      <c r="AF5" s="60"/>
    </row>
    <row r="6" spans="2:32" ht="9" customHeight="1" x14ac:dyDescent="0.45">
      <c r="B6" s="60"/>
      <c r="C6" s="62"/>
      <c r="D6" s="62"/>
      <c r="E6" s="62"/>
      <c r="F6" s="62"/>
      <c r="G6" s="62"/>
      <c r="H6" s="62"/>
      <c r="I6" s="62"/>
      <c r="J6" s="62"/>
      <c r="K6" s="62"/>
      <c r="L6" s="62"/>
      <c r="M6" s="60"/>
      <c r="N6" s="60"/>
      <c r="O6" s="60"/>
      <c r="P6" s="60"/>
      <c r="Q6" s="60"/>
      <c r="R6" s="60"/>
      <c r="S6" s="62"/>
      <c r="T6" s="62"/>
      <c r="U6" s="62"/>
      <c r="V6" s="62"/>
      <c r="W6" s="62"/>
      <c r="X6" s="62"/>
      <c r="Y6" s="62"/>
      <c r="Z6" s="62"/>
      <c r="AA6" s="62"/>
      <c r="AB6" s="62"/>
      <c r="AC6" s="62"/>
      <c r="AD6" s="62"/>
      <c r="AE6" s="62"/>
      <c r="AF6" s="60"/>
    </row>
    <row r="7" spans="2:32" ht="61.95" customHeight="1" x14ac:dyDescent="0.5">
      <c r="B7" s="60"/>
      <c r="C7" s="473" t="s">
        <v>197</v>
      </c>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60"/>
    </row>
    <row r="8" spans="2:32" ht="43.2" customHeight="1" x14ac:dyDescent="0.45">
      <c r="B8" s="60"/>
      <c r="C8" s="468" t="s">
        <v>198</v>
      </c>
      <c r="D8" s="468"/>
      <c r="E8" s="468"/>
      <c r="F8" s="468"/>
      <c r="G8" s="468"/>
      <c r="H8" s="468"/>
      <c r="I8" s="468"/>
      <c r="J8" s="468"/>
      <c r="K8" s="468"/>
      <c r="L8" s="468"/>
      <c r="M8" s="60"/>
      <c r="N8" s="60"/>
      <c r="O8" s="60"/>
      <c r="P8" s="60"/>
      <c r="Q8" s="60"/>
      <c r="R8" s="60"/>
      <c r="S8" s="468" t="s">
        <v>199</v>
      </c>
      <c r="T8" s="468"/>
      <c r="U8" s="468"/>
      <c r="V8" s="468"/>
      <c r="W8" s="468"/>
      <c r="X8" s="468"/>
      <c r="Y8" s="468"/>
      <c r="Z8" s="468"/>
      <c r="AA8" s="468"/>
      <c r="AB8" s="468"/>
      <c r="AC8" s="468"/>
      <c r="AD8" s="468"/>
      <c r="AE8" s="468"/>
      <c r="AF8" s="60"/>
    </row>
    <row r="9" spans="2:32" ht="4.95" customHeight="1" x14ac:dyDescent="0.3">
      <c r="B9" s="60"/>
      <c r="C9" s="60"/>
      <c r="D9" s="60"/>
      <c r="E9" s="63"/>
      <c r="F9" s="60"/>
      <c r="G9" s="63"/>
      <c r="H9" s="60"/>
      <c r="I9" s="60"/>
      <c r="J9" s="60"/>
      <c r="K9" s="60"/>
      <c r="L9" s="60"/>
      <c r="M9" s="60"/>
      <c r="N9" s="60"/>
      <c r="O9" s="60"/>
      <c r="P9" s="60"/>
      <c r="Q9" s="60"/>
      <c r="R9" s="60"/>
      <c r="S9" s="60"/>
      <c r="T9" s="60"/>
      <c r="U9" s="60"/>
      <c r="V9" s="60"/>
      <c r="W9" s="63"/>
      <c r="X9" s="60"/>
      <c r="Y9" s="60"/>
      <c r="Z9" s="60"/>
      <c r="AA9" s="60"/>
      <c r="AB9" s="60"/>
      <c r="AC9" s="60"/>
      <c r="AD9" s="60"/>
      <c r="AE9" s="60"/>
      <c r="AF9" s="60"/>
    </row>
    <row r="10" spans="2:32" x14ac:dyDescent="0.3">
      <c r="B10" s="60"/>
      <c r="C10" s="60"/>
      <c r="D10" s="60"/>
      <c r="E10" s="63"/>
      <c r="F10" s="60"/>
      <c r="G10" s="63"/>
      <c r="H10" s="60"/>
      <c r="I10" s="60"/>
      <c r="J10" s="60"/>
      <c r="K10" s="60"/>
      <c r="L10" s="60"/>
      <c r="M10" s="60"/>
      <c r="N10" s="60"/>
      <c r="O10" s="60"/>
      <c r="P10" s="60"/>
      <c r="Q10" s="60"/>
      <c r="R10" s="60"/>
      <c r="S10" s="60"/>
      <c r="T10" s="60"/>
      <c r="U10" s="60"/>
      <c r="V10" s="60"/>
      <c r="W10" s="63"/>
      <c r="X10" s="60"/>
      <c r="Y10" s="60"/>
      <c r="Z10" s="60"/>
      <c r="AA10" s="60"/>
      <c r="AB10" s="60"/>
      <c r="AC10" s="60"/>
      <c r="AD10" s="60"/>
      <c r="AE10" s="60"/>
      <c r="AF10" s="60"/>
    </row>
    <row r="11" spans="2:32" x14ac:dyDescent="0.3">
      <c r="B11" s="60"/>
      <c r="C11" s="60"/>
      <c r="D11" s="60"/>
      <c r="E11" s="64"/>
      <c r="F11" s="65"/>
      <c r="G11" s="66"/>
      <c r="H11" s="65"/>
      <c r="I11" s="65"/>
      <c r="J11" s="65"/>
      <c r="K11" s="67"/>
      <c r="L11" s="60"/>
      <c r="M11" s="60"/>
      <c r="N11" s="60"/>
      <c r="O11" s="60"/>
      <c r="P11" s="60"/>
      <c r="Q11" s="60"/>
      <c r="R11" s="60"/>
      <c r="S11" s="60"/>
      <c r="T11" s="60"/>
      <c r="U11" s="60"/>
      <c r="V11" s="60"/>
      <c r="W11" s="63"/>
      <c r="X11" s="60"/>
      <c r="Y11" s="60"/>
      <c r="Z11" s="60"/>
      <c r="AA11" s="60"/>
      <c r="AB11" s="60"/>
      <c r="AC11" s="60"/>
      <c r="AD11" s="60"/>
      <c r="AE11" s="60"/>
      <c r="AF11" s="60"/>
    </row>
    <row r="12" spans="2:32" ht="16.2" x14ac:dyDescent="0.3">
      <c r="B12" s="60"/>
      <c r="C12" s="60"/>
      <c r="D12" s="469" t="s">
        <v>200</v>
      </c>
      <c r="E12" s="474">
        <v>4</v>
      </c>
      <c r="F12" s="475" t="s">
        <v>201</v>
      </c>
      <c r="G12" s="68" t="str">
        <f>IF(J12="Muito Fraca",0,IF(J12="Fraca",1,IF(J12="Moderada",2,IF(J12="Forte",3,IF(J12="Muito Forte",4,"")))))</f>
        <v/>
      </c>
      <c r="H12" s="60" t="s">
        <v>231</v>
      </c>
      <c r="I12" s="60"/>
      <c r="J12" s="69">
        <f>FDCA!R19</f>
        <v>0</v>
      </c>
      <c r="K12" s="70"/>
      <c r="L12" s="60"/>
      <c r="M12" s="60"/>
      <c r="N12" s="60"/>
      <c r="O12" s="60"/>
      <c r="P12" s="60"/>
      <c r="Q12" s="60"/>
      <c r="R12" s="60"/>
      <c r="S12" s="60"/>
      <c r="T12" s="60"/>
      <c r="U12" s="60"/>
      <c r="V12" s="60"/>
      <c r="W12" s="63"/>
      <c r="X12" s="60"/>
      <c r="Y12" s="60"/>
      <c r="Z12" s="60"/>
      <c r="AA12" s="60"/>
      <c r="AB12" s="60"/>
      <c r="AC12" s="60"/>
      <c r="AD12" s="60"/>
      <c r="AE12" s="60"/>
      <c r="AF12" s="60"/>
    </row>
    <row r="13" spans="2:32" ht="16.2" x14ac:dyDescent="0.3">
      <c r="B13" s="60"/>
      <c r="C13" s="60"/>
      <c r="D13" s="470"/>
      <c r="E13" s="474"/>
      <c r="F13" s="475"/>
      <c r="G13" s="68" t="str">
        <f>IF(J13="Muito Fraca",0,IF(J13="Fraca",1,IF(J13="Moderada",2,IF(J13="Forte",3,IF(J13="Muito Forte",4,"")))))</f>
        <v/>
      </c>
      <c r="H13" s="60" t="s">
        <v>232</v>
      </c>
      <c r="I13" s="60"/>
      <c r="J13" s="69">
        <f>FDCA!R25</f>
        <v>0</v>
      </c>
      <c r="K13" s="70"/>
      <c r="L13" s="60"/>
      <c r="M13" s="60"/>
      <c r="N13" s="60"/>
      <c r="O13" s="60"/>
      <c r="P13" s="60"/>
      <c r="Q13" s="60"/>
      <c r="R13" s="60"/>
      <c r="S13" s="60"/>
      <c r="T13" s="60"/>
      <c r="U13" s="60"/>
      <c r="V13" s="60"/>
      <c r="W13" s="63"/>
      <c r="X13" s="60"/>
      <c r="Y13" s="60"/>
      <c r="Z13" s="60"/>
      <c r="AA13" s="60"/>
      <c r="AB13" s="60"/>
      <c r="AC13" s="60"/>
      <c r="AD13" s="60"/>
      <c r="AE13" s="60"/>
      <c r="AF13" s="60"/>
    </row>
    <row r="14" spans="2:32" x14ac:dyDescent="0.3">
      <c r="B14" s="60"/>
      <c r="C14" s="60"/>
      <c r="D14" s="470"/>
      <c r="E14" s="71"/>
      <c r="F14" s="60"/>
      <c r="G14" s="63"/>
      <c r="H14" s="60"/>
      <c r="I14" s="60"/>
      <c r="J14" s="72"/>
      <c r="K14" s="70"/>
      <c r="L14" s="60"/>
      <c r="M14" s="60"/>
      <c r="N14" s="60"/>
      <c r="O14" s="60"/>
      <c r="P14" s="60"/>
      <c r="Q14" s="60"/>
      <c r="R14" s="60"/>
      <c r="S14" s="60"/>
      <c r="T14" s="60"/>
      <c r="U14" s="60"/>
      <c r="V14" s="60"/>
      <c r="W14" s="63"/>
      <c r="X14" s="60"/>
      <c r="Y14" s="60"/>
      <c r="Z14" s="60"/>
      <c r="AA14" s="60"/>
      <c r="AB14" s="60"/>
      <c r="AC14" s="60"/>
      <c r="AD14" s="60"/>
      <c r="AE14" s="60"/>
      <c r="AF14" s="60"/>
    </row>
    <row r="15" spans="2:32" ht="16.2" x14ac:dyDescent="0.3">
      <c r="B15" s="60"/>
      <c r="C15" s="60"/>
      <c r="D15" s="470"/>
      <c r="E15" s="474">
        <v>4</v>
      </c>
      <c r="F15" s="480" t="s">
        <v>233</v>
      </c>
      <c r="G15" s="68" t="str">
        <f>IF(J15="Muito Fraca",0,IF(J15="Fraca",1,IF(J15="Moderada",2,IF(J15="Forte",3,IF(J15="Muito Forte",4,"")))))</f>
        <v/>
      </c>
      <c r="H15" s="60" t="s">
        <v>234</v>
      </c>
      <c r="I15" s="60"/>
      <c r="J15" s="69">
        <f>FDCA!R115</f>
        <v>0</v>
      </c>
      <c r="K15" s="70"/>
      <c r="L15" s="60"/>
      <c r="M15" s="60"/>
      <c r="N15" s="60"/>
      <c r="O15" s="60"/>
      <c r="P15" s="60"/>
      <c r="Q15" s="60"/>
      <c r="R15" s="60"/>
      <c r="S15" s="60"/>
      <c r="T15" s="60"/>
      <c r="U15" s="60"/>
      <c r="V15" s="60"/>
      <c r="W15" s="63"/>
      <c r="X15" s="60"/>
      <c r="Y15" s="60"/>
      <c r="Z15" s="60"/>
      <c r="AA15" s="60"/>
      <c r="AB15" s="60"/>
      <c r="AC15" s="60"/>
      <c r="AD15" s="60"/>
      <c r="AE15" s="60"/>
      <c r="AF15" s="60"/>
    </row>
    <row r="16" spans="2:32" ht="16.2" x14ac:dyDescent="0.3">
      <c r="B16" s="60"/>
      <c r="C16" s="60"/>
      <c r="D16" s="470"/>
      <c r="E16" s="474"/>
      <c r="F16" s="480"/>
      <c r="G16" s="68" t="str">
        <f>IF(J16="Muito Fraca",0,IF(J16="Fraca",1,IF(J16="Moderada",2,IF(J16="Forte",3,IF(J16="Muito Forte",4,"")))))</f>
        <v/>
      </c>
      <c r="H16" s="60" t="s">
        <v>235</v>
      </c>
      <c r="I16" s="60"/>
      <c r="J16" s="69">
        <f>FDCA!R127</f>
        <v>0</v>
      </c>
      <c r="K16" s="70"/>
      <c r="L16" s="60"/>
      <c r="M16" s="60"/>
      <c r="N16" s="60"/>
      <c r="O16" s="60"/>
      <c r="P16" s="60"/>
      <c r="Q16" s="60"/>
      <c r="R16" s="60"/>
      <c r="S16" s="60"/>
      <c r="T16" s="60"/>
      <c r="U16" s="60"/>
      <c r="V16" s="60"/>
      <c r="W16" s="63"/>
      <c r="X16" s="60"/>
      <c r="Y16" s="60"/>
      <c r="Z16" s="60"/>
      <c r="AA16" s="60"/>
      <c r="AB16" s="60"/>
      <c r="AC16" s="60"/>
      <c r="AD16" s="60"/>
      <c r="AE16" s="60"/>
      <c r="AF16" s="60"/>
    </row>
    <row r="17" spans="2:32" ht="16.2" x14ac:dyDescent="0.3">
      <c r="B17" s="60"/>
      <c r="C17" s="60"/>
      <c r="D17" s="470"/>
      <c r="E17" s="474"/>
      <c r="F17" s="480"/>
      <c r="G17" s="68" t="str">
        <f>IF(J17="Muito Fraca",0,IF(J17="Fraca",1,IF(J17="Moderada",2,IF(J17="Forte",3,IF(J17="Muito Forte",4,"")))))</f>
        <v/>
      </c>
      <c r="H17" s="60" t="s">
        <v>236</v>
      </c>
      <c r="I17" s="60"/>
      <c r="J17" s="69">
        <f>FDCA!R135</f>
        <v>0</v>
      </c>
      <c r="K17" s="70"/>
      <c r="L17" s="60"/>
      <c r="M17" s="60"/>
      <c r="N17" s="60"/>
      <c r="O17" s="60"/>
      <c r="P17" s="60"/>
      <c r="Q17" s="60"/>
      <c r="R17" s="60"/>
      <c r="S17" s="60"/>
      <c r="T17" s="60"/>
      <c r="U17" s="60"/>
      <c r="V17" s="60"/>
      <c r="W17" s="63"/>
      <c r="X17" s="60"/>
      <c r="Y17" s="60"/>
      <c r="Z17" s="60"/>
      <c r="AA17" s="60"/>
      <c r="AB17" s="60"/>
      <c r="AC17" s="60"/>
      <c r="AD17" s="60"/>
      <c r="AE17" s="60"/>
      <c r="AF17" s="60"/>
    </row>
    <row r="18" spans="2:32" x14ac:dyDescent="0.3">
      <c r="B18" s="60"/>
      <c r="C18" s="60"/>
      <c r="D18" s="470"/>
      <c r="E18" s="71"/>
      <c r="F18" s="60"/>
      <c r="G18" s="63"/>
      <c r="H18" s="60"/>
      <c r="I18" s="60"/>
      <c r="J18" s="72"/>
      <c r="K18" s="70"/>
      <c r="L18" s="60"/>
      <c r="M18" s="60"/>
      <c r="N18" s="60"/>
      <c r="O18" s="60"/>
      <c r="P18" s="60"/>
      <c r="Q18" s="60"/>
      <c r="R18" s="60"/>
      <c r="S18" s="60"/>
      <c r="T18" s="60"/>
      <c r="U18" s="60"/>
      <c r="V18" s="60"/>
      <c r="W18" s="63"/>
      <c r="X18" s="60"/>
      <c r="Y18" s="60"/>
      <c r="Z18" s="60"/>
      <c r="AA18" s="60"/>
      <c r="AB18" s="60"/>
      <c r="AC18" s="60"/>
      <c r="AD18" s="60"/>
      <c r="AE18" s="60"/>
      <c r="AF18" s="60"/>
    </row>
    <row r="19" spans="2:32" ht="15" customHeight="1" x14ac:dyDescent="0.3">
      <c r="B19" s="60"/>
      <c r="C19" s="60"/>
      <c r="D19" s="470"/>
      <c r="E19" s="474">
        <v>4</v>
      </c>
      <c r="F19" s="476" t="s">
        <v>237</v>
      </c>
      <c r="G19" s="68" t="e">
        <f>IF(J19="Muito Fraca",0,IF(J19="Fraca",1,IF(J19="Moderada",2,IF(J19="Forte",3,IF(J19="Muito Forte",4,"")))))</f>
        <v>#REF!</v>
      </c>
      <c r="H19" s="60" t="s">
        <v>238</v>
      </c>
      <c r="I19" s="60"/>
      <c r="J19" s="69" t="e">
        <f>FDCA!#REF!</f>
        <v>#REF!</v>
      </c>
      <c r="K19" s="70"/>
      <c r="L19" s="60"/>
      <c r="M19" s="60"/>
      <c r="N19" s="60"/>
      <c r="O19" s="60"/>
      <c r="P19" s="60"/>
      <c r="Q19" s="60"/>
      <c r="R19" s="60"/>
      <c r="S19" s="60"/>
      <c r="T19" s="60"/>
      <c r="U19" s="60"/>
      <c r="V19" s="60"/>
      <c r="W19" s="63"/>
      <c r="X19" s="60"/>
      <c r="Y19" s="60"/>
      <c r="Z19" s="60"/>
      <c r="AA19" s="60"/>
      <c r="AB19" s="60"/>
      <c r="AC19" s="60"/>
      <c r="AD19" s="60"/>
      <c r="AE19" s="60"/>
      <c r="AF19" s="60"/>
    </row>
    <row r="20" spans="2:32" ht="15.75" customHeight="1" x14ac:dyDescent="0.3">
      <c r="B20" s="60"/>
      <c r="C20" s="60"/>
      <c r="D20" s="470"/>
      <c r="E20" s="474"/>
      <c r="F20" s="476"/>
      <c r="G20" s="68" t="e">
        <f>IF(J20="Muito Fraca",0,IF(J20="Fraca",1,IF(J20="Moderada",2,IF(J20="Forte",3,IF(J20="Muito Forte",4,"")))))</f>
        <v>#REF!</v>
      </c>
      <c r="H20" s="60" t="s">
        <v>239</v>
      </c>
      <c r="I20" s="60"/>
      <c r="J20" s="69" t="e">
        <f>FDCA!#REF!</f>
        <v>#REF!</v>
      </c>
      <c r="K20" s="70"/>
      <c r="L20" s="60"/>
      <c r="M20" s="60"/>
      <c r="N20" s="60"/>
      <c r="O20" s="60"/>
      <c r="P20" s="60"/>
      <c r="Q20" s="60"/>
      <c r="R20" s="60"/>
      <c r="S20" s="60"/>
      <c r="T20" s="60"/>
      <c r="U20" s="60"/>
      <c r="V20" s="60"/>
      <c r="W20" s="63"/>
      <c r="X20" s="60"/>
      <c r="Y20" s="60"/>
      <c r="Z20" s="60"/>
      <c r="AA20" s="60"/>
      <c r="AB20" s="60"/>
      <c r="AC20" s="60"/>
      <c r="AD20" s="60"/>
      <c r="AE20" s="60"/>
      <c r="AF20" s="60"/>
    </row>
    <row r="21" spans="2:32" ht="15.75" customHeight="1" x14ac:dyDescent="0.3">
      <c r="B21" s="60"/>
      <c r="C21" s="60"/>
      <c r="D21" s="470"/>
      <c r="E21" s="474"/>
      <c r="F21" s="476"/>
      <c r="G21" s="68" t="str">
        <f>IF(J21="Muito Fraca",0,IF(J21="Fraca",1,IF(J21="Moderada",2,IF(J21="Forte",3,IF(J21="Muito Forte",4,"")))))</f>
        <v/>
      </c>
      <c r="H21" s="60" t="s">
        <v>240</v>
      </c>
      <c r="I21" s="60"/>
      <c r="J21" s="69">
        <f>FDCA!R156</f>
        <v>0</v>
      </c>
      <c r="K21" s="70"/>
      <c r="L21" s="60"/>
      <c r="M21" s="60"/>
      <c r="N21" s="60"/>
      <c r="O21" s="60"/>
      <c r="P21" s="60"/>
      <c r="Q21" s="60"/>
      <c r="R21" s="60"/>
      <c r="S21" s="60"/>
      <c r="T21" s="60"/>
      <c r="U21" s="60"/>
      <c r="V21" s="60"/>
      <c r="W21" s="63"/>
      <c r="X21" s="60"/>
      <c r="Y21" s="60"/>
      <c r="Z21" s="60"/>
      <c r="AA21" s="60"/>
      <c r="AB21" s="60"/>
      <c r="AC21" s="60"/>
      <c r="AD21" s="60"/>
      <c r="AE21" s="60"/>
      <c r="AF21" s="60"/>
    </row>
    <row r="22" spans="2:32" ht="15.75" customHeight="1" x14ac:dyDescent="0.3">
      <c r="B22" s="60"/>
      <c r="C22" s="60"/>
      <c r="D22" s="470"/>
      <c r="E22" s="73"/>
      <c r="F22" s="74"/>
      <c r="G22" s="63"/>
      <c r="H22" s="60"/>
      <c r="I22" s="60"/>
      <c r="J22" s="72"/>
      <c r="K22" s="70"/>
      <c r="L22" s="60"/>
      <c r="M22" s="60"/>
      <c r="N22" s="60"/>
      <c r="O22" s="60"/>
      <c r="P22" s="60"/>
      <c r="Q22" s="60"/>
      <c r="R22" s="60"/>
      <c r="S22" s="60"/>
      <c r="T22" s="60"/>
      <c r="U22" s="60"/>
      <c r="V22" s="60"/>
      <c r="W22" s="63"/>
      <c r="X22" s="60"/>
      <c r="Y22" s="60"/>
      <c r="Z22" s="60"/>
      <c r="AA22" s="60"/>
      <c r="AB22" s="60"/>
      <c r="AC22" s="60"/>
      <c r="AD22" s="60"/>
      <c r="AE22" s="60"/>
      <c r="AF22" s="60"/>
    </row>
    <row r="23" spans="2:32" ht="16.2" x14ac:dyDescent="0.3">
      <c r="B23" s="60"/>
      <c r="C23" s="60"/>
      <c r="D23" s="470"/>
      <c r="E23" s="474">
        <v>4</v>
      </c>
      <c r="F23" s="476" t="s">
        <v>206</v>
      </c>
      <c r="G23" s="68" t="str">
        <f>IF(J23="Muito Fraca",0,IF(J23="Fraca",1,IF(J23="Moderada",2,IF(J23="Forte",3,IF(J23="Muito Forte",4,"")))))</f>
        <v/>
      </c>
      <c r="H23" s="60" t="s">
        <v>241</v>
      </c>
      <c r="I23" s="60"/>
      <c r="J23" s="69">
        <f>FDCA!R52</f>
        <v>0</v>
      </c>
      <c r="K23" s="70"/>
      <c r="L23" s="60"/>
      <c r="M23" s="60"/>
      <c r="N23" s="60"/>
      <c r="O23" s="60"/>
      <c r="P23" s="60"/>
      <c r="Q23" s="60"/>
      <c r="R23" s="60"/>
      <c r="S23" s="60"/>
      <c r="T23" s="60"/>
      <c r="U23" s="60"/>
      <c r="V23" s="60"/>
      <c r="W23" s="63"/>
      <c r="X23" s="60"/>
      <c r="Y23" s="60"/>
      <c r="Z23" s="60"/>
      <c r="AA23" s="60"/>
      <c r="AB23" s="60"/>
      <c r="AC23" s="60"/>
      <c r="AD23" s="60"/>
      <c r="AE23" s="60"/>
      <c r="AF23" s="60"/>
    </row>
    <row r="24" spans="2:32" ht="16.2" x14ac:dyDescent="0.3">
      <c r="B24" s="60"/>
      <c r="C24" s="60"/>
      <c r="D24" s="470"/>
      <c r="E24" s="474"/>
      <c r="F24" s="476"/>
      <c r="G24" s="68" t="str">
        <f>IF(J24="Muito Fraca",0,IF(J24="Fraca",1,IF(J24="Moderada",2,IF(J24="Forte",3,IF(J24="Muito Forte",4,"")))))</f>
        <v/>
      </c>
      <c r="H24" s="60" t="s">
        <v>242</v>
      </c>
      <c r="I24" s="60"/>
      <c r="J24" s="69">
        <f>FDCA!R64</f>
        <v>0</v>
      </c>
      <c r="K24" s="70"/>
      <c r="L24" s="60"/>
      <c r="M24" s="60"/>
      <c r="N24" s="60"/>
      <c r="O24" s="60"/>
      <c r="P24" s="60"/>
      <c r="Q24" s="60"/>
      <c r="R24" s="60"/>
      <c r="S24" s="60"/>
      <c r="T24" s="75"/>
      <c r="U24" s="65"/>
      <c r="V24" s="65"/>
      <c r="W24" s="66"/>
      <c r="X24" s="65"/>
      <c r="Y24" s="65"/>
      <c r="Z24" s="65"/>
      <c r="AA24" s="65"/>
      <c r="AB24" s="65"/>
      <c r="AC24" s="67"/>
      <c r="AD24" s="60"/>
      <c r="AE24" s="60"/>
      <c r="AF24" s="60"/>
    </row>
    <row r="25" spans="2:32" ht="15.75" customHeight="1" x14ac:dyDescent="0.3">
      <c r="B25" s="60"/>
      <c r="C25" s="60"/>
      <c r="D25" s="470"/>
      <c r="E25" s="71"/>
      <c r="F25" s="74"/>
      <c r="G25" s="63"/>
      <c r="H25" s="60"/>
      <c r="I25" s="60"/>
      <c r="J25" s="72"/>
      <c r="K25" s="70"/>
      <c r="L25" s="60"/>
      <c r="M25" s="60"/>
      <c r="N25" s="60"/>
      <c r="O25" s="60"/>
      <c r="P25" s="60"/>
      <c r="Q25" s="60"/>
      <c r="R25" s="60"/>
      <c r="S25" s="60"/>
      <c r="T25" s="76"/>
      <c r="U25" s="77">
        <f>FDCA!R528</f>
        <v>0</v>
      </c>
      <c r="V25" s="60"/>
      <c r="W25" s="78" t="str">
        <f>IF(U25="Muito Fraca",0,IF(U25="Fraca",1,IF(U25="Moderada",2,IF(U25="Forte",3,IF(U25="Muito Forte",4,"")))))</f>
        <v/>
      </c>
      <c r="X25" s="60" t="s">
        <v>243</v>
      </c>
      <c r="Y25" s="60"/>
      <c r="Z25" s="60"/>
      <c r="AA25" s="60"/>
      <c r="AB25" s="60"/>
      <c r="AC25" s="60"/>
      <c r="AD25" s="477" t="s">
        <v>200</v>
      </c>
      <c r="AE25" s="60"/>
      <c r="AF25" s="60"/>
    </row>
    <row r="26" spans="2:32" ht="17.25" customHeight="1" x14ac:dyDescent="0.3">
      <c r="B26" s="60"/>
      <c r="C26" s="60"/>
      <c r="D26" s="470"/>
      <c r="E26" s="68" t="str">
        <f>IF(J26="Muito Fraca",0,IF(J26="Fraca",1,IF(J26="Moderada",2,IF(J26="Forte",3,IF(J26="Muito Forte",4,"")))))</f>
        <v/>
      </c>
      <c r="F26" s="60" t="s">
        <v>244</v>
      </c>
      <c r="G26" s="63"/>
      <c r="H26" s="60"/>
      <c r="I26" s="60"/>
      <c r="J26" s="69">
        <f>FDCA!R162</f>
        <v>0</v>
      </c>
      <c r="K26" s="70"/>
      <c r="L26" s="60"/>
      <c r="M26" s="60"/>
      <c r="N26" s="60"/>
      <c r="O26" s="60"/>
      <c r="P26" s="60"/>
      <c r="Q26" s="60"/>
      <c r="R26" s="60"/>
      <c r="S26" s="60"/>
      <c r="T26" s="76"/>
      <c r="U26" s="77">
        <f>FDCA!R543</f>
        <v>0</v>
      </c>
      <c r="V26" s="60"/>
      <c r="W26" s="78" t="str">
        <f>IF(U26="Muito Fraca",0,IF(U26="Fraca",1,IF(U26="Moderada",2,IF(U26="Forte",3,IF(U26="Muito Forte",4,"")))))</f>
        <v/>
      </c>
      <c r="X26" s="60" t="s">
        <v>245</v>
      </c>
      <c r="Y26" s="60"/>
      <c r="Z26" s="60"/>
      <c r="AA26" s="60"/>
      <c r="AB26" s="60"/>
      <c r="AC26" s="60"/>
      <c r="AD26" s="478"/>
      <c r="AE26" s="60"/>
      <c r="AF26" s="60"/>
    </row>
    <row r="27" spans="2:32" ht="15.75" customHeight="1" x14ac:dyDescent="0.3">
      <c r="B27" s="60"/>
      <c r="C27" s="60"/>
      <c r="D27" s="470"/>
      <c r="E27" s="71"/>
      <c r="F27" s="60"/>
      <c r="G27" s="63"/>
      <c r="H27" s="60"/>
      <c r="I27" s="60"/>
      <c r="J27" s="72"/>
      <c r="K27" s="70"/>
      <c r="L27" s="60"/>
      <c r="M27" s="60"/>
      <c r="N27" s="60"/>
      <c r="O27" s="60"/>
      <c r="P27" s="60"/>
      <c r="Q27" s="60"/>
      <c r="R27" s="60"/>
      <c r="S27" s="60"/>
      <c r="T27" s="76"/>
      <c r="U27" s="77">
        <f>FDCA!R553</f>
        <v>0</v>
      </c>
      <c r="V27" s="60"/>
      <c r="W27" s="78" t="str">
        <f>IF(U27="Muito Fraca",0,IF(U27="Fraca",1,IF(U27="Moderada",2,IF(U27="Forte",3,IF(U27="Muito Forte",4,"")))))</f>
        <v/>
      </c>
      <c r="X27" s="60" t="s">
        <v>246</v>
      </c>
      <c r="Y27" s="60"/>
      <c r="Z27" s="60"/>
      <c r="AA27" s="60"/>
      <c r="AB27" s="60"/>
      <c r="AC27" s="60"/>
      <c r="AD27" s="478"/>
      <c r="AE27" s="60"/>
      <c r="AF27" s="60"/>
    </row>
    <row r="28" spans="2:32" ht="17.25" customHeight="1" x14ac:dyDescent="0.3">
      <c r="B28" s="60"/>
      <c r="C28" s="60"/>
      <c r="D28" s="471"/>
      <c r="E28" s="68" t="str">
        <f>IF(J28="Muito Fraca",0,IF(J28="Fraca",1,IF(J28="Moderada",2,IF(J28="Forte",3,IF(J28="Muito Forte",4,"")))))</f>
        <v/>
      </c>
      <c r="F28" s="60" t="s">
        <v>247</v>
      </c>
      <c r="G28" s="63"/>
      <c r="H28" s="60"/>
      <c r="I28" s="60"/>
      <c r="J28" s="69">
        <f>FDCA!R175</f>
        <v>0</v>
      </c>
      <c r="K28" s="70"/>
      <c r="L28" s="60"/>
      <c r="M28" s="60"/>
      <c r="N28" s="60"/>
      <c r="O28" s="60"/>
      <c r="P28" s="60"/>
      <c r="Q28" s="60"/>
      <c r="R28" s="60"/>
      <c r="S28" s="60"/>
      <c r="T28" s="76"/>
      <c r="U28" s="77" t="e">
        <f>FDCA!#REF!</f>
        <v>#REF!</v>
      </c>
      <c r="V28" s="60"/>
      <c r="W28" s="78" t="e">
        <f>IF(U28="Muito Fraca",0,IF(U28="Fraca",1,IF(U28="Moderada",2,IF(U28="Forte",3,IF(U28="Muito Forte",4,"")))))</f>
        <v>#REF!</v>
      </c>
      <c r="X28" s="60" t="s">
        <v>248</v>
      </c>
      <c r="Y28" s="60"/>
      <c r="Z28" s="60"/>
      <c r="AA28" s="60"/>
      <c r="AB28" s="60"/>
      <c r="AC28" s="60"/>
      <c r="AD28" s="478"/>
      <c r="AE28" s="60"/>
      <c r="AF28" s="60"/>
    </row>
    <row r="29" spans="2:32" ht="15.75" customHeight="1" x14ac:dyDescent="0.3">
      <c r="B29" s="60"/>
      <c r="C29" s="60"/>
      <c r="D29" s="79"/>
      <c r="E29" s="80"/>
      <c r="F29" s="81"/>
      <c r="G29" s="82"/>
      <c r="H29" s="81"/>
      <c r="I29" s="81"/>
      <c r="J29" s="69"/>
      <c r="K29" s="83"/>
      <c r="L29" s="60"/>
      <c r="M29" s="60"/>
      <c r="N29" s="60"/>
      <c r="O29" s="60"/>
      <c r="P29" s="60"/>
      <c r="Q29" s="60"/>
      <c r="R29" s="60"/>
      <c r="S29" s="60"/>
      <c r="T29" s="76"/>
      <c r="U29" s="72"/>
      <c r="V29" s="60"/>
      <c r="W29" s="63"/>
      <c r="X29" s="60"/>
      <c r="Y29" s="60"/>
      <c r="Z29" s="60"/>
      <c r="AA29" s="60"/>
      <c r="AB29" s="60"/>
      <c r="AC29" s="60"/>
      <c r="AD29" s="479"/>
      <c r="AE29" s="60"/>
      <c r="AF29" s="60"/>
    </row>
    <row r="30" spans="2:32" x14ac:dyDescent="0.3">
      <c r="B30" s="60"/>
      <c r="C30" s="60"/>
      <c r="D30" s="60"/>
      <c r="E30" s="64"/>
      <c r="F30" s="65"/>
      <c r="G30" s="66"/>
      <c r="H30" s="65"/>
      <c r="I30" s="65"/>
      <c r="J30" s="84"/>
      <c r="K30" s="67"/>
      <c r="L30" s="60"/>
      <c r="M30" s="60"/>
      <c r="N30" s="60"/>
      <c r="O30" s="60"/>
      <c r="P30" s="60"/>
      <c r="Q30" s="60"/>
      <c r="R30" s="60"/>
      <c r="S30" s="60"/>
      <c r="T30" s="85"/>
      <c r="U30" s="77"/>
      <c r="V30" s="81"/>
      <c r="W30" s="82"/>
      <c r="X30" s="81"/>
      <c r="Y30" s="81"/>
      <c r="Z30" s="81"/>
      <c r="AA30" s="81"/>
      <c r="AB30" s="81"/>
      <c r="AC30" s="83"/>
      <c r="AD30" s="60"/>
      <c r="AE30" s="60"/>
      <c r="AF30" s="60"/>
    </row>
    <row r="31" spans="2:32" ht="16.2" x14ac:dyDescent="0.3">
      <c r="B31" s="60"/>
      <c r="C31" s="60"/>
      <c r="D31" s="469" t="s">
        <v>218</v>
      </c>
      <c r="E31" s="474">
        <v>4</v>
      </c>
      <c r="F31" s="482" t="s">
        <v>193</v>
      </c>
      <c r="G31" s="68" t="str">
        <f t="shared" ref="G31:G37" si="0">IF(J31="Muito Fraca",0,IF(J31="Fraca",1,IF(J31="Moderada",2,IF(J31="Forte",3,IF(J31="Muito Forte",4,"")))))</f>
        <v/>
      </c>
      <c r="H31" s="60" t="s">
        <v>249</v>
      </c>
      <c r="I31" s="60"/>
      <c r="J31" s="69">
        <f>FDCA!R327</f>
        <v>0</v>
      </c>
      <c r="K31" s="70"/>
      <c r="L31" s="60"/>
      <c r="M31" s="60"/>
      <c r="N31" s="60"/>
      <c r="O31" s="60"/>
      <c r="P31" s="60"/>
      <c r="Q31" s="60"/>
      <c r="R31" s="60"/>
      <c r="S31" s="60"/>
      <c r="T31" s="75"/>
      <c r="U31" s="86"/>
      <c r="V31" s="65"/>
      <c r="W31" s="66"/>
      <c r="X31" s="65"/>
      <c r="Y31" s="65"/>
      <c r="Z31" s="65"/>
      <c r="AA31" s="65"/>
      <c r="AB31" s="65"/>
      <c r="AC31" s="67"/>
      <c r="AD31" s="60"/>
      <c r="AE31" s="60"/>
      <c r="AF31" s="60"/>
    </row>
    <row r="32" spans="2:32" ht="16.2" x14ac:dyDescent="0.3">
      <c r="B32" s="60"/>
      <c r="C32" s="60"/>
      <c r="D32" s="470"/>
      <c r="E32" s="474"/>
      <c r="F32" s="482"/>
      <c r="G32" s="68" t="e">
        <f t="shared" si="0"/>
        <v>#REF!</v>
      </c>
      <c r="H32" s="60" t="s">
        <v>250</v>
      </c>
      <c r="I32" s="60"/>
      <c r="J32" s="69" t="e">
        <f>FDCA!#REF!</f>
        <v>#REF!</v>
      </c>
      <c r="K32" s="70"/>
      <c r="L32" s="60"/>
      <c r="M32" s="60"/>
      <c r="N32" s="60"/>
      <c r="O32" s="60"/>
      <c r="P32" s="60"/>
      <c r="Q32" s="60"/>
      <c r="R32" s="60"/>
      <c r="S32" s="60"/>
      <c r="T32" s="76"/>
      <c r="U32" s="77">
        <f>FDCA!R574</f>
        <v>0</v>
      </c>
      <c r="V32" s="60"/>
      <c r="W32" s="78" t="str">
        <f>IF(U32="Muito Fraca",0,IF(U32="Fraca",1,IF(U32="Moderada",2,IF(U32="Forte",3,IF(U32="Muito Forte",4,"")))))</f>
        <v/>
      </c>
      <c r="X32" s="60" t="s">
        <v>251</v>
      </c>
      <c r="Y32" s="60"/>
      <c r="Z32" s="60"/>
      <c r="AA32" s="60"/>
      <c r="AB32" s="60"/>
      <c r="AC32" s="60"/>
      <c r="AD32" s="477" t="s">
        <v>218</v>
      </c>
      <c r="AE32" s="60"/>
      <c r="AF32" s="60"/>
    </row>
    <row r="33" spans="2:32" ht="16.2" x14ac:dyDescent="0.3">
      <c r="B33" s="60"/>
      <c r="C33" s="60"/>
      <c r="D33" s="470"/>
      <c r="E33" s="474"/>
      <c r="F33" s="482"/>
      <c r="G33" s="68" t="str">
        <f t="shared" si="0"/>
        <v/>
      </c>
      <c r="H33" s="60" t="s">
        <v>252</v>
      </c>
      <c r="I33" s="60"/>
      <c r="J33" s="69">
        <f>FDCA!R349</f>
        <v>0</v>
      </c>
      <c r="K33" s="70"/>
      <c r="L33" s="60"/>
      <c r="M33" s="60"/>
      <c r="N33" s="60"/>
      <c r="O33" s="60"/>
      <c r="P33" s="60"/>
      <c r="Q33" s="60"/>
      <c r="R33" s="60"/>
      <c r="S33" s="60"/>
      <c r="T33" s="76"/>
      <c r="U33" s="77">
        <f>FDCA!R564</f>
        <v>0</v>
      </c>
      <c r="V33" s="60"/>
      <c r="W33" s="78" t="str">
        <f>IF(U33="Muito Fraca",0,IF(U33="Fraca",1,IF(U33="Moderada",2,IF(U33="Forte",3,IF(U33="Muito Forte",4,"")))))</f>
        <v/>
      </c>
      <c r="X33" s="60" t="s">
        <v>253</v>
      </c>
      <c r="Y33" s="60"/>
      <c r="Z33" s="60"/>
      <c r="AA33" s="60"/>
      <c r="AB33" s="60"/>
      <c r="AC33" s="70"/>
      <c r="AD33" s="479"/>
      <c r="AE33" s="60"/>
      <c r="AF33" s="60"/>
    </row>
    <row r="34" spans="2:32" ht="16.2" x14ac:dyDescent="0.3">
      <c r="B34" s="60"/>
      <c r="C34" s="60"/>
      <c r="D34" s="470"/>
      <c r="E34" s="474"/>
      <c r="F34" s="482"/>
      <c r="G34" s="68" t="str">
        <f t="shared" si="0"/>
        <v/>
      </c>
      <c r="H34" s="60" t="s">
        <v>254</v>
      </c>
      <c r="I34" s="60"/>
      <c r="J34" s="69">
        <f>FDCA!R387</f>
        <v>0</v>
      </c>
      <c r="K34" s="70"/>
      <c r="L34" s="60"/>
      <c r="M34" s="60"/>
      <c r="N34" s="60"/>
      <c r="O34" s="60"/>
      <c r="P34" s="60"/>
      <c r="Q34" s="60"/>
      <c r="R34" s="60"/>
      <c r="S34" s="60"/>
      <c r="T34" s="85"/>
      <c r="U34" s="81"/>
      <c r="V34" s="81"/>
      <c r="W34" s="82"/>
      <c r="X34" s="81"/>
      <c r="Y34" s="81"/>
      <c r="Z34" s="81"/>
      <c r="AA34" s="81"/>
      <c r="AB34" s="81"/>
      <c r="AC34" s="83"/>
      <c r="AD34" s="60"/>
      <c r="AE34" s="60"/>
      <c r="AF34" s="60"/>
    </row>
    <row r="35" spans="2:32" ht="16.2" x14ac:dyDescent="0.3">
      <c r="B35" s="60"/>
      <c r="C35" s="60"/>
      <c r="D35" s="470"/>
      <c r="E35" s="474"/>
      <c r="F35" s="482"/>
      <c r="G35" s="68" t="str">
        <f t="shared" si="0"/>
        <v/>
      </c>
      <c r="H35" s="60" t="s">
        <v>255</v>
      </c>
      <c r="I35" s="60"/>
      <c r="J35" s="69">
        <f>FDCA!R395</f>
        <v>0</v>
      </c>
      <c r="K35" s="70"/>
      <c r="L35" s="60"/>
      <c r="M35" s="60"/>
      <c r="N35" s="60"/>
      <c r="O35" s="60"/>
      <c r="P35" s="60"/>
      <c r="Q35" s="60"/>
      <c r="R35" s="60"/>
      <c r="S35" s="60"/>
      <c r="T35" s="60"/>
      <c r="U35" s="60"/>
      <c r="V35" s="60"/>
      <c r="W35" s="63"/>
      <c r="X35" s="60"/>
      <c r="Y35" s="60"/>
      <c r="Z35" s="60"/>
      <c r="AA35" s="60"/>
      <c r="AB35" s="60"/>
      <c r="AC35" s="60"/>
      <c r="AD35" s="60"/>
      <c r="AE35" s="60"/>
      <c r="AF35" s="60"/>
    </row>
    <row r="36" spans="2:32" ht="16.2" x14ac:dyDescent="0.3">
      <c r="B36" s="60"/>
      <c r="C36" s="60"/>
      <c r="D36" s="470"/>
      <c r="E36" s="474"/>
      <c r="F36" s="482"/>
      <c r="G36" s="68" t="str">
        <f t="shared" si="0"/>
        <v/>
      </c>
      <c r="H36" s="60" t="s">
        <v>256</v>
      </c>
      <c r="I36" s="60"/>
      <c r="J36" s="69">
        <f>FDCA!R426</f>
        <v>0</v>
      </c>
      <c r="K36" s="70"/>
      <c r="L36" s="60"/>
      <c r="M36" s="60"/>
      <c r="N36" s="60"/>
      <c r="O36" s="60"/>
      <c r="P36" s="60"/>
      <c r="Q36" s="60"/>
      <c r="R36" s="60"/>
      <c r="S36" s="60"/>
      <c r="T36" s="60"/>
      <c r="U36" s="60"/>
      <c r="V36" s="60"/>
      <c r="W36" s="63"/>
      <c r="X36" s="60"/>
      <c r="Y36" s="60"/>
      <c r="Z36" s="60"/>
      <c r="AA36" s="60"/>
      <c r="AB36" s="60"/>
      <c r="AC36" s="60"/>
      <c r="AD36" s="60"/>
      <c r="AE36" s="60"/>
      <c r="AF36" s="60"/>
    </row>
    <row r="37" spans="2:32" ht="16.2" x14ac:dyDescent="0.3">
      <c r="B37" s="60"/>
      <c r="C37" s="60"/>
      <c r="D37" s="470"/>
      <c r="E37" s="474"/>
      <c r="F37" s="482"/>
      <c r="G37" s="68" t="str">
        <f t="shared" si="0"/>
        <v/>
      </c>
      <c r="H37" s="60" t="s">
        <v>257</v>
      </c>
      <c r="I37" s="60"/>
      <c r="J37" s="69">
        <f>FDCA!R435</f>
        <v>0</v>
      </c>
      <c r="K37" s="70"/>
      <c r="L37" s="60"/>
      <c r="M37" s="60"/>
      <c r="N37" s="60"/>
      <c r="O37" s="60"/>
      <c r="P37" s="60"/>
      <c r="Q37" s="60"/>
      <c r="R37" s="60"/>
      <c r="S37" s="60"/>
      <c r="T37" s="60"/>
      <c r="U37" s="60"/>
      <c r="V37" s="60"/>
      <c r="W37" s="63"/>
      <c r="X37" s="60"/>
      <c r="Y37" s="60"/>
      <c r="Z37" s="60"/>
      <c r="AA37" s="60"/>
      <c r="AB37" s="60"/>
      <c r="AC37" s="60"/>
      <c r="AD37" s="60"/>
      <c r="AE37" s="60"/>
      <c r="AF37" s="60"/>
    </row>
    <row r="38" spans="2:32" x14ac:dyDescent="0.3">
      <c r="B38" s="60"/>
      <c r="C38" s="60"/>
      <c r="D38" s="470"/>
      <c r="E38" s="71"/>
      <c r="F38" s="60"/>
      <c r="G38" s="63"/>
      <c r="H38" s="60"/>
      <c r="I38" s="60"/>
      <c r="J38" s="72"/>
      <c r="K38" s="70"/>
      <c r="L38" s="60"/>
      <c r="M38" s="60"/>
      <c r="N38" s="60"/>
      <c r="O38" s="60"/>
      <c r="P38" s="60"/>
      <c r="Q38" s="60"/>
      <c r="R38" s="60"/>
      <c r="S38" s="60"/>
      <c r="T38" s="60"/>
      <c r="U38" s="60"/>
      <c r="V38" s="60"/>
      <c r="W38" s="63"/>
      <c r="X38" s="60"/>
      <c r="Y38" s="60"/>
      <c r="Z38" s="60"/>
      <c r="AA38" s="60"/>
      <c r="AB38" s="60"/>
      <c r="AC38" s="60"/>
      <c r="AD38" s="60"/>
      <c r="AE38" s="60"/>
      <c r="AF38" s="60"/>
    </row>
    <row r="39" spans="2:32" ht="16.2" x14ac:dyDescent="0.3">
      <c r="B39" s="60"/>
      <c r="C39" s="60"/>
      <c r="D39" s="470"/>
      <c r="E39" s="474">
        <v>4</v>
      </c>
      <c r="F39" s="481" t="s">
        <v>258</v>
      </c>
      <c r="G39" s="68" t="str">
        <f>IF(J39="Muito Fraca",0,IF(J39="Fraca",1,IF(J39="Moderada",2,IF(J39="Forte",3,IF(J39="Muito Forte",4,"")))))</f>
        <v/>
      </c>
      <c r="H39" s="60" t="s">
        <v>259</v>
      </c>
      <c r="I39" s="60"/>
      <c r="J39" s="69">
        <f>FDCA!R443</f>
        <v>0</v>
      </c>
      <c r="K39" s="70"/>
      <c r="L39" s="60"/>
      <c r="M39" s="60"/>
      <c r="N39" s="60"/>
      <c r="O39" s="60"/>
      <c r="P39" s="60"/>
      <c r="Q39" s="60"/>
      <c r="R39" s="60"/>
      <c r="S39" s="60"/>
      <c r="T39" s="60"/>
      <c r="U39" s="60"/>
      <c r="V39" s="60"/>
      <c r="W39" s="63"/>
      <c r="X39" s="60"/>
      <c r="Y39" s="60"/>
      <c r="Z39" s="60"/>
      <c r="AA39" s="60"/>
      <c r="AB39" s="60"/>
      <c r="AC39" s="60"/>
      <c r="AD39" s="60"/>
      <c r="AE39" s="60"/>
      <c r="AF39" s="60"/>
    </row>
    <row r="40" spans="2:32" ht="16.2" x14ac:dyDescent="0.3">
      <c r="B40" s="60"/>
      <c r="C40" s="60"/>
      <c r="D40" s="470"/>
      <c r="E40" s="474"/>
      <c r="F40" s="481"/>
      <c r="G40" s="68" t="str">
        <f>IF(J40="Muito Fraca",0,IF(J40="Fraca",1,IF(J40="Moderada",2,IF(J40="Forte",3,IF(J40="Muito Forte",4,"")))))</f>
        <v/>
      </c>
      <c r="H40" s="60" t="s">
        <v>260</v>
      </c>
      <c r="I40" s="60"/>
      <c r="J40" s="69">
        <f>FDCA!R451</f>
        <v>0</v>
      </c>
      <c r="K40" s="70"/>
      <c r="L40" s="60"/>
      <c r="M40" s="60"/>
      <c r="N40" s="60"/>
      <c r="O40" s="60"/>
      <c r="P40" s="60"/>
      <c r="Q40" s="60"/>
      <c r="R40" s="60"/>
      <c r="S40" s="60"/>
      <c r="T40" s="60"/>
      <c r="U40" s="60"/>
      <c r="V40" s="60"/>
      <c r="W40" s="63"/>
      <c r="X40" s="60"/>
      <c r="Y40" s="60"/>
      <c r="Z40" s="60"/>
      <c r="AA40" s="60"/>
      <c r="AB40" s="60"/>
      <c r="AC40" s="60"/>
      <c r="AD40" s="60"/>
      <c r="AE40" s="60"/>
      <c r="AF40" s="60"/>
    </row>
    <row r="41" spans="2:32" ht="16.2" x14ac:dyDescent="0.3">
      <c r="B41" s="60"/>
      <c r="C41" s="60"/>
      <c r="D41" s="470"/>
      <c r="E41" s="474"/>
      <c r="F41" s="481"/>
      <c r="G41" s="68" t="e">
        <f>IF(J41="Muito Fraca",0,IF(J41="Fraca",1,IF(J41="Moderada",2,IF(J41="Forte",3,IF(J41="Muito Forte",4,"")))))</f>
        <v>#REF!</v>
      </c>
      <c r="H41" s="60" t="s">
        <v>261</v>
      </c>
      <c r="I41" s="60"/>
      <c r="J41" s="69" t="e">
        <f>FDCA!#REF!</f>
        <v>#REF!</v>
      </c>
      <c r="K41" s="70"/>
      <c r="L41" s="60"/>
      <c r="M41" s="60"/>
      <c r="N41" s="60"/>
      <c r="O41" s="60"/>
      <c r="P41" s="60"/>
      <c r="Q41" s="60"/>
      <c r="R41" s="60"/>
      <c r="S41" s="60"/>
      <c r="T41" s="60"/>
      <c r="U41" s="60"/>
      <c r="V41" s="60"/>
      <c r="W41" s="63"/>
      <c r="X41" s="60"/>
      <c r="Y41" s="60"/>
      <c r="Z41" s="60"/>
      <c r="AA41" s="60"/>
      <c r="AB41" s="60"/>
      <c r="AC41" s="60"/>
      <c r="AD41" s="60"/>
      <c r="AE41" s="60"/>
      <c r="AF41" s="60"/>
    </row>
    <row r="42" spans="2:32" x14ac:dyDescent="0.3">
      <c r="B42" s="60"/>
      <c r="C42" s="60"/>
      <c r="D42" s="470"/>
      <c r="E42" s="71"/>
      <c r="F42" s="87"/>
      <c r="G42" s="63"/>
      <c r="H42" s="60"/>
      <c r="I42" s="60"/>
      <c r="J42" s="72"/>
      <c r="K42" s="70"/>
      <c r="L42" s="60"/>
      <c r="M42" s="60"/>
      <c r="N42" s="60"/>
      <c r="O42" s="60"/>
      <c r="P42" s="60"/>
      <c r="Q42" s="60"/>
      <c r="R42" s="60"/>
      <c r="S42" s="60"/>
      <c r="T42" s="60"/>
      <c r="U42" s="60"/>
      <c r="V42" s="60"/>
      <c r="W42" s="63"/>
      <c r="X42" s="60"/>
      <c r="Y42" s="60"/>
      <c r="Z42" s="60"/>
      <c r="AA42" s="60"/>
      <c r="AB42" s="60"/>
      <c r="AC42" s="60"/>
      <c r="AD42" s="60"/>
      <c r="AE42" s="60"/>
      <c r="AF42" s="60"/>
    </row>
    <row r="43" spans="2:32" ht="16.2" x14ac:dyDescent="0.3">
      <c r="B43" s="60"/>
      <c r="C43" s="60"/>
      <c r="D43" s="471"/>
      <c r="E43" s="68" t="str">
        <f>IF(J43="Muito Fraca",0,IF(J43="Fraca",1,IF(J43="Moderada",2,IF(J43="Forte",3,IF(J43="Muito Forte",4,"")))))</f>
        <v/>
      </c>
      <c r="F43" s="60" t="s">
        <v>262</v>
      </c>
      <c r="G43" s="63"/>
      <c r="H43" s="60"/>
      <c r="I43" s="60"/>
      <c r="J43" s="69">
        <f>FDCA!R459</f>
        <v>0</v>
      </c>
      <c r="K43" s="70"/>
      <c r="L43" s="60"/>
      <c r="M43" s="60"/>
      <c r="N43" s="60"/>
      <c r="O43" s="60"/>
      <c r="P43" s="60"/>
      <c r="Q43" s="60"/>
      <c r="R43" s="60"/>
      <c r="S43" s="60"/>
      <c r="T43" s="60"/>
      <c r="U43" s="60"/>
      <c r="V43" s="60"/>
      <c r="W43" s="63"/>
      <c r="X43" s="60"/>
      <c r="Y43" s="60"/>
      <c r="Z43" s="60"/>
      <c r="AA43" s="60"/>
      <c r="AB43" s="60"/>
      <c r="AC43" s="60"/>
      <c r="AD43" s="60"/>
      <c r="AE43" s="60"/>
      <c r="AF43" s="60"/>
    </row>
    <row r="44" spans="2:32" x14ac:dyDescent="0.3">
      <c r="B44" s="60"/>
      <c r="C44" s="60"/>
      <c r="D44" s="79"/>
      <c r="E44" s="80"/>
      <c r="F44" s="81"/>
      <c r="G44" s="82"/>
      <c r="H44" s="81"/>
      <c r="I44" s="81"/>
      <c r="J44" s="69"/>
      <c r="K44" s="83"/>
      <c r="L44" s="60"/>
      <c r="M44" s="60"/>
      <c r="N44" s="60"/>
      <c r="O44" s="60"/>
      <c r="P44" s="60"/>
      <c r="Q44" s="60"/>
      <c r="R44" s="60"/>
      <c r="S44" s="60"/>
      <c r="T44" s="60"/>
      <c r="U44" s="60"/>
      <c r="V44" s="60"/>
      <c r="W44" s="63"/>
      <c r="X44" s="60"/>
      <c r="Y44" s="60"/>
      <c r="Z44" s="60"/>
      <c r="AA44" s="60"/>
      <c r="AB44" s="60"/>
      <c r="AC44" s="60"/>
      <c r="AD44" s="60"/>
      <c r="AE44" s="60"/>
      <c r="AF44" s="60"/>
    </row>
    <row r="45" spans="2:32" x14ac:dyDescent="0.3">
      <c r="B45" s="60"/>
      <c r="C45" s="60"/>
      <c r="D45" s="60"/>
      <c r="E45" s="64"/>
      <c r="F45" s="65"/>
      <c r="G45" s="66"/>
      <c r="H45" s="65"/>
      <c r="I45" s="65"/>
      <c r="J45" s="84"/>
      <c r="K45" s="67"/>
      <c r="L45" s="60"/>
      <c r="M45" s="60"/>
      <c r="N45" s="60"/>
      <c r="O45" s="60"/>
      <c r="P45" s="60"/>
      <c r="Q45" s="60"/>
      <c r="R45" s="60"/>
      <c r="S45" s="60"/>
      <c r="T45" s="60"/>
      <c r="U45" s="60"/>
      <c r="V45" s="60"/>
      <c r="W45" s="63"/>
      <c r="X45" s="60"/>
      <c r="Y45" s="60"/>
      <c r="Z45" s="60"/>
      <c r="AA45" s="60"/>
      <c r="AB45" s="60"/>
      <c r="AC45" s="60"/>
      <c r="AD45" s="60"/>
      <c r="AE45" s="60"/>
      <c r="AF45" s="60"/>
    </row>
    <row r="46" spans="2:32" ht="16.2" x14ac:dyDescent="0.3">
      <c r="B46" s="60"/>
      <c r="C46" s="60"/>
      <c r="D46" s="88" t="s">
        <v>121</v>
      </c>
      <c r="E46" s="68" t="e">
        <f>IF(J46="Muito Fraca",0,IF(J46="Fraca",1,IF(J46="Moderada",2,IF(J46="Forte",3,IF(J46="Muito Forte",4,"")))))</f>
        <v>#REF!</v>
      </c>
      <c r="F46" s="60" t="s">
        <v>263</v>
      </c>
      <c r="G46" s="63"/>
      <c r="H46" s="60"/>
      <c r="I46" s="60"/>
      <c r="J46" s="69" t="e">
        <f>FDCA!#REF!</f>
        <v>#REF!</v>
      </c>
      <c r="K46" s="70"/>
      <c r="L46" s="60"/>
      <c r="M46" s="60"/>
      <c r="N46" s="60"/>
      <c r="O46" s="60"/>
      <c r="P46" s="60"/>
      <c r="Q46" s="60"/>
      <c r="R46" s="60"/>
      <c r="S46" s="60"/>
      <c r="T46" s="60"/>
      <c r="U46" s="60"/>
      <c r="V46" s="60"/>
      <c r="W46" s="63"/>
      <c r="X46" s="60"/>
      <c r="Y46" s="60"/>
      <c r="Z46" s="60"/>
      <c r="AA46" s="60"/>
      <c r="AB46" s="60"/>
      <c r="AC46" s="60"/>
      <c r="AD46" s="60"/>
      <c r="AE46" s="60"/>
      <c r="AF46" s="60"/>
    </row>
    <row r="47" spans="2:32" x14ac:dyDescent="0.3">
      <c r="B47" s="60"/>
      <c r="C47" s="60"/>
      <c r="D47" s="79"/>
      <c r="E47" s="80"/>
      <c r="F47" s="81"/>
      <c r="G47" s="82"/>
      <c r="H47" s="81"/>
      <c r="I47" s="81"/>
      <c r="J47" s="81"/>
      <c r="K47" s="83"/>
      <c r="L47" s="60"/>
      <c r="M47" s="60"/>
      <c r="N47" s="60"/>
      <c r="O47" s="60"/>
      <c r="P47" s="60"/>
      <c r="Q47" s="60"/>
      <c r="R47" s="60"/>
      <c r="S47" s="60"/>
      <c r="T47" s="60"/>
      <c r="U47" s="60"/>
      <c r="V47" s="60"/>
      <c r="W47" s="63"/>
      <c r="X47" s="60"/>
      <c r="Y47" s="60"/>
      <c r="Z47" s="60"/>
      <c r="AA47" s="60"/>
      <c r="AB47" s="60"/>
      <c r="AC47" s="60"/>
      <c r="AD47" s="60"/>
      <c r="AE47" s="60"/>
      <c r="AF47" s="60"/>
    </row>
    <row r="48" spans="2:32" x14ac:dyDescent="0.3">
      <c r="B48" s="60"/>
      <c r="C48" s="76"/>
      <c r="D48" s="60"/>
      <c r="E48" s="63"/>
      <c r="F48" s="60"/>
      <c r="G48" s="63"/>
      <c r="H48" s="60"/>
      <c r="I48" s="60"/>
      <c r="J48" s="60"/>
      <c r="K48" s="60"/>
      <c r="L48" s="60"/>
      <c r="M48" s="60"/>
      <c r="N48" s="60"/>
      <c r="O48" s="60"/>
      <c r="P48" s="60"/>
      <c r="Q48" s="60"/>
      <c r="R48" s="60"/>
      <c r="S48" s="60"/>
      <c r="T48" s="60"/>
      <c r="U48" s="60"/>
      <c r="V48" s="60"/>
      <c r="W48" s="63"/>
      <c r="X48" s="60"/>
      <c r="Y48" s="60"/>
      <c r="Z48" s="60"/>
      <c r="AA48" s="60"/>
      <c r="AB48" s="60"/>
      <c r="AC48" s="60"/>
      <c r="AD48" s="60"/>
      <c r="AE48" s="60"/>
      <c r="AF48" s="60"/>
    </row>
    <row r="49" spans="2:32" x14ac:dyDescent="0.3">
      <c r="B49" s="60"/>
      <c r="C49" s="60"/>
      <c r="D49" s="60"/>
      <c r="E49" s="63"/>
      <c r="F49" s="60"/>
      <c r="G49" s="63"/>
      <c r="H49" s="60"/>
      <c r="I49" s="60"/>
      <c r="J49" s="60"/>
      <c r="K49" s="60"/>
      <c r="L49" s="60"/>
      <c r="M49" s="60"/>
      <c r="N49" s="60"/>
      <c r="O49" s="60"/>
      <c r="P49" s="60"/>
      <c r="Q49" s="60"/>
      <c r="R49" s="60"/>
      <c r="S49" s="60"/>
      <c r="T49" s="60"/>
      <c r="U49" s="60"/>
      <c r="V49" s="60"/>
      <c r="W49" s="63"/>
      <c r="X49" s="60"/>
      <c r="Y49" s="60"/>
      <c r="Z49" s="60"/>
      <c r="AA49" s="60"/>
      <c r="AB49" s="60"/>
      <c r="AC49" s="60"/>
      <c r="AD49" s="60"/>
      <c r="AE49" s="60"/>
      <c r="AF49" s="60"/>
    </row>
  </sheetData>
  <sheetProtection algorithmName="SHA-512" hashValue="gS+TK1Cmta66dv4muSBc2lS1mEIeOrqeRLy1u+LO2+zx6ah/4Gdvug2cxS20s1LdYCqKYkjfQA+PvGqsS+vQpw==" saltValue="DNPvErVSrisI+uwGzkKL1A==" spinCount="100000" sheet="1" objects="1" scenarios="1"/>
  <mergeCells count="23">
    <mergeCell ref="F15:F17"/>
    <mergeCell ref="E15:E17"/>
    <mergeCell ref="E19:E21"/>
    <mergeCell ref="E39:E41"/>
    <mergeCell ref="F39:F41"/>
    <mergeCell ref="F31:F37"/>
    <mergeCell ref="E31:E37"/>
    <mergeCell ref="C8:L8"/>
    <mergeCell ref="S8:AE8"/>
    <mergeCell ref="D12:D28"/>
    <mergeCell ref="D31:D43"/>
    <mergeCell ref="S2:AE2"/>
    <mergeCell ref="H3:AE3"/>
    <mergeCell ref="H4:AE4"/>
    <mergeCell ref="H5:AE5"/>
    <mergeCell ref="C7:AE7"/>
    <mergeCell ref="E12:E13"/>
    <mergeCell ref="F12:F13"/>
    <mergeCell ref="E23:E24"/>
    <mergeCell ref="F23:F24"/>
    <mergeCell ref="AD25:AD29"/>
    <mergeCell ref="AD32:AD33"/>
    <mergeCell ref="F19:F21"/>
  </mergeCells>
  <conditionalFormatting sqref="G12:G13">
    <cfRule type="iconSet" priority="29">
      <iconSet iconSet="5Arrows" showValue="0">
        <cfvo type="percent" val="0"/>
        <cfvo type="num" val="1"/>
        <cfvo type="num" val="2"/>
        <cfvo type="num" val="3"/>
        <cfvo type="num" val="4"/>
      </iconSet>
    </cfRule>
  </conditionalFormatting>
  <conditionalFormatting sqref="G15">
    <cfRule type="iconSet" priority="28">
      <iconSet iconSet="5Arrows" showValue="0">
        <cfvo type="percent" val="0"/>
        <cfvo type="num" val="1"/>
        <cfvo type="num" val="2"/>
        <cfvo type="num" val="3"/>
        <cfvo type="num" val="4"/>
      </iconSet>
    </cfRule>
  </conditionalFormatting>
  <conditionalFormatting sqref="G16">
    <cfRule type="iconSet" priority="27">
      <iconSet iconSet="5Arrows" showValue="0">
        <cfvo type="percent" val="0"/>
        <cfvo type="num" val="1"/>
        <cfvo type="num" val="2"/>
        <cfvo type="num" val="3"/>
        <cfvo type="num" val="4"/>
      </iconSet>
    </cfRule>
  </conditionalFormatting>
  <conditionalFormatting sqref="G17">
    <cfRule type="iconSet" priority="26">
      <iconSet iconSet="5Arrows" showValue="0">
        <cfvo type="percent" val="0"/>
        <cfvo type="num" val="1"/>
        <cfvo type="num" val="2"/>
        <cfvo type="num" val="3"/>
        <cfvo type="num" val="4"/>
      </iconSet>
    </cfRule>
  </conditionalFormatting>
  <conditionalFormatting sqref="G19">
    <cfRule type="iconSet" priority="25">
      <iconSet iconSet="5Arrows" showValue="0">
        <cfvo type="percent" val="0"/>
        <cfvo type="num" val="1"/>
        <cfvo type="num" val="2"/>
        <cfvo type="num" val="3"/>
        <cfvo type="num" val="4"/>
      </iconSet>
    </cfRule>
  </conditionalFormatting>
  <conditionalFormatting sqref="G20">
    <cfRule type="iconSet" priority="24">
      <iconSet iconSet="5Arrows" showValue="0">
        <cfvo type="percent" val="0"/>
        <cfvo type="num" val="1"/>
        <cfvo type="num" val="2"/>
        <cfvo type="num" val="3"/>
        <cfvo type="num" val="4"/>
      </iconSet>
    </cfRule>
  </conditionalFormatting>
  <conditionalFormatting sqref="G21">
    <cfRule type="iconSet" priority="23">
      <iconSet iconSet="5Arrows" showValue="0">
        <cfvo type="percent" val="0"/>
        <cfvo type="num" val="1"/>
        <cfvo type="num" val="2"/>
        <cfvo type="num" val="3"/>
        <cfvo type="num" val="4"/>
      </iconSet>
    </cfRule>
  </conditionalFormatting>
  <conditionalFormatting sqref="G23">
    <cfRule type="iconSet" priority="22">
      <iconSet iconSet="5Arrows" showValue="0">
        <cfvo type="percent" val="0"/>
        <cfvo type="num" val="1"/>
        <cfvo type="num" val="2"/>
        <cfvo type="num" val="3"/>
        <cfvo type="num" val="4"/>
      </iconSet>
    </cfRule>
  </conditionalFormatting>
  <conditionalFormatting sqref="G24">
    <cfRule type="iconSet" priority="21">
      <iconSet iconSet="5Arrows" showValue="0">
        <cfvo type="percent" val="0"/>
        <cfvo type="num" val="1"/>
        <cfvo type="num" val="2"/>
        <cfvo type="num" val="3"/>
        <cfvo type="num" val="4"/>
      </iconSet>
    </cfRule>
  </conditionalFormatting>
  <conditionalFormatting sqref="E26">
    <cfRule type="iconSet" priority="20">
      <iconSet iconSet="5Arrows" showValue="0">
        <cfvo type="percent" val="0"/>
        <cfvo type="num" val="1"/>
        <cfvo type="num" val="2"/>
        <cfvo type="num" val="3"/>
        <cfvo type="num" val="4"/>
      </iconSet>
    </cfRule>
  </conditionalFormatting>
  <conditionalFormatting sqref="E28">
    <cfRule type="iconSet" priority="19">
      <iconSet iconSet="5Arrows" showValue="0">
        <cfvo type="percent" val="0"/>
        <cfvo type="num" val="1"/>
        <cfvo type="num" val="2"/>
        <cfvo type="num" val="3"/>
        <cfvo type="num" val="4"/>
      </iconSet>
    </cfRule>
  </conditionalFormatting>
  <conditionalFormatting sqref="G31">
    <cfRule type="iconSet" priority="18">
      <iconSet iconSet="5Arrows" showValue="0">
        <cfvo type="percent" val="0"/>
        <cfvo type="num" val="1"/>
        <cfvo type="num" val="2"/>
        <cfvo type="num" val="3"/>
        <cfvo type="num" val="4"/>
      </iconSet>
    </cfRule>
  </conditionalFormatting>
  <conditionalFormatting sqref="G32">
    <cfRule type="iconSet" priority="17">
      <iconSet iconSet="5Arrows" showValue="0">
        <cfvo type="percent" val="0"/>
        <cfvo type="num" val="1"/>
        <cfvo type="num" val="2"/>
        <cfvo type="num" val="3"/>
        <cfvo type="num" val="4"/>
      </iconSet>
    </cfRule>
  </conditionalFormatting>
  <conditionalFormatting sqref="G33">
    <cfRule type="iconSet" priority="16">
      <iconSet iconSet="5Arrows" showValue="0">
        <cfvo type="percent" val="0"/>
        <cfvo type="num" val="1"/>
        <cfvo type="num" val="2"/>
        <cfvo type="num" val="3"/>
        <cfvo type="num" val="4"/>
      </iconSet>
    </cfRule>
  </conditionalFormatting>
  <conditionalFormatting sqref="G34">
    <cfRule type="iconSet" priority="15">
      <iconSet iconSet="5Arrows" showValue="0">
        <cfvo type="percent" val="0"/>
        <cfvo type="num" val="1"/>
        <cfvo type="num" val="2"/>
        <cfvo type="num" val="3"/>
        <cfvo type="num" val="4"/>
      </iconSet>
    </cfRule>
  </conditionalFormatting>
  <conditionalFormatting sqref="G35">
    <cfRule type="iconSet" priority="14">
      <iconSet iconSet="5Arrows" showValue="0">
        <cfvo type="percent" val="0"/>
        <cfvo type="num" val="1"/>
        <cfvo type="num" val="2"/>
        <cfvo type="num" val="3"/>
        <cfvo type="num" val="4"/>
      </iconSet>
    </cfRule>
  </conditionalFormatting>
  <conditionalFormatting sqref="G36">
    <cfRule type="iconSet" priority="13">
      <iconSet iconSet="5Arrows" showValue="0">
        <cfvo type="percent" val="0"/>
        <cfvo type="num" val="1"/>
        <cfvo type="num" val="2"/>
        <cfvo type="num" val="3"/>
        <cfvo type="num" val="4"/>
      </iconSet>
    </cfRule>
  </conditionalFormatting>
  <conditionalFormatting sqref="G37">
    <cfRule type="iconSet" priority="12">
      <iconSet iconSet="5Arrows" showValue="0">
        <cfvo type="percent" val="0"/>
        <cfvo type="num" val="1"/>
        <cfvo type="num" val="2"/>
        <cfvo type="num" val="3"/>
        <cfvo type="num" val="4"/>
      </iconSet>
    </cfRule>
  </conditionalFormatting>
  <conditionalFormatting sqref="G39">
    <cfRule type="iconSet" priority="11">
      <iconSet iconSet="5Arrows" showValue="0">
        <cfvo type="percent" val="0"/>
        <cfvo type="num" val="1"/>
        <cfvo type="num" val="2"/>
        <cfvo type="num" val="3"/>
        <cfvo type="num" val="4"/>
      </iconSet>
    </cfRule>
  </conditionalFormatting>
  <conditionalFormatting sqref="G40">
    <cfRule type="iconSet" priority="10">
      <iconSet iconSet="5Arrows" showValue="0">
        <cfvo type="percent" val="0"/>
        <cfvo type="num" val="1"/>
        <cfvo type="num" val="2"/>
        <cfvo type="num" val="3"/>
        <cfvo type="num" val="4"/>
      </iconSet>
    </cfRule>
  </conditionalFormatting>
  <conditionalFormatting sqref="G41">
    <cfRule type="iconSet" priority="9">
      <iconSet iconSet="5Arrows" showValue="0">
        <cfvo type="percent" val="0"/>
        <cfvo type="num" val="1"/>
        <cfvo type="num" val="2"/>
        <cfvo type="num" val="3"/>
        <cfvo type="num" val="4"/>
      </iconSet>
    </cfRule>
  </conditionalFormatting>
  <conditionalFormatting sqref="E43">
    <cfRule type="iconSet" priority="8">
      <iconSet iconSet="5Arrows" showValue="0">
        <cfvo type="percent" val="0"/>
        <cfvo type="num" val="1"/>
        <cfvo type="num" val="2"/>
        <cfvo type="num" val="3"/>
        <cfvo type="num" val="4"/>
      </iconSet>
    </cfRule>
  </conditionalFormatting>
  <conditionalFormatting sqref="E46">
    <cfRule type="iconSet" priority="7">
      <iconSet iconSet="5Arrows" showValue="0">
        <cfvo type="percent" val="0"/>
        <cfvo type="num" val="1"/>
        <cfvo type="num" val="2"/>
        <cfvo type="num" val="3"/>
        <cfvo type="num" val="4"/>
      </iconSet>
    </cfRule>
  </conditionalFormatting>
  <conditionalFormatting sqref="W25">
    <cfRule type="iconSet" priority="6">
      <iconSet iconSet="5Arrows" showValue="0">
        <cfvo type="percent" val="0"/>
        <cfvo type="num" val="1"/>
        <cfvo type="num" val="2"/>
        <cfvo type="num" val="3"/>
        <cfvo type="num" val="4"/>
      </iconSet>
    </cfRule>
  </conditionalFormatting>
  <conditionalFormatting sqref="W26">
    <cfRule type="iconSet" priority="5">
      <iconSet iconSet="5Arrows" showValue="0">
        <cfvo type="percent" val="0"/>
        <cfvo type="num" val="1"/>
        <cfvo type="num" val="2"/>
        <cfvo type="num" val="3"/>
        <cfvo type="num" val="4"/>
      </iconSet>
    </cfRule>
  </conditionalFormatting>
  <conditionalFormatting sqref="W27">
    <cfRule type="iconSet" priority="4">
      <iconSet iconSet="5Arrows" showValue="0">
        <cfvo type="percent" val="0"/>
        <cfvo type="num" val="1"/>
        <cfvo type="num" val="2"/>
        <cfvo type="num" val="3"/>
        <cfvo type="num" val="4"/>
      </iconSet>
    </cfRule>
  </conditionalFormatting>
  <conditionalFormatting sqref="W28">
    <cfRule type="iconSet" priority="3">
      <iconSet iconSet="5Arrows" showValue="0">
        <cfvo type="percent" val="0"/>
        <cfvo type="num" val="1"/>
        <cfvo type="num" val="2"/>
        <cfvo type="num" val="3"/>
        <cfvo type="num" val="4"/>
      </iconSet>
    </cfRule>
  </conditionalFormatting>
  <conditionalFormatting sqref="W32">
    <cfRule type="iconSet" priority="2">
      <iconSet iconSet="5Arrows" showValue="0">
        <cfvo type="percent" val="0"/>
        <cfvo type="num" val="1"/>
        <cfvo type="num" val="2"/>
        <cfvo type="num" val="3"/>
        <cfvo type="num" val="4"/>
      </iconSet>
    </cfRule>
  </conditionalFormatting>
  <conditionalFormatting sqref="W33">
    <cfRule type="iconSet" priority="1">
      <iconSet iconSet="5Arrows" showValue="0">
        <cfvo type="percent" val="0"/>
        <cfvo type="num" val="1"/>
        <cfvo type="num" val="2"/>
        <cfvo type="num" val="3"/>
        <cfvo type="num" val="4"/>
      </iconSet>
    </cfRule>
  </conditionalFormatting>
  <printOptions horizontalCentered="1"/>
  <pageMargins left="0.23622047244094491" right="0.23622047244094491" top="0.74803149606299213" bottom="0.74803149606299213" header="0.31496062992125984" footer="0.31496062992125984"/>
  <pageSetup paperSize="9" scale="47" orientation="landscape"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24">
    <tabColor rgb="FF92D050"/>
    <pageSetUpPr fitToPage="1"/>
  </sheetPr>
  <dimension ref="B1:AF53"/>
  <sheetViews>
    <sheetView showGridLines="0" zoomScale="70" zoomScaleNormal="70" workbookViewId="0">
      <selection activeCell="E3" sqref="E3:F3"/>
    </sheetView>
  </sheetViews>
  <sheetFormatPr defaultColWidth="8.88671875" defaultRowHeight="14.4" x14ac:dyDescent="0.3"/>
  <cols>
    <col min="1" max="1" width="2.5546875" style="28" customWidth="1"/>
    <col min="2" max="2" width="2.88671875" style="28" customWidth="1"/>
    <col min="3" max="3" width="3.6640625" style="28" customWidth="1"/>
    <col min="4" max="4" width="19.6640625" style="28" customWidth="1"/>
    <col min="5" max="5" width="4" style="29" customWidth="1"/>
    <col min="6" max="6" width="17.6640625" style="28" customWidth="1"/>
    <col min="7" max="7" width="3.5546875" style="29" customWidth="1"/>
    <col min="8" max="8" width="42.109375" style="28" customWidth="1"/>
    <col min="9" max="9" width="10.88671875" style="28" customWidth="1"/>
    <col min="10" max="10" width="14.33203125" style="28" customWidth="1"/>
    <col min="11" max="12" width="4.109375" style="28" customWidth="1"/>
    <col min="13" max="13" width="8.88671875" style="28"/>
    <col min="14" max="17" width="5.6640625" style="28" customWidth="1"/>
    <col min="18" max="18" width="8.88671875" style="28"/>
    <col min="19" max="20" width="4.109375" style="28" customWidth="1"/>
    <col min="21" max="21" width="14.33203125" style="28" customWidth="1"/>
    <col min="22" max="22" width="4.109375" style="28" customWidth="1"/>
    <col min="23" max="23" width="3.5546875" style="29" customWidth="1"/>
    <col min="24" max="28" width="8.88671875" style="28"/>
    <col min="29" max="29" width="10" style="28" customWidth="1"/>
    <col min="30" max="30" width="20" style="28" customWidth="1"/>
    <col min="31" max="31" width="2.5546875" style="28" customWidth="1"/>
    <col min="32" max="32" width="3.33203125" style="28" customWidth="1"/>
    <col min="33" max="16384" width="8.88671875" style="28"/>
  </cols>
  <sheetData>
    <row r="1" spans="2:32" ht="10.199999999999999" customHeight="1" x14ac:dyDescent="0.3">
      <c r="E1" s="28"/>
      <c r="F1" s="29"/>
      <c r="G1" s="28"/>
      <c r="H1" s="29"/>
      <c r="W1" s="28"/>
      <c r="X1" s="29"/>
    </row>
    <row r="2" spans="2:32" ht="27.6" customHeight="1" x14ac:dyDescent="0.45">
      <c r="B2" s="60"/>
      <c r="C2" s="61"/>
      <c r="D2" s="61"/>
      <c r="E2" s="61"/>
      <c r="F2" s="61"/>
      <c r="G2" s="61"/>
      <c r="H2" s="61"/>
      <c r="I2" s="61"/>
      <c r="J2" s="61"/>
      <c r="K2" s="61"/>
      <c r="L2" s="61"/>
      <c r="M2" s="60"/>
      <c r="N2" s="60"/>
      <c r="O2" s="60"/>
      <c r="P2" s="60"/>
      <c r="Q2" s="60"/>
      <c r="R2" s="60"/>
      <c r="S2" s="468"/>
      <c r="T2" s="468"/>
      <c r="U2" s="468"/>
      <c r="V2" s="468"/>
      <c r="W2" s="468"/>
      <c r="X2" s="468"/>
      <c r="Y2" s="468"/>
      <c r="Z2" s="468"/>
      <c r="AA2" s="468"/>
      <c r="AB2" s="468"/>
      <c r="AC2" s="468"/>
      <c r="AD2" s="468"/>
      <c r="AE2" s="468"/>
      <c r="AF2" s="60"/>
    </row>
    <row r="3" spans="2:32" ht="26.4" customHeight="1" x14ac:dyDescent="0.45">
      <c r="B3" s="60"/>
      <c r="C3" s="62"/>
      <c r="D3" s="62"/>
      <c r="E3" s="62"/>
      <c r="F3" s="62"/>
      <c r="G3" s="62"/>
      <c r="H3" s="468" t="s">
        <v>6</v>
      </c>
      <c r="I3" s="468"/>
      <c r="J3" s="468"/>
      <c r="K3" s="468"/>
      <c r="L3" s="468"/>
      <c r="M3" s="468"/>
      <c r="N3" s="468"/>
      <c r="O3" s="468"/>
      <c r="P3" s="468"/>
      <c r="Q3" s="468"/>
      <c r="R3" s="468"/>
      <c r="S3" s="468"/>
      <c r="T3" s="468"/>
      <c r="U3" s="468"/>
      <c r="V3" s="468"/>
      <c r="W3" s="468"/>
      <c r="X3" s="468"/>
      <c r="Y3" s="468"/>
      <c r="Z3" s="468"/>
      <c r="AA3" s="468"/>
      <c r="AB3" s="468"/>
      <c r="AC3" s="468"/>
      <c r="AD3" s="468"/>
      <c r="AE3" s="468"/>
      <c r="AF3" s="60"/>
    </row>
    <row r="4" spans="2:32" ht="26.4" customHeight="1" x14ac:dyDescent="0.45">
      <c r="B4" s="60"/>
      <c r="C4" s="62"/>
      <c r="D4" s="62"/>
      <c r="E4" s="62"/>
      <c r="F4" s="62"/>
      <c r="G4" s="62"/>
      <c r="H4" s="472" t="s">
        <v>7</v>
      </c>
      <c r="I4" s="472"/>
      <c r="J4" s="472"/>
      <c r="K4" s="472"/>
      <c r="L4" s="472"/>
      <c r="M4" s="472"/>
      <c r="N4" s="472"/>
      <c r="O4" s="472"/>
      <c r="P4" s="472"/>
      <c r="Q4" s="472"/>
      <c r="R4" s="472"/>
      <c r="S4" s="472"/>
      <c r="T4" s="472"/>
      <c r="U4" s="472"/>
      <c r="V4" s="472"/>
      <c r="W4" s="472"/>
      <c r="X4" s="472"/>
      <c r="Y4" s="472"/>
      <c r="Z4" s="472"/>
      <c r="AA4" s="472"/>
      <c r="AB4" s="472"/>
      <c r="AC4" s="472"/>
      <c r="AD4" s="472"/>
      <c r="AE4" s="472"/>
      <c r="AF4" s="60"/>
    </row>
    <row r="5" spans="2:32" ht="26.4" customHeight="1" x14ac:dyDescent="0.45">
      <c r="B5" s="60"/>
      <c r="C5" s="62"/>
      <c r="D5" s="62"/>
      <c r="E5" s="62"/>
      <c r="F5" s="62"/>
      <c r="G5" s="62"/>
      <c r="H5" s="467" t="e">
        <f>CONCATENATE(FDCA!#REF!," / ",FDCA!#REF!)</f>
        <v>#REF!</v>
      </c>
      <c r="I5" s="467"/>
      <c r="J5" s="467"/>
      <c r="K5" s="467"/>
      <c r="L5" s="467"/>
      <c r="M5" s="467"/>
      <c r="N5" s="467"/>
      <c r="O5" s="467"/>
      <c r="P5" s="467"/>
      <c r="Q5" s="467"/>
      <c r="R5" s="467"/>
      <c r="S5" s="467"/>
      <c r="T5" s="467"/>
      <c r="U5" s="467"/>
      <c r="V5" s="467"/>
      <c r="W5" s="467"/>
      <c r="X5" s="467"/>
      <c r="Y5" s="467"/>
      <c r="Z5" s="467"/>
      <c r="AA5" s="467"/>
      <c r="AB5" s="467"/>
      <c r="AC5" s="467"/>
      <c r="AD5" s="467"/>
      <c r="AE5" s="467"/>
      <c r="AF5" s="60"/>
    </row>
    <row r="6" spans="2:32" ht="9" customHeight="1" x14ac:dyDescent="0.45">
      <c r="B6" s="60"/>
      <c r="C6" s="62"/>
      <c r="D6" s="62"/>
      <c r="E6" s="62"/>
      <c r="F6" s="62"/>
      <c r="G6" s="62"/>
      <c r="H6" s="62"/>
      <c r="I6" s="62"/>
      <c r="J6" s="62"/>
      <c r="K6" s="62"/>
      <c r="L6" s="62"/>
      <c r="M6" s="60"/>
      <c r="N6" s="60"/>
      <c r="O6" s="60"/>
      <c r="P6" s="60"/>
      <c r="Q6" s="60"/>
      <c r="R6" s="60"/>
      <c r="S6" s="62"/>
      <c r="T6" s="62"/>
      <c r="U6" s="62"/>
      <c r="V6" s="62"/>
      <c r="W6" s="62"/>
      <c r="X6" s="62"/>
      <c r="Y6" s="62"/>
      <c r="Z6" s="62"/>
      <c r="AA6" s="62"/>
      <c r="AB6" s="62"/>
      <c r="AC6" s="62"/>
      <c r="AD6" s="62"/>
      <c r="AE6" s="62"/>
      <c r="AF6" s="60"/>
    </row>
    <row r="7" spans="2:32" ht="61.95" customHeight="1" x14ac:dyDescent="0.5">
      <c r="B7" s="60"/>
      <c r="C7" s="473" t="s">
        <v>197</v>
      </c>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60"/>
    </row>
    <row r="8" spans="2:32" ht="43.2" customHeight="1" x14ac:dyDescent="0.45">
      <c r="B8" s="60"/>
      <c r="C8" s="468" t="s">
        <v>198</v>
      </c>
      <c r="D8" s="468"/>
      <c r="E8" s="468"/>
      <c r="F8" s="468"/>
      <c r="G8" s="468"/>
      <c r="H8" s="468"/>
      <c r="I8" s="468"/>
      <c r="J8" s="468"/>
      <c r="K8" s="468"/>
      <c r="L8" s="468"/>
      <c r="M8" s="60"/>
      <c r="N8" s="60"/>
      <c r="O8" s="60"/>
      <c r="P8" s="60"/>
      <c r="Q8" s="60"/>
      <c r="R8" s="60"/>
      <c r="S8" s="468" t="s">
        <v>199</v>
      </c>
      <c r="T8" s="468"/>
      <c r="U8" s="468"/>
      <c r="V8" s="468"/>
      <c r="W8" s="468"/>
      <c r="X8" s="468"/>
      <c r="Y8" s="468"/>
      <c r="Z8" s="468"/>
      <c r="AA8" s="468"/>
      <c r="AB8" s="468"/>
      <c r="AC8" s="468"/>
      <c r="AD8" s="468"/>
      <c r="AE8" s="468"/>
      <c r="AF8" s="60"/>
    </row>
    <row r="9" spans="2:32" ht="4.95" customHeight="1" x14ac:dyDescent="0.3">
      <c r="B9" s="60"/>
      <c r="C9" s="60"/>
      <c r="D9" s="60"/>
      <c r="E9" s="63"/>
      <c r="F9" s="60"/>
      <c r="G9" s="63"/>
      <c r="H9" s="60"/>
      <c r="I9" s="60"/>
      <c r="J9" s="60"/>
      <c r="K9" s="60"/>
      <c r="L9" s="60"/>
      <c r="M9" s="60"/>
      <c r="N9" s="60"/>
      <c r="O9" s="60"/>
      <c r="P9" s="60"/>
      <c r="Q9" s="60"/>
      <c r="R9" s="60"/>
      <c r="S9" s="60"/>
      <c r="T9" s="60"/>
      <c r="U9" s="60"/>
      <c r="V9" s="60"/>
      <c r="W9" s="63"/>
      <c r="X9" s="60"/>
      <c r="Y9" s="60"/>
      <c r="Z9" s="60"/>
      <c r="AA9" s="60"/>
      <c r="AB9" s="60"/>
      <c r="AC9" s="60"/>
      <c r="AD9" s="60"/>
      <c r="AE9" s="60"/>
      <c r="AF9" s="60"/>
    </row>
    <row r="10" spans="2:32" x14ac:dyDescent="0.3">
      <c r="B10" s="60"/>
      <c r="C10" s="60"/>
      <c r="D10" s="60"/>
      <c r="E10" s="63"/>
      <c r="F10" s="60"/>
      <c r="G10" s="63"/>
      <c r="H10" s="60"/>
      <c r="I10" s="60"/>
      <c r="J10" s="60"/>
      <c r="K10" s="60"/>
      <c r="L10" s="60"/>
      <c r="M10" s="60"/>
      <c r="N10" s="60"/>
      <c r="O10" s="60"/>
      <c r="P10" s="60"/>
      <c r="Q10" s="60"/>
      <c r="R10" s="60"/>
      <c r="S10" s="60"/>
      <c r="T10" s="60"/>
      <c r="U10" s="60"/>
      <c r="V10" s="60"/>
      <c r="W10" s="63"/>
      <c r="X10" s="60"/>
      <c r="Y10" s="60"/>
      <c r="Z10" s="60"/>
      <c r="AA10" s="60"/>
      <c r="AB10" s="60"/>
      <c r="AC10" s="60"/>
      <c r="AD10" s="60"/>
      <c r="AE10" s="60"/>
      <c r="AF10" s="60"/>
    </row>
    <row r="11" spans="2:32" x14ac:dyDescent="0.3">
      <c r="B11" s="60"/>
      <c r="C11" s="60"/>
      <c r="D11" s="60"/>
      <c r="E11" s="64"/>
      <c r="F11" s="65"/>
      <c r="G11" s="66"/>
      <c r="H11" s="65"/>
      <c r="I11" s="65"/>
      <c r="J11" s="65"/>
      <c r="K11" s="67"/>
      <c r="L11" s="60"/>
      <c r="M11" s="60"/>
      <c r="N11" s="60"/>
      <c r="O11" s="60"/>
      <c r="P11" s="60"/>
      <c r="Q11" s="60"/>
      <c r="R11" s="60"/>
      <c r="S11" s="60"/>
      <c r="T11" s="60"/>
      <c r="U11" s="60"/>
      <c r="V11" s="60"/>
      <c r="W11" s="63"/>
      <c r="X11" s="60"/>
      <c r="Y11" s="60"/>
      <c r="Z11" s="60"/>
      <c r="AA11" s="60"/>
      <c r="AB11" s="60"/>
      <c r="AC11" s="60"/>
      <c r="AD11" s="60"/>
      <c r="AE11" s="60"/>
      <c r="AF11" s="60"/>
    </row>
    <row r="12" spans="2:32" ht="16.2" x14ac:dyDescent="0.3">
      <c r="B12" s="60"/>
      <c r="C12" s="60"/>
      <c r="D12" s="477" t="s">
        <v>200</v>
      </c>
      <c r="E12" s="474">
        <v>4</v>
      </c>
      <c r="F12" s="485" t="s">
        <v>264</v>
      </c>
      <c r="G12" s="68" t="str">
        <f>IF(J12="Muito Fraca",0,IF(J12="Fraca",1,IF(J12="Moderada",2,IF(J12="Forte",3,IF(J12="Muito Forte",4,"")))))</f>
        <v/>
      </c>
      <c r="H12" s="60" t="s">
        <v>265</v>
      </c>
      <c r="I12" s="60"/>
      <c r="J12" s="69">
        <f>FDCA!T182</f>
        <v>0</v>
      </c>
      <c r="K12" s="70"/>
      <c r="L12" s="60"/>
      <c r="M12" s="60"/>
      <c r="N12" s="60"/>
      <c r="O12" s="60"/>
      <c r="P12" s="60"/>
      <c r="Q12" s="60"/>
      <c r="R12" s="60"/>
      <c r="S12" s="60"/>
      <c r="T12" s="60"/>
      <c r="U12" s="60"/>
      <c r="V12" s="60"/>
      <c r="W12" s="63"/>
      <c r="X12" s="60"/>
      <c r="Y12" s="60"/>
      <c r="Z12" s="60"/>
      <c r="AA12" s="60"/>
      <c r="AB12" s="60"/>
      <c r="AC12" s="60"/>
      <c r="AD12" s="60"/>
      <c r="AE12" s="60"/>
      <c r="AF12" s="60"/>
    </row>
    <row r="13" spans="2:32" ht="16.2" x14ac:dyDescent="0.3">
      <c r="B13" s="60"/>
      <c r="C13" s="60"/>
      <c r="D13" s="478"/>
      <c r="E13" s="474"/>
      <c r="F13" s="485"/>
      <c r="G13" s="68" t="str">
        <f>IF(J13="Muito Fraca",0,IF(J13="Fraca",1,IF(J13="Moderada",2,IF(J13="Forte",3,IF(J13="Muito Forte",4,"")))))</f>
        <v/>
      </c>
      <c r="H13" s="60" t="s">
        <v>266</v>
      </c>
      <c r="I13" s="60"/>
      <c r="J13" s="69">
        <f>FDCA!T183</f>
        <v>0</v>
      </c>
      <c r="K13" s="70"/>
      <c r="L13" s="60"/>
      <c r="M13" s="60"/>
      <c r="N13" s="60"/>
      <c r="O13" s="60"/>
      <c r="P13" s="60"/>
      <c r="Q13" s="60"/>
      <c r="R13" s="60"/>
      <c r="S13" s="60"/>
      <c r="T13" s="60"/>
      <c r="U13" s="60"/>
      <c r="V13" s="60"/>
      <c r="W13" s="63"/>
      <c r="X13" s="60"/>
      <c r="Y13" s="60"/>
      <c r="Z13" s="60"/>
      <c r="AA13" s="60"/>
      <c r="AB13" s="60"/>
      <c r="AC13" s="60"/>
      <c r="AD13" s="60"/>
      <c r="AE13" s="60"/>
      <c r="AF13" s="60"/>
    </row>
    <row r="14" spans="2:32" ht="16.2" x14ac:dyDescent="0.3">
      <c r="B14" s="60"/>
      <c r="C14" s="60"/>
      <c r="D14" s="478"/>
      <c r="E14" s="474"/>
      <c r="F14" s="485"/>
      <c r="G14" s="68" t="str">
        <f>IF(J14="Muito Fraca",0,IF(J14="Fraca",1,IF(J14="Moderada",2,IF(J14="Forte",3,IF(J14="Muito Forte",4,"")))))</f>
        <v/>
      </c>
      <c r="H14" s="60" t="s">
        <v>267</v>
      </c>
      <c r="I14" s="60"/>
      <c r="J14" s="69">
        <f>FDCA!T184</f>
        <v>0</v>
      </c>
      <c r="K14" s="70"/>
      <c r="L14" s="60"/>
      <c r="M14" s="60"/>
      <c r="N14" s="60"/>
      <c r="O14" s="60"/>
      <c r="P14" s="60"/>
      <c r="Q14" s="60"/>
      <c r="R14" s="60"/>
      <c r="S14" s="60"/>
      <c r="T14" s="60"/>
      <c r="U14" s="60"/>
      <c r="V14" s="60"/>
      <c r="W14" s="63"/>
      <c r="X14" s="60"/>
      <c r="Y14" s="60"/>
      <c r="Z14" s="60"/>
      <c r="AA14" s="60"/>
      <c r="AB14" s="60"/>
      <c r="AC14" s="60"/>
      <c r="AD14" s="60"/>
      <c r="AE14" s="60"/>
      <c r="AF14" s="60"/>
    </row>
    <row r="15" spans="2:32" x14ac:dyDescent="0.3">
      <c r="B15" s="60"/>
      <c r="C15" s="60"/>
      <c r="D15" s="478"/>
      <c r="E15" s="71"/>
      <c r="F15" s="60"/>
      <c r="G15" s="63"/>
      <c r="H15" s="60"/>
      <c r="I15" s="60"/>
      <c r="J15" s="72"/>
      <c r="K15" s="70"/>
      <c r="L15" s="60"/>
      <c r="M15" s="60"/>
      <c r="N15" s="60"/>
      <c r="O15" s="60"/>
      <c r="P15" s="60"/>
      <c r="Q15" s="60"/>
      <c r="R15" s="60"/>
      <c r="S15" s="60"/>
      <c r="T15" s="60"/>
      <c r="U15" s="60"/>
      <c r="V15" s="60"/>
      <c r="W15" s="63"/>
      <c r="X15" s="60"/>
      <c r="Y15" s="60"/>
      <c r="Z15" s="60"/>
      <c r="AA15" s="60"/>
      <c r="AB15" s="60"/>
      <c r="AC15" s="60"/>
      <c r="AD15" s="60"/>
      <c r="AE15" s="60"/>
      <c r="AF15" s="60"/>
    </row>
    <row r="16" spans="2:32" ht="17.25" customHeight="1" x14ac:dyDescent="0.3">
      <c r="B16" s="60"/>
      <c r="C16" s="60"/>
      <c r="D16" s="478"/>
      <c r="E16" s="474">
        <v>4</v>
      </c>
      <c r="F16" s="485" t="s">
        <v>268</v>
      </c>
      <c r="G16" s="68" t="str">
        <f>IF(J16="Muito Fraca",0,IF(J16="Fraca",1,IF(J16="Moderada",2,IF(J16="Forte",3,IF(J16="Muito Forte",4,"")))))</f>
        <v/>
      </c>
      <c r="H16" s="60" t="s">
        <v>269</v>
      </c>
      <c r="I16" s="60"/>
      <c r="J16" s="69">
        <f>FDCA!T196</f>
        <v>0</v>
      </c>
      <c r="K16" s="70"/>
      <c r="L16" s="60"/>
      <c r="M16" s="60"/>
      <c r="N16" s="60"/>
      <c r="O16" s="60"/>
      <c r="P16" s="60"/>
      <c r="Q16" s="60"/>
      <c r="R16" s="60"/>
      <c r="S16" s="60"/>
      <c r="T16" s="60"/>
      <c r="U16" s="60"/>
      <c r="V16" s="60"/>
      <c r="W16" s="63"/>
      <c r="X16" s="60"/>
      <c r="Y16" s="60"/>
      <c r="Z16" s="60"/>
      <c r="AA16" s="60"/>
      <c r="AB16" s="60"/>
      <c r="AC16" s="60"/>
      <c r="AD16" s="60"/>
      <c r="AE16" s="60"/>
      <c r="AF16" s="60"/>
    </row>
    <row r="17" spans="2:32" ht="16.2" x14ac:dyDescent="0.3">
      <c r="B17" s="60"/>
      <c r="C17" s="60"/>
      <c r="D17" s="478"/>
      <c r="E17" s="474"/>
      <c r="F17" s="485"/>
      <c r="G17" s="68" t="str">
        <f>IF(J17="Muito Fraca",0,IF(J17="Fraca",1,IF(J17="Moderada",2,IF(J17="Forte",3,IF(J17="Muito Forte",4,"")))))</f>
        <v/>
      </c>
      <c r="H17" s="60" t="s">
        <v>270</v>
      </c>
      <c r="I17" s="60"/>
      <c r="J17" s="69">
        <f>FDCA!T197</f>
        <v>0</v>
      </c>
      <c r="K17" s="70"/>
      <c r="L17" s="60"/>
      <c r="M17" s="60"/>
      <c r="N17" s="60"/>
      <c r="O17" s="60"/>
      <c r="P17" s="60"/>
      <c r="Q17" s="60"/>
      <c r="R17" s="60"/>
      <c r="S17" s="60"/>
      <c r="T17" s="60"/>
      <c r="U17" s="60"/>
      <c r="V17" s="60"/>
      <c r="W17" s="63"/>
      <c r="X17" s="60"/>
      <c r="Y17" s="60"/>
      <c r="Z17" s="60"/>
      <c r="AA17" s="60"/>
      <c r="AB17" s="60"/>
      <c r="AC17" s="60"/>
      <c r="AD17" s="60"/>
      <c r="AE17" s="60"/>
      <c r="AF17" s="60"/>
    </row>
    <row r="18" spans="2:32" x14ac:dyDescent="0.3">
      <c r="B18" s="60"/>
      <c r="C18" s="60"/>
      <c r="D18" s="478"/>
      <c r="E18" s="71"/>
      <c r="F18" s="60"/>
      <c r="G18" s="63"/>
      <c r="H18" s="60"/>
      <c r="I18" s="60"/>
      <c r="J18" s="72"/>
      <c r="K18" s="70"/>
      <c r="L18" s="60"/>
      <c r="M18" s="60"/>
      <c r="N18" s="60"/>
      <c r="O18" s="60"/>
      <c r="P18" s="60"/>
      <c r="Q18" s="60"/>
      <c r="R18" s="60"/>
      <c r="S18" s="60"/>
      <c r="T18" s="60"/>
      <c r="U18" s="60"/>
      <c r="V18" s="60"/>
      <c r="W18" s="63"/>
      <c r="X18" s="60"/>
      <c r="Y18" s="60"/>
      <c r="Z18" s="60"/>
      <c r="AA18" s="60"/>
      <c r="AB18" s="60"/>
      <c r="AC18" s="60"/>
      <c r="AD18" s="60"/>
      <c r="AE18" s="60"/>
      <c r="AF18" s="60"/>
    </row>
    <row r="19" spans="2:32" ht="15" customHeight="1" x14ac:dyDescent="0.3">
      <c r="B19" s="60"/>
      <c r="C19" s="60"/>
      <c r="D19" s="478"/>
      <c r="E19" s="474">
        <v>4</v>
      </c>
      <c r="F19" s="485" t="s">
        <v>271</v>
      </c>
      <c r="G19" s="68" t="str">
        <f>IF(J19="Muito Fraca",0,IF(J19="Fraca",1,IF(J19="Moderada",2,IF(J19="Forte",3,IF(J19="Muito Forte",4,"")))))</f>
        <v/>
      </c>
      <c r="H19" s="60" t="s">
        <v>272</v>
      </c>
      <c r="I19" s="60"/>
      <c r="J19" s="69">
        <f>FDCA!T208</f>
        <v>0</v>
      </c>
      <c r="K19" s="70"/>
      <c r="L19" s="60"/>
      <c r="M19" s="60"/>
      <c r="N19" s="60"/>
      <c r="O19" s="60"/>
      <c r="P19" s="60"/>
      <c r="Q19" s="60"/>
      <c r="R19" s="60"/>
      <c r="S19" s="60"/>
      <c r="T19" s="60"/>
      <c r="U19" s="60"/>
      <c r="V19" s="60"/>
      <c r="W19" s="63"/>
      <c r="X19" s="60"/>
      <c r="Y19" s="60"/>
      <c r="Z19" s="60"/>
      <c r="AA19" s="60"/>
      <c r="AB19" s="60"/>
      <c r="AC19" s="60"/>
      <c r="AD19" s="60"/>
      <c r="AE19" s="60"/>
      <c r="AF19" s="60"/>
    </row>
    <row r="20" spans="2:32" ht="15.75" customHeight="1" x14ac:dyDescent="0.3">
      <c r="B20" s="60"/>
      <c r="C20" s="60"/>
      <c r="D20" s="478"/>
      <c r="E20" s="474"/>
      <c r="F20" s="485"/>
      <c r="G20" s="68" t="str">
        <f>IF(J20="Muito Fraca",0,IF(J20="Fraca",1,IF(J20="Moderada",2,IF(J20="Forte",3,IF(J20="Muito Forte",4,"")))))</f>
        <v/>
      </c>
      <c r="H20" s="60" t="s">
        <v>273</v>
      </c>
      <c r="I20" s="60"/>
      <c r="J20" s="69">
        <f>FDCA!T209</f>
        <v>0</v>
      </c>
      <c r="K20" s="70"/>
      <c r="L20" s="60"/>
      <c r="M20" s="60"/>
      <c r="N20" s="60"/>
      <c r="O20" s="60"/>
      <c r="P20" s="60"/>
      <c r="Q20" s="60"/>
      <c r="R20" s="60"/>
      <c r="S20" s="60"/>
      <c r="T20" s="60"/>
      <c r="U20" s="60"/>
      <c r="V20" s="60"/>
      <c r="W20" s="63"/>
      <c r="X20" s="60"/>
      <c r="Y20" s="60"/>
      <c r="Z20" s="60"/>
      <c r="AA20" s="60"/>
      <c r="AB20" s="60"/>
      <c r="AC20" s="60"/>
      <c r="AD20" s="60"/>
      <c r="AE20" s="60"/>
      <c r="AF20" s="60"/>
    </row>
    <row r="21" spans="2:32" ht="15.75" customHeight="1" x14ac:dyDescent="0.3">
      <c r="B21" s="60"/>
      <c r="C21" s="60"/>
      <c r="D21" s="478"/>
      <c r="E21" s="474"/>
      <c r="F21" s="485"/>
      <c r="G21" s="68" t="str">
        <f>IF(J21="Muito Fraca",0,IF(J21="Fraca",1,IF(J21="Moderada",2,IF(J21="Forte",3,IF(J21="Muito Forte",4,"")))))</f>
        <v/>
      </c>
      <c r="H21" s="60" t="s">
        <v>274</v>
      </c>
      <c r="I21" s="60"/>
      <c r="J21" s="69">
        <f>FDCA!T210</f>
        <v>0</v>
      </c>
      <c r="K21" s="70"/>
      <c r="L21" s="60"/>
      <c r="M21" s="60"/>
      <c r="N21" s="60"/>
      <c r="O21" s="60"/>
      <c r="P21" s="60"/>
      <c r="Q21" s="60"/>
      <c r="R21" s="60"/>
      <c r="S21" s="60"/>
      <c r="T21" s="60"/>
      <c r="U21" s="60"/>
      <c r="V21" s="60"/>
      <c r="W21" s="63"/>
      <c r="X21" s="60"/>
      <c r="Y21" s="60"/>
      <c r="Z21" s="60"/>
      <c r="AA21" s="60"/>
      <c r="AB21" s="60"/>
      <c r="AC21" s="60"/>
      <c r="AD21" s="60"/>
      <c r="AE21" s="60"/>
      <c r="AF21" s="60"/>
    </row>
    <row r="22" spans="2:32" ht="15.75" customHeight="1" x14ac:dyDescent="0.3">
      <c r="B22" s="60"/>
      <c r="C22" s="60"/>
      <c r="D22" s="478"/>
      <c r="E22" s="73"/>
      <c r="F22" s="74"/>
      <c r="G22" s="63"/>
      <c r="H22" s="60"/>
      <c r="I22" s="60"/>
      <c r="J22" s="72"/>
      <c r="K22" s="70"/>
      <c r="L22" s="60"/>
      <c r="M22" s="60"/>
      <c r="N22" s="60"/>
      <c r="O22" s="60"/>
      <c r="P22" s="60"/>
      <c r="Q22" s="60"/>
      <c r="R22" s="60"/>
      <c r="S22" s="60"/>
      <c r="T22" s="60"/>
      <c r="U22" s="60"/>
      <c r="V22" s="60"/>
      <c r="W22" s="63"/>
      <c r="X22" s="60"/>
      <c r="Y22" s="60"/>
      <c r="Z22" s="60"/>
      <c r="AA22" s="60"/>
      <c r="AB22" s="60"/>
      <c r="AC22" s="60"/>
      <c r="AD22" s="60"/>
      <c r="AE22" s="60"/>
      <c r="AF22" s="60"/>
    </row>
    <row r="23" spans="2:32" ht="16.2" x14ac:dyDescent="0.3">
      <c r="B23" s="60"/>
      <c r="C23" s="60"/>
      <c r="D23" s="478"/>
      <c r="E23" s="474">
        <v>4</v>
      </c>
      <c r="F23" s="481" t="s">
        <v>275</v>
      </c>
      <c r="G23" s="68" t="str">
        <f>IF(J23="Muito Fraca",0,IF(J23="Fraca",1,IF(J23="Moderada",2,IF(J23="Forte",3,IF(J23="Muito Forte",4,"")))))</f>
        <v/>
      </c>
      <c r="H23" s="60" t="s">
        <v>276</v>
      </c>
      <c r="I23" s="60"/>
      <c r="J23" s="69">
        <f>FDCA!T221</f>
        <v>0</v>
      </c>
      <c r="K23" s="70"/>
      <c r="L23" s="60"/>
      <c r="M23" s="60"/>
      <c r="N23" s="60"/>
      <c r="O23" s="60"/>
      <c r="P23" s="60"/>
      <c r="Q23" s="60"/>
      <c r="R23" s="60"/>
      <c r="S23" s="60"/>
      <c r="T23" s="60"/>
      <c r="U23" s="60"/>
      <c r="V23" s="60"/>
      <c r="W23" s="63"/>
      <c r="X23" s="60"/>
      <c r="Y23" s="60"/>
      <c r="Z23" s="60"/>
      <c r="AA23" s="60"/>
      <c r="AB23" s="60"/>
      <c r="AC23" s="60"/>
      <c r="AD23" s="60"/>
      <c r="AE23" s="60"/>
      <c r="AF23" s="60"/>
    </row>
    <row r="24" spans="2:32" ht="16.2" x14ac:dyDescent="0.3">
      <c r="B24" s="60"/>
      <c r="C24" s="60"/>
      <c r="D24" s="478"/>
      <c r="E24" s="474"/>
      <c r="F24" s="481"/>
      <c r="G24" s="68" t="str">
        <f>IF(J24="Muito Fraca",0,IF(J24="Fraca",1,IF(J24="Moderada",2,IF(J24="Forte",3,IF(J24="Muito Forte",4,"")))))</f>
        <v/>
      </c>
      <c r="H24" s="60" t="s">
        <v>277</v>
      </c>
      <c r="I24" s="60"/>
      <c r="J24" s="69">
        <f>FDCA!T222</f>
        <v>0</v>
      </c>
      <c r="K24" s="70"/>
      <c r="L24" s="60"/>
      <c r="M24" s="60"/>
      <c r="N24" s="60"/>
      <c r="O24" s="60"/>
      <c r="P24" s="60"/>
      <c r="Q24" s="60"/>
      <c r="R24" s="60"/>
      <c r="S24" s="60"/>
      <c r="T24" s="60"/>
      <c r="U24" s="60"/>
      <c r="V24" s="60"/>
      <c r="W24" s="63"/>
      <c r="X24" s="60"/>
      <c r="Y24" s="60"/>
      <c r="Z24" s="60"/>
      <c r="AA24" s="60"/>
      <c r="AB24" s="60"/>
      <c r="AC24" s="60"/>
      <c r="AD24" s="60"/>
      <c r="AE24" s="60"/>
      <c r="AF24" s="60"/>
    </row>
    <row r="25" spans="2:32" x14ac:dyDescent="0.3">
      <c r="B25" s="60"/>
      <c r="C25" s="60"/>
      <c r="D25" s="478"/>
      <c r="E25" s="71"/>
      <c r="F25" s="74"/>
      <c r="G25" s="63"/>
      <c r="H25" s="60"/>
      <c r="I25" s="60"/>
      <c r="J25" s="72"/>
      <c r="K25" s="70"/>
      <c r="L25" s="60"/>
      <c r="M25" s="60"/>
      <c r="N25" s="60"/>
      <c r="O25" s="60"/>
      <c r="P25" s="60"/>
      <c r="Q25" s="60"/>
      <c r="R25" s="60"/>
      <c r="S25" s="60"/>
      <c r="T25" s="60"/>
      <c r="U25" s="60"/>
      <c r="V25" s="60"/>
      <c r="W25" s="63"/>
      <c r="X25" s="60"/>
      <c r="Y25" s="60"/>
      <c r="Z25" s="60"/>
      <c r="AA25" s="60"/>
      <c r="AB25" s="60"/>
      <c r="AC25" s="60"/>
      <c r="AD25" s="60"/>
      <c r="AE25" s="60"/>
      <c r="AF25" s="60"/>
    </row>
    <row r="26" spans="2:32" ht="16.2" x14ac:dyDescent="0.3">
      <c r="B26" s="60"/>
      <c r="C26" s="60"/>
      <c r="D26" s="478"/>
      <c r="E26" s="474">
        <v>4</v>
      </c>
      <c r="F26" s="485" t="s">
        <v>278</v>
      </c>
      <c r="G26" s="68" t="str">
        <f>IF(J26="Muito Fraca",0,IF(J26="Fraca",1,IF(J26="Moderada",2,IF(J26="Forte",3,IF(J26="Muito Forte",4,"")))))</f>
        <v/>
      </c>
      <c r="H26" s="60" t="s">
        <v>279</v>
      </c>
      <c r="I26" s="60"/>
      <c r="J26" s="69">
        <f>FDCA!T233</f>
        <v>0</v>
      </c>
      <c r="K26" s="70"/>
      <c r="L26" s="60"/>
      <c r="M26" s="60"/>
      <c r="N26" s="60"/>
      <c r="O26" s="60"/>
      <c r="P26" s="60"/>
      <c r="Q26" s="60"/>
      <c r="R26" s="60"/>
      <c r="S26" s="60"/>
      <c r="T26" s="75"/>
      <c r="U26" s="65"/>
      <c r="V26" s="65"/>
      <c r="W26" s="66"/>
      <c r="X26" s="65"/>
      <c r="Y26" s="65"/>
      <c r="Z26" s="65"/>
      <c r="AA26" s="65"/>
      <c r="AB26" s="65"/>
      <c r="AC26" s="67"/>
      <c r="AD26" s="60"/>
      <c r="AE26" s="60"/>
      <c r="AF26" s="60"/>
    </row>
    <row r="27" spans="2:32" ht="17.25" customHeight="1" x14ac:dyDescent="0.3">
      <c r="B27" s="60"/>
      <c r="C27" s="60"/>
      <c r="D27" s="478"/>
      <c r="E27" s="474"/>
      <c r="F27" s="485"/>
      <c r="G27" s="68" t="str">
        <f>IF(J27="Muito Fraca",0,IF(J27="Fraca",1,IF(J27="Moderada",2,IF(J27="Forte",3,IF(J27="Muito Forte",4,"")))))</f>
        <v/>
      </c>
      <c r="H27" s="60" t="s">
        <v>280</v>
      </c>
      <c r="I27" s="60"/>
      <c r="J27" s="69">
        <f>FDCA!T234</f>
        <v>0</v>
      </c>
      <c r="K27" s="70"/>
      <c r="L27" s="60"/>
      <c r="M27" s="60"/>
      <c r="N27" s="60"/>
      <c r="O27" s="60"/>
      <c r="P27" s="60"/>
      <c r="Q27" s="60"/>
      <c r="R27" s="60"/>
      <c r="S27" s="60"/>
      <c r="T27" s="76"/>
      <c r="U27" s="77">
        <f>FDCA!T528</f>
        <v>0</v>
      </c>
      <c r="V27" s="60"/>
      <c r="W27" s="78" t="str">
        <f>IF(U27="Muito Fraca",0,IF(U27="Fraca",1,IF(U27="Moderada",2,IF(U27="Forte",3,IF(U27="Muito Forte",4,"")))))</f>
        <v/>
      </c>
      <c r="X27" s="60" t="s">
        <v>281</v>
      </c>
      <c r="Y27" s="60"/>
      <c r="Z27" s="60"/>
      <c r="AA27" s="60"/>
      <c r="AB27" s="60"/>
      <c r="AC27" s="60"/>
      <c r="AD27" s="477" t="s">
        <v>200</v>
      </c>
      <c r="AE27" s="60"/>
      <c r="AF27" s="60"/>
    </row>
    <row r="28" spans="2:32" ht="17.25" customHeight="1" x14ac:dyDescent="0.3">
      <c r="B28" s="60"/>
      <c r="C28" s="60"/>
      <c r="D28" s="478"/>
      <c r="E28" s="474"/>
      <c r="F28" s="485"/>
      <c r="G28" s="68" t="str">
        <f>IF(J28="Muito Fraca",0,IF(J28="Fraca",1,IF(J28="Moderada",2,IF(J28="Forte",3,IF(J28="Muito Forte",4,"")))))</f>
        <v/>
      </c>
      <c r="H28" s="60" t="s">
        <v>282</v>
      </c>
      <c r="I28" s="60"/>
      <c r="J28" s="69">
        <f>FDCA!T235</f>
        <v>0</v>
      </c>
      <c r="K28" s="70"/>
      <c r="L28" s="60"/>
      <c r="M28" s="60"/>
      <c r="N28" s="60"/>
      <c r="O28" s="60"/>
      <c r="P28" s="60"/>
      <c r="Q28" s="60"/>
      <c r="R28" s="60"/>
      <c r="S28" s="60"/>
      <c r="T28" s="76"/>
      <c r="U28" s="77">
        <f>FDCA!T543</f>
        <v>0</v>
      </c>
      <c r="V28" s="60"/>
      <c r="W28" s="78" t="str">
        <f>IF(U28="Muito Fraca",0,IF(U28="Fraca",1,IF(U28="Moderada",2,IF(U28="Forte",3,IF(U28="Muito Forte",4,"")))))</f>
        <v/>
      </c>
      <c r="X28" s="60" t="s">
        <v>283</v>
      </c>
      <c r="Y28" s="60"/>
      <c r="Z28" s="60"/>
      <c r="AA28" s="60"/>
      <c r="AB28" s="60"/>
      <c r="AC28" s="60"/>
      <c r="AD28" s="478"/>
      <c r="AE28" s="60"/>
      <c r="AF28" s="60"/>
    </row>
    <row r="29" spans="2:32" ht="15.75" customHeight="1" x14ac:dyDescent="0.3">
      <c r="B29" s="60"/>
      <c r="C29" s="60"/>
      <c r="D29" s="478"/>
      <c r="E29" s="71"/>
      <c r="F29" s="60"/>
      <c r="G29" s="63"/>
      <c r="H29" s="60"/>
      <c r="I29" s="60"/>
      <c r="J29" s="84"/>
      <c r="K29" s="70"/>
      <c r="L29" s="60"/>
      <c r="M29" s="60"/>
      <c r="N29" s="60"/>
      <c r="O29" s="60"/>
      <c r="P29" s="60"/>
      <c r="Q29" s="60"/>
      <c r="R29" s="60"/>
      <c r="S29" s="60"/>
      <c r="T29" s="76"/>
      <c r="U29" s="77">
        <f>FDCA!T553</f>
        <v>0</v>
      </c>
      <c r="V29" s="60"/>
      <c r="W29" s="78" t="str">
        <f>IF(U29="Muito Fraca",0,IF(U29="Fraca",1,IF(U29="Moderada",2,IF(U29="Forte",3,IF(U29="Muito Forte",4,"")))))</f>
        <v/>
      </c>
      <c r="X29" s="60" t="s">
        <v>284</v>
      </c>
      <c r="Y29" s="60"/>
      <c r="Z29" s="60"/>
      <c r="AA29" s="60"/>
      <c r="AB29" s="60"/>
      <c r="AC29" s="60"/>
      <c r="AD29" s="478"/>
      <c r="AE29" s="60"/>
      <c r="AF29" s="60"/>
    </row>
    <row r="30" spans="2:32" ht="17.25" customHeight="1" x14ac:dyDescent="0.3">
      <c r="B30" s="60"/>
      <c r="C30" s="60"/>
      <c r="D30" s="478"/>
      <c r="E30" s="484">
        <v>4</v>
      </c>
      <c r="F30" s="481" t="s">
        <v>285</v>
      </c>
      <c r="G30" s="68" t="str">
        <f>IF(J30="Muito Fraca",0,IF(J30="Fraca",1,IF(J30="Moderada",2,IF(J30="Forte",3,IF(J30="Muito Forte",4,"")))))</f>
        <v/>
      </c>
      <c r="H30" s="60" t="s">
        <v>286</v>
      </c>
      <c r="I30" s="60"/>
      <c r="J30" s="69">
        <f>FDCA!T246</f>
        <v>0</v>
      </c>
      <c r="K30" s="70"/>
      <c r="L30" s="60"/>
      <c r="M30" s="60"/>
      <c r="N30" s="60"/>
      <c r="O30" s="60"/>
      <c r="P30" s="60"/>
      <c r="Q30" s="60"/>
      <c r="R30" s="60"/>
      <c r="S30" s="60"/>
      <c r="T30" s="76"/>
      <c r="U30" s="77" t="e">
        <f>FDCA!#REF!</f>
        <v>#REF!</v>
      </c>
      <c r="V30" s="60"/>
      <c r="W30" s="78" t="e">
        <f>IF(U30="Muito Fraca",0,IF(U30="Fraca",1,IF(U30="Moderada",2,IF(U30="Forte",3,IF(U30="Muito Forte",4,"")))))</f>
        <v>#REF!</v>
      </c>
      <c r="X30" s="60" t="s">
        <v>287</v>
      </c>
      <c r="Y30" s="60"/>
      <c r="Z30" s="60"/>
      <c r="AA30" s="60"/>
      <c r="AB30" s="60"/>
      <c r="AC30" s="60"/>
      <c r="AD30" s="479"/>
      <c r="AE30" s="60"/>
      <c r="AF30" s="60"/>
    </row>
    <row r="31" spans="2:32" ht="16.2" x14ac:dyDescent="0.3">
      <c r="B31" s="60"/>
      <c r="C31" s="60"/>
      <c r="D31" s="478"/>
      <c r="E31" s="484"/>
      <c r="F31" s="481"/>
      <c r="G31" s="68" t="str">
        <f>IF(J31="Muito Fraca",0,IF(J31="Fraca",1,IF(J31="Moderada",2,IF(J31="Forte",3,IF(J31="Muito Forte",4,"")))))</f>
        <v/>
      </c>
      <c r="H31" s="60" t="s">
        <v>288</v>
      </c>
      <c r="I31" s="60"/>
      <c r="J31" s="69">
        <f>FDCA!T247</f>
        <v>0</v>
      </c>
      <c r="K31" s="70"/>
      <c r="L31" s="60"/>
      <c r="M31" s="60"/>
      <c r="N31" s="60"/>
      <c r="O31" s="60"/>
      <c r="P31" s="60"/>
      <c r="Q31" s="60"/>
      <c r="R31" s="60"/>
      <c r="S31" s="60"/>
      <c r="T31" s="76"/>
      <c r="U31" s="69"/>
      <c r="V31" s="60"/>
      <c r="W31" s="63"/>
      <c r="X31" s="60"/>
      <c r="Y31" s="60"/>
      <c r="Z31" s="60"/>
      <c r="AA31" s="60"/>
      <c r="AB31" s="60"/>
      <c r="AC31" s="70"/>
      <c r="AD31" s="60"/>
      <c r="AE31" s="60"/>
      <c r="AF31" s="60"/>
    </row>
    <row r="32" spans="2:32" x14ac:dyDescent="0.3">
      <c r="B32" s="60"/>
      <c r="C32" s="60"/>
      <c r="D32" s="478"/>
      <c r="E32" s="71"/>
      <c r="F32" s="60"/>
      <c r="G32" s="63"/>
      <c r="H32" s="60"/>
      <c r="I32" s="60"/>
      <c r="J32" s="72"/>
      <c r="K32" s="70"/>
      <c r="L32" s="60"/>
      <c r="M32" s="60"/>
      <c r="N32" s="60"/>
      <c r="O32" s="60"/>
      <c r="P32" s="60"/>
      <c r="Q32" s="60"/>
      <c r="R32" s="60"/>
      <c r="S32" s="60"/>
      <c r="T32" s="75"/>
      <c r="U32" s="86"/>
      <c r="V32" s="65"/>
      <c r="W32" s="66"/>
      <c r="X32" s="65"/>
      <c r="Y32" s="65"/>
      <c r="Z32" s="65"/>
      <c r="AA32" s="65"/>
      <c r="AB32" s="65"/>
      <c r="AC32" s="67"/>
      <c r="AD32" s="60"/>
      <c r="AE32" s="60"/>
      <c r="AF32" s="60"/>
    </row>
    <row r="33" spans="2:32" ht="16.2" x14ac:dyDescent="0.3">
      <c r="B33" s="60"/>
      <c r="C33" s="60"/>
      <c r="D33" s="478"/>
      <c r="E33" s="71"/>
      <c r="F33" s="485" t="s">
        <v>289</v>
      </c>
      <c r="G33" s="68" t="str">
        <f>IF(J33="Muito Fraca",0,IF(J33="Fraca",1,IF(J33="Moderada",2,IF(J33="Forte",3,IF(J33="Muito Forte",4,"")))))</f>
        <v/>
      </c>
      <c r="H33" s="60" t="s">
        <v>290</v>
      </c>
      <c r="I33" s="60"/>
      <c r="J33" s="69">
        <f>FDCA!T258</f>
        <v>0</v>
      </c>
      <c r="K33" s="70"/>
      <c r="L33" s="60"/>
      <c r="M33" s="60"/>
      <c r="N33" s="60"/>
      <c r="O33" s="60"/>
      <c r="P33" s="60"/>
      <c r="Q33" s="60"/>
      <c r="R33" s="60"/>
      <c r="S33" s="60"/>
      <c r="T33" s="76"/>
      <c r="U33" s="77">
        <f>FDCA!T574</f>
        <v>0</v>
      </c>
      <c r="V33" s="60"/>
      <c r="W33" s="78" t="str">
        <f>IF(U33="Muito Fraca",0,IF(U33="Fraca",1,IF(U33="Moderada",2,IF(U33="Forte",3,IF(U33="Muito Forte",4,"")))))</f>
        <v/>
      </c>
      <c r="X33" s="60" t="s">
        <v>291</v>
      </c>
      <c r="Y33" s="60"/>
      <c r="Z33" s="60"/>
      <c r="AA33" s="60"/>
      <c r="AB33" s="60"/>
      <c r="AC33" s="60"/>
      <c r="AD33" s="477" t="s">
        <v>218</v>
      </c>
      <c r="AE33" s="60"/>
      <c r="AF33" s="60"/>
    </row>
    <row r="34" spans="2:32" ht="16.2" x14ac:dyDescent="0.3">
      <c r="B34" s="60"/>
      <c r="C34" s="60"/>
      <c r="D34" s="478"/>
      <c r="E34" s="71">
        <v>4</v>
      </c>
      <c r="F34" s="485"/>
      <c r="G34" s="68" t="str">
        <f>IF(J34="Muito Fraca",0,IF(J34="Fraca",1,IF(J34="Moderada",2,IF(J34="Forte",3,IF(J34="Muito Forte",4,"")))))</f>
        <v/>
      </c>
      <c r="H34" s="60" t="s">
        <v>292</v>
      </c>
      <c r="I34" s="60"/>
      <c r="J34" s="69">
        <f>FDCA!T259</f>
        <v>0</v>
      </c>
      <c r="K34" s="70"/>
      <c r="L34" s="60"/>
      <c r="M34" s="60"/>
      <c r="N34" s="60"/>
      <c r="O34" s="60"/>
      <c r="P34" s="60"/>
      <c r="Q34" s="60"/>
      <c r="R34" s="60"/>
      <c r="S34" s="60"/>
      <c r="T34" s="76"/>
      <c r="U34" s="77">
        <f>FDCA!T564</f>
        <v>0</v>
      </c>
      <c r="V34" s="60"/>
      <c r="W34" s="78" t="str">
        <f>IF(U34="Muito Fraca",0,IF(U34="Fraca",1,IF(U34="Moderada",2,IF(U34="Forte",3,IF(U34="Muito Forte",4,"")))))</f>
        <v/>
      </c>
      <c r="X34" s="60" t="s">
        <v>293</v>
      </c>
      <c r="Y34" s="60"/>
      <c r="Z34" s="60"/>
      <c r="AA34" s="60"/>
      <c r="AB34" s="60"/>
      <c r="AC34" s="70"/>
      <c r="AD34" s="479"/>
      <c r="AE34" s="60"/>
      <c r="AF34" s="60"/>
    </row>
    <row r="35" spans="2:32" ht="16.2" x14ac:dyDescent="0.3">
      <c r="B35" s="60"/>
      <c r="C35" s="60"/>
      <c r="D35" s="478"/>
      <c r="E35" s="71"/>
      <c r="F35" s="485"/>
      <c r="G35" s="68" t="str">
        <f>IF(J35="Muito Fraca",0,IF(J35="Fraca",1,IF(J35="Moderada",2,IF(J35="Forte",3,IF(J35="Muito Forte",4,"")))))</f>
        <v/>
      </c>
      <c r="H35" s="60" t="s">
        <v>294</v>
      </c>
      <c r="I35" s="60"/>
      <c r="J35" s="69">
        <f>FDCA!T260</f>
        <v>0</v>
      </c>
      <c r="K35" s="70"/>
      <c r="L35" s="60"/>
      <c r="M35" s="60"/>
      <c r="N35" s="60"/>
      <c r="O35" s="60"/>
      <c r="P35" s="60"/>
      <c r="Q35" s="60"/>
      <c r="R35" s="60"/>
      <c r="S35" s="60"/>
      <c r="T35" s="85"/>
      <c r="U35" s="81"/>
      <c r="V35" s="81"/>
      <c r="W35" s="82"/>
      <c r="X35" s="81"/>
      <c r="Y35" s="81"/>
      <c r="Z35" s="81"/>
      <c r="AA35" s="81"/>
      <c r="AB35" s="81"/>
      <c r="AC35" s="83"/>
      <c r="AD35" s="60"/>
      <c r="AE35" s="60"/>
      <c r="AF35" s="60"/>
    </row>
    <row r="36" spans="2:32" x14ac:dyDescent="0.3">
      <c r="B36" s="60"/>
      <c r="C36" s="60"/>
      <c r="D36" s="478"/>
      <c r="E36" s="71"/>
      <c r="F36" s="60"/>
      <c r="G36" s="63"/>
      <c r="H36" s="60"/>
      <c r="I36" s="60"/>
      <c r="J36" s="84"/>
      <c r="K36" s="70"/>
      <c r="L36" s="60"/>
      <c r="M36" s="60"/>
      <c r="N36" s="60"/>
      <c r="O36" s="60"/>
      <c r="P36" s="60"/>
      <c r="Q36" s="60"/>
      <c r="R36" s="60"/>
      <c r="S36" s="60"/>
      <c r="T36" s="60"/>
      <c r="U36" s="60"/>
      <c r="V36" s="60"/>
      <c r="W36" s="63"/>
      <c r="X36" s="60"/>
      <c r="Y36" s="60"/>
      <c r="Z36" s="60"/>
      <c r="AA36" s="60"/>
      <c r="AB36" s="60"/>
      <c r="AC36" s="60"/>
      <c r="AD36" s="60"/>
      <c r="AE36" s="60"/>
      <c r="AF36" s="60"/>
    </row>
    <row r="37" spans="2:32" ht="16.2" x14ac:dyDescent="0.3">
      <c r="B37" s="60"/>
      <c r="C37" s="60"/>
      <c r="D37" s="478"/>
      <c r="E37" s="474">
        <v>4</v>
      </c>
      <c r="F37" s="483" t="s">
        <v>295</v>
      </c>
      <c r="G37" s="68" t="str">
        <f>IF(J37="Muito Fraca",0,IF(J37="Fraca",1,IF(J37="Moderada",2,IF(J37="Forte",3,IF(J37="Muito Forte",4,"")))))</f>
        <v/>
      </c>
      <c r="H37" s="74" t="s">
        <v>296</v>
      </c>
      <c r="I37" s="60"/>
      <c r="J37" s="69">
        <f>FDCA!T271</f>
        <v>0</v>
      </c>
      <c r="K37" s="70"/>
      <c r="L37" s="60"/>
      <c r="M37" s="60"/>
      <c r="N37" s="60"/>
      <c r="O37" s="60"/>
      <c r="P37" s="60"/>
      <c r="Q37" s="60"/>
      <c r="R37" s="60"/>
      <c r="S37" s="60"/>
      <c r="T37" s="60"/>
      <c r="U37" s="60"/>
      <c r="V37" s="60"/>
      <c r="W37" s="63"/>
      <c r="X37" s="60"/>
      <c r="Y37" s="60"/>
      <c r="Z37" s="60"/>
      <c r="AA37" s="60"/>
      <c r="AB37" s="60"/>
      <c r="AC37" s="60"/>
      <c r="AD37" s="60"/>
      <c r="AE37" s="60"/>
      <c r="AF37" s="60"/>
    </row>
    <row r="38" spans="2:32" ht="14.4" customHeight="1" x14ac:dyDescent="0.3">
      <c r="B38" s="60"/>
      <c r="C38" s="60"/>
      <c r="D38" s="479"/>
      <c r="E38" s="474"/>
      <c r="F38" s="483"/>
      <c r="G38" s="63"/>
      <c r="H38" s="60"/>
      <c r="I38" s="60"/>
      <c r="J38" s="60"/>
      <c r="K38" s="70"/>
      <c r="L38" s="60"/>
      <c r="M38" s="60"/>
      <c r="N38" s="60"/>
      <c r="O38" s="60"/>
      <c r="P38" s="60"/>
      <c r="Q38" s="60"/>
      <c r="R38" s="60"/>
      <c r="S38" s="60"/>
      <c r="T38" s="60"/>
      <c r="U38" s="60"/>
      <c r="V38" s="60"/>
      <c r="W38" s="63"/>
      <c r="X38" s="60"/>
      <c r="Y38" s="60"/>
      <c r="Z38" s="60"/>
      <c r="AA38" s="60"/>
      <c r="AB38" s="60"/>
      <c r="AC38" s="60"/>
      <c r="AD38" s="60"/>
      <c r="AE38" s="60"/>
      <c r="AF38" s="60"/>
    </row>
    <row r="39" spans="2:32" ht="15.75" customHeight="1" x14ac:dyDescent="0.3">
      <c r="B39" s="60"/>
      <c r="C39" s="60"/>
      <c r="D39" s="60"/>
      <c r="E39" s="71"/>
      <c r="F39" s="89"/>
      <c r="G39" s="63"/>
      <c r="H39" s="74"/>
      <c r="I39" s="60"/>
      <c r="J39" s="72"/>
      <c r="K39" s="70"/>
      <c r="L39" s="60"/>
      <c r="M39" s="60"/>
      <c r="N39" s="60"/>
      <c r="O39" s="60"/>
      <c r="P39" s="60"/>
      <c r="Q39" s="60"/>
      <c r="R39" s="60"/>
      <c r="S39" s="60"/>
      <c r="T39" s="60"/>
      <c r="U39" s="60"/>
      <c r="V39" s="60"/>
      <c r="W39" s="63"/>
      <c r="X39" s="60"/>
      <c r="Y39" s="60"/>
      <c r="Z39" s="60"/>
      <c r="AA39" s="60"/>
      <c r="AB39" s="60"/>
      <c r="AC39" s="60"/>
      <c r="AD39" s="60"/>
      <c r="AE39" s="60"/>
      <c r="AF39" s="60"/>
    </row>
    <row r="40" spans="2:32" x14ac:dyDescent="0.3">
      <c r="B40" s="60"/>
      <c r="C40" s="60"/>
      <c r="D40" s="60"/>
      <c r="E40" s="64"/>
      <c r="F40" s="65"/>
      <c r="G40" s="66"/>
      <c r="H40" s="65"/>
      <c r="I40" s="65"/>
      <c r="J40" s="84"/>
      <c r="K40" s="67"/>
      <c r="L40" s="60"/>
      <c r="M40" s="60"/>
      <c r="N40" s="60"/>
      <c r="O40" s="60"/>
      <c r="P40" s="60"/>
      <c r="Q40" s="60"/>
      <c r="R40" s="60"/>
      <c r="S40" s="60"/>
      <c r="T40" s="60"/>
      <c r="U40" s="60"/>
      <c r="V40" s="60"/>
      <c r="W40" s="63"/>
      <c r="X40" s="60"/>
      <c r="Y40" s="60"/>
      <c r="Z40" s="60"/>
      <c r="AA40" s="60"/>
      <c r="AB40" s="60"/>
      <c r="AC40" s="60"/>
      <c r="AD40" s="486"/>
      <c r="AE40" s="60"/>
      <c r="AF40" s="60"/>
    </row>
    <row r="41" spans="2:32" ht="17.25" customHeight="1" x14ac:dyDescent="0.3">
      <c r="B41" s="60"/>
      <c r="C41" s="60"/>
      <c r="D41" s="477" t="s">
        <v>218</v>
      </c>
      <c r="E41" s="474">
        <v>4</v>
      </c>
      <c r="F41" s="482" t="s">
        <v>193</v>
      </c>
      <c r="G41" s="68" t="str">
        <f>IF(J41="Muito Fraca",0,IF(J41="Fraca",1,IF(J41="Moderada",2,IF(J41="Forte",3,IF(J41="Muito Forte",4,"")))))</f>
        <v/>
      </c>
      <c r="H41" s="74" t="s">
        <v>297</v>
      </c>
      <c r="I41" s="74"/>
      <c r="J41" s="69">
        <f>FDCA!T327</f>
        <v>0</v>
      </c>
      <c r="K41" s="70"/>
      <c r="L41" s="60"/>
      <c r="M41" s="60"/>
      <c r="N41" s="60"/>
      <c r="O41" s="60"/>
      <c r="P41" s="60"/>
      <c r="Q41" s="60"/>
      <c r="R41" s="60"/>
      <c r="S41" s="60"/>
      <c r="T41" s="60"/>
      <c r="U41" s="60"/>
      <c r="V41" s="60"/>
      <c r="W41" s="63"/>
      <c r="X41" s="60"/>
      <c r="Y41" s="60"/>
      <c r="Z41" s="60"/>
      <c r="AA41" s="60"/>
      <c r="AB41" s="60"/>
      <c r="AC41" s="60"/>
      <c r="AD41" s="486"/>
      <c r="AE41" s="60"/>
      <c r="AF41" s="60"/>
    </row>
    <row r="42" spans="2:32" ht="15.75" customHeight="1" x14ac:dyDescent="0.3">
      <c r="B42" s="60"/>
      <c r="C42" s="60"/>
      <c r="D42" s="478"/>
      <c r="E42" s="474"/>
      <c r="F42" s="482"/>
      <c r="G42" s="68" t="str">
        <f>IF(J42="Muito Fraca",0,IF(J42="Fraca",1,IF(J42="Moderada",2,IF(J42="Forte",3,IF(J42="Muito Forte",4,"")))))</f>
        <v/>
      </c>
      <c r="H42" s="74" t="s">
        <v>298</v>
      </c>
      <c r="I42" s="74"/>
      <c r="J42" s="69">
        <f>FDCA!T349</f>
        <v>0</v>
      </c>
      <c r="K42" s="70"/>
      <c r="L42" s="60"/>
      <c r="M42" s="60"/>
      <c r="N42" s="60"/>
      <c r="O42" s="60"/>
      <c r="P42" s="60"/>
      <c r="Q42" s="60"/>
      <c r="R42" s="60"/>
      <c r="S42" s="60"/>
      <c r="T42" s="60"/>
      <c r="U42" s="60"/>
      <c r="V42" s="60"/>
      <c r="W42" s="63"/>
      <c r="X42" s="60"/>
      <c r="Y42" s="60"/>
      <c r="Z42" s="60"/>
      <c r="AA42" s="60"/>
      <c r="AB42" s="60"/>
      <c r="AC42" s="60"/>
      <c r="AD42" s="60"/>
      <c r="AE42" s="60"/>
      <c r="AF42" s="60"/>
    </row>
    <row r="43" spans="2:32" ht="16.2" x14ac:dyDescent="0.3">
      <c r="B43" s="60"/>
      <c r="C43" s="60"/>
      <c r="D43" s="478"/>
      <c r="E43" s="474"/>
      <c r="F43" s="482"/>
      <c r="G43" s="68" t="str">
        <f>IF(J43="Muito Fraca",0,IF(J43="Fraca",1,IF(J43="Moderada",2,IF(J43="Forte",3,IF(J43="Muito Forte",4,"")))))</f>
        <v/>
      </c>
      <c r="H43" s="74" t="s">
        <v>299</v>
      </c>
      <c r="I43" s="74"/>
      <c r="J43" s="69">
        <f>FDCA!T395</f>
        <v>0</v>
      </c>
      <c r="K43" s="70"/>
      <c r="L43" s="60"/>
      <c r="M43" s="60"/>
      <c r="N43" s="60"/>
      <c r="O43" s="60"/>
      <c r="P43" s="60"/>
      <c r="Q43" s="60"/>
      <c r="R43" s="60"/>
      <c r="S43" s="60"/>
      <c r="T43" s="60"/>
      <c r="U43" s="60"/>
      <c r="V43" s="60"/>
      <c r="W43" s="63"/>
      <c r="X43" s="60"/>
      <c r="Y43" s="60"/>
      <c r="Z43" s="60"/>
      <c r="AA43" s="60"/>
      <c r="AB43" s="60"/>
      <c r="AC43" s="60"/>
      <c r="AD43" s="60"/>
      <c r="AE43" s="60"/>
      <c r="AF43" s="60"/>
    </row>
    <row r="44" spans="2:32" ht="16.2" x14ac:dyDescent="0.3">
      <c r="B44" s="60"/>
      <c r="C44" s="60"/>
      <c r="D44" s="478"/>
      <c r="E44" s="474"/>
      <c r="F44" s="482"/>
      <c r="G44" s="68" t="str">
        <f>IF(J44="Muito Fraca",0,IF(J44="Fraca",1,IF(J44="Moderada",2,IF(J44="Forte",3,IF(J44="Muito Forte",4,"")))))</f>
        <v/>
      </c>
      <c r="H44" s="74" t="s">
        <v>300</v>
      </c>
      <c r="I44" s="74"/>
      <c r="J44" s="69">
        <f>FDCA!T405</f>
        <v>0</v>
      </c>
      <c r="K44" s="70"/>
      <c r="L44" s="60"/>
      <c r="M44" s="60"/>
      <c r="N44" s="60"/>
      <c r="O44" s="60"/>
      <c r="P44" s="60"/>
      <c r="Q44" s="60"/>
      <c r="R44" s="60"/>
      <c r="S44" s="60"/>
      <c r="T44" s="60"/>
      <c r="U44" s="60"/>
      <c r="V44" s="60"/>
      <c r="W44" s="63"/>
      <c r="X44" s="60"/>
      <c r="Y44" s="60"/>
      <c r="Z44" s="60"/>
      <c r="AA44" s="60"/>
      <c r="AB44" s="60"/>
      <c r="AC44" s="60"/>
      <c r="AD44" s="60"/>
      <c r="AE44" s="60"/>
      <c r="AF44" s="60"/>
    </row>
    <row r="45" spans="2:32" x14ac:dyDescent="0.3">
      <c r="B45" s="60"/>
      <c r="C45" s="60"/>
      <c r="D45" s="478"/>
      <c r="E45" s="71"/>
      <c r="F45" s="60"/>
      <c r="G45" s="63"/>
      <c r="H45" s="60"/>
      <c r="I45" s="60"/>
      <c r="J45" s="72"/>
      <c r="K45" s="70"/>
      <c r="L45" s="60"/>
      <c r="M45" s="60"/>
      <c r="N45" s="60"/>
      <c r="O45" s="60"/>
      <c r="P45" s="60"/>
      <c r="Q45" s="60"/>
      <c r="R45" s="60"/>
      <c r="S45" s="60"/>
      <c r="T45" s="60"/>
      <c r="U45" s="60"/>
      <c r="V45" s="60"/>
      <c r="W45" s="63"/>
      <c r="X45" s="60"/>
      <c r="Y45" s="60"/>
      <c r="Z45" s="60"/>
      <c r="AA45" s="60"/>
      <c r="AB45" s="60"/>
      <c r="AC45" s="60"/>
      <c r="AD45" s="60"/>
      <c r="AE45" s="60"/>
      <c r="AF45" s="60"/>
    </row>
    <row r="46" spans="2:32" ht="16.2" x14ac:dyDescent="0.3">
      <c r="B46" s="60"/>
      <c r="C46" s="60"/>
      <c r="D46" s="479"/>
      <c r="E46" s="68" t="e">
        <f>IF(J46="Muito Fraca",0,IF(J46="Fraca",1,IF(J46="Moderada",2,IF(J46="Forte",3,IF(J46="Muito Forte",4,"")))))</f>
        <v>#REF!</v>
      </c>
      <c r="F46" s="74" t="s">
        <v>301</v>
      </c>
      <c r="G46" s="71"/>
      <c r="H46" s="74"/>
      <c r="I46" s="60"/>
      <c r="J46" s="69" t="e">
        <f>FDCA!#REF!</f>
        <v>#REF!</v>
      </c>
      <c r="K46" s="70"/>
      <c r="L46" s="60"/>
      <c r="M46" s="60"/>
      <c r="N46" s="60"/>
      <c r="O46" s="60"/>
      <c r="P46" s="60"/>
      <c r="Q46" s="60"/>
      <c r="R46" s="60"/>
      <c r="S46" s="60"/>
      <c r="T46" s="60"/>
      <c r="U46" s="60"/>
      <c r="V46" s="60"/>
      <c r="W46" s="63"/>
      <c r="X46" s="60"/>
      <c r="Y46" s="60"/>
      <c r="Z46" s="60"/>
      <c r="AA46" s="60"/>
      <c r="AB46" s="60"/>
      <c r="AC46" s="60"/>
      <c r="AD46" s="60"/>
      <c r="AE46" s="60"/>
      <c r="AF46" s="60"/>
    </row>
    <row r="47" spans="2:32" x14ac:dyDescent="0.3">
      <c r="B47" s="60"/>
      <c r="C47" s="60"/>
      <c r="D47" s="60"/>
      <c r="E47" s="80"/>
      <c r="F47" s="90"/>
      <c r="G47" s="82"/>
      <c r="H47" s="81"/>
      <c r="I47" s="81"/>
      <c r="J47" s="69"/>
      <c r="K47" s="83"/>
      <c r="L47" s="60"/>
      <c r="M47" s="60"/>
      <c r="N47" s="60"/>
      <c r="O47" s="60"/>
      <c r="P47" s="60"/>
      <c r="Q47" s="60"/>
      <c r="R47" s="60"/>
      <c r="S47" s="60"/>
      <c r="T47" s="60"/>
      <c r="U47" s="60"/>
      <c r="V47" s="60"/>
      <c r="W47" s="63"/>
      <c r="X47" s="60"/>
      <c r="Y47" s="60"/>
      <c r="Z47" s="60"/>
      <c r="AA47" s="60"/>
      <c r="AB47" s="60"/>
      <c r="AC47" s="60"/>
      <c r="AD47" s="60"/>
      <c r="AE47" s="60"/>
      <c r="AF47" s="60"/>
    </row>
    <row r="48" spans="2:32" x14ac:dyDescent="0.3">
      <c r="B48" s="60"/>
      <c r="C48" s="60"/>
      <c r="D48" s="60"/>
      <c r="E48" s="64"/>
      <c r="F48" s="65"/>
      <c r="G48" s="66"/>
      <c r="H48" s="65"/>
      <c r="I48" s="65"/>
      <c r="J48" s="84"/>
      <c r="K48" s="67"/>
      <c r="L48" s="60"/>
      <c r="M48" s="60"/>
      <c r="N48" s="60"/>
      <c r="O48" s="60"/>
      <c r="P48" s="60"/>
      <c r="Q48" s="60"/>
      <c r="R48" s="60"/>
      <c r="S48" s="60"/>
      <c r="T48" s="60"/>
      <c r="U48" s="60"/>
      <c r="V48" s="60"/>
      <c r="W48" s="63"/>
      <c r="X48" s="60"/>
      <c r="Y48" s="60"/>
      <c r="Z48" s="60"/>
      <c r="AA48" s="60"/>
      <c r="AB48" s="60"/>
      <c r="AC48" s="60"/>
      <c r="AD48" s="60"/>
      <c r="AE48" s="60"/>
      <c r="AF48" s="60"/>
    </row>
    <row r="49" spans="2:32" ht="15.75" customHeight="1" x14ac:dyDescent="0.3">
      <c r="B49" s="60"/>
      <c r="C49" s="60"/>
      <c r="D49" s="477" t="s">
        <v>121</v>
      </c>
      <c r="E49" s="68" t="e">
        <f>IF(J49="Muito Fraca",0,IF(J49="Fraca",1,IF(J49="Moderada",2,IF(J49="Forte",3,IF(J49="Muito Forte",4,"")))))</f>
        <v>#REF!</v>
      </c>
      <c r="F49" s="74" t="s">
        <v>302</v>
      </c>
      <c r="G49" s="74"/>
      <c r="H49" s="74"/>
      <c r="I49" s="60"/>
      <c r="J49" s="69" t="e">
        <f>FDCA!#REF!</f>
        <v>#REF!</v>
      </c>
      <c r="K49" s="70"/>
      <c r="L49" s="60"/>
      <c r="M49" s="60"/>
      <c r="N49" s="60"/>
      <c r="O49" s="60"/>
      <c r="P49" s="60"/>
      <c r="Q49" s="60"/>
      <c r="R49" s="60"/>
      <c r="S49" s="60"/>
      <c r="T49" s="60"/>
      <c r="U49" s="60"/>
      <c r="V49" s="60"/>
      <c r="W49" s="63"/>
      <c r="X49" s="60"/>
      <c r="Y49" s="60"/>
      <c r="Z49" s="60"/>
      <c r="AA49" s="60"/>
      <c r="AB49" s="60"/>
      <c r="AC49" s="60"/>
      <c r="AD49" s="60"/>
      <c r="AE49" s="60"/>
      <c r="AF49" s="60"/>
    </row>
    <row r="50" spans="2:32" ht="16.2" x14ac:dyDescent="0.3">
      <c r="B50" s="60"/>
      <c r="C50" s="60"/>
      <c r="D50" s="479"/>
      <c r="E50" s="68" t="e">
        <f>IF(J50="Muito Fraca",0,IF(J50="Fraca",1,IF(J50="Moderada",2,IF(J50="Forte",3,IF(J50="Muito Forte",4,"")))))</f>
        <v>#REF!</v>
      </c>
      <c r="F50" s="74" t="s">
        <v>303</v>
      </c>
      <c r="G50" s="74"/>
      <c r="H50" s="74"/>
      <c r="I50" s="60"/>
      <c r="J50" s="69" t="e">
        <f>FDCA!#REF!</f>
        <v>#REF!</v>
      </c>
      <c r="K50" s="70"/>
      <c r="L50" s="60"/>
      <c r="M50" s="60"/>
      <c r="N50" s="60"/>
      <c r="O50" s="60"/>
      <c r="P50" s="60"/>
      <c r="Q50" s="60"/>
      <c r="R50" s="60"/>
      <c r="S50" s="60"/>
      <c r="T50" s="60"/>
      <c r="U50" s="60"/>
      <c r="V50" s="60"/>
      <c r="W50" s="63"/>
      <c r="X50" s="60"/>
      <c r="Y50" s="60"/>
      <c r="Z50" s="60"/>
      <c r="AA50" s="60"/>
      <c r="AB50" s="60"/>
      <c r="AC50" s="60"/>
      <c r="AD50" s="60"/>
      <c r="AE50" s="60"/>
      <c r="AF50" s="60"/>
    </row>
    <row r="51" spans="2:32" x14ac:dyDescent="0.3">
      <c r="B51" s="60"/>
      <c r="C51" s="60"/>
      <c r="D51" s="91"/>
      <c r="E51" s="80"/>
      <c r="F51" s="92"/>
      <c r="G51" s="92"/>
      <c r="H51" s="92"/>
      <c r="I51" s="81"/>
      <c r="J51" s="69"/>
      <c r="K51" s="83"/>
      <c r="L51" s="60"/>
      <c r="M51" s="60"/>
      <c r="N51" s="60"/>
      <c r="O51" s="60"/>
      <c r="P51" s="60"/>
      <c r="Q51" s="60"/>
      <c r="R51" s="60"/>
      <c r="S51" s="60"/>
      <c r="T51" s="60"/>
      <c r="U51" s="60"/>
      <c r="V51" s="60"/>
      <c r="W51" s="63"/>
      <c r="X51" s="60"/>
      <c r="Y51" s="60"/>
      <c r="Z51" s="60"/>
      <c r="AA51" s="60"/>
      <c r="AB51" s="60"/>
      <c r="AC51" s="60"/>
      <c r="AD51" s="60"/>
      <c r="AE51" s="60"/>
      <c r="AF51" s="60"/>
    </row>
    <row r="52" spans="2:32" x14ac:dyDescent="0.3">
      <c r="B52" s="60"/>
      <c r="C52" s="60"/>
      <c r="D52" s="60"/>
      <c r="E52" s="63"/>
      <c r="F52" s="60"/>
      <c r="G52" s="63"/>
      <c r="H52" s="60"/>
      <c r="I52" s="60"/>
      <c r="J52" s="60"/>
      <c r="K52" s="81"/>
      <c r="L52" s="60"/>
      <c r="M52" s="60"/>
      <c r="N52" s="60"/>
      <c r="O52" s="60"/>
      <c r="P52" s="60"/>
      <c r="Q52" s="60"/>
      <c r="R52" s="60"/>
      <c r="S52" s="60"/>
      <c r="T52" s="60"/>
      <c r="U52" s="60"/>
      <c r="V52" s="60"/>
      <c r="W52" s="63"/>
      <c r="X52" s="60"/>
      <c r="Y52" s="60"/>
      <c r="Z52" s="60"/>
      <c r="AA52" s="60"/>
      <c r="AB52" s="60"/>
      <c r="AC52" s="60"/>
      <c r="AD52" s="60"/>
      <c r="AE52" s="60"/>
      <c r="AF52" s="60"/>
    </row>
    <row r="53" spans="2:32" x14ac:dyDescent="0.3">
      <c r="B53" s="60"/>
      <c r="C53" s="60"/>
      <c r="D53" s="60"/>
      <c r="E53" s="63"/>
      <c r="F53" s="60"/>
      <c r="G53" s="63"/>
      <c r="H53" s="60"/>
      <c r="I53" s="60"/>
      <c r="J53" s="60"/>
      <c r="K53" s="60"/>
      <c r="L53" s="60"/>
      <c r="M53" s="60"/>
      <c r="N53" s="60"/>
      <c r="O53" s="60"/>
      <c r="P53" s="60"/>
      <c r="Q53" s="60"/>
      <c r="R53" s="60"/>
      <c r="S53" s="60"/>
      <c r="T53" s="60"/>
      <c r="U53" s="60"/>
      <c r="V53" s="60"/>
      <c r="W53" s="63"/>
      <c r="X53" s="60"/>
      <c r="Y53" s="60"/>
      <c r="Z53" s="60"/>
      <c r="AA53" s="60"/>
      <c r="AB53" s="60"/>
      <c r="AC53" s="60"/>
      <c r="AD53" s="60"/>
      <c r="AE53" s="60"/>
      <c r="AF53" s="60"/>
    </row>
  </sheetData>
  <sheetProtection algorithmName="SHA-512" hashValue="vHA5Ma8cvKryFTPHk6sXrQm7kPqmfgtI2isj3lGKd6PpROX25jagUkiVXz5monkI/E0QHTGFfhU3iwBIeZfnCg==" saltValue="K1zM0RFubExR+VrjgwWcRQ==" spinCount="100000" sheet="1" objects="1" scenarios="1"/>
  <mergeCells count="30">
    <mergeCell ref="C8:L8"/>
    <mergeCell ref="S8:AE8"/>
    <mergeCell ref="E30:E31"/>
    <mergeCell ref="F33:F35"/>
    <mergeCell ref="F41:F44"/>
    <mergeCell ref="E41:E44"/>
    <mergeCell ref="AD40:AD41"/>
    <mergeCell ref="E19:E21"/>
    <mergeCell ref="F19:F21"/>
    <mergeCell ref="E23:E24"/>
    <mergeCell ref="F23:F24"/>
    <mergeCell ref="F12:F14"/>
    <mergeCell ref="F16:F17"/>
    <mergeCell ref="F26:F28"/>
    <mergeCell ref="F30:F31"/>
    <mergeCell ref="D41:D46"/>
    <mergeCell ref="D49:D50"/>
    <mergeCell ref="E26:E28"/>
    <mergeCell ref="E16:E17"/>
    <mergeCell ref="E12:E14"/>
    <mergeCell ref="AD33:AD34"/>
    <mergeCell ref="AD27:AD30"/>
    <mergeCell ref="F37:F38"/>
    <mergeCell ref="E37:E38"/>
    <mergeCell ref="D12:D38"/>
    <mergeCell ref="S2:AE2"/>
    <mergeCell ref="H3:AE3"/>
    <mergeCell ref="H4:AE4"/>
    <mergeCell ref="H5:AE5"/>
    <mergeCell ref="C7:AE7"/>
  </mergeCells>
  <conditionalFormatting sqref="G12">
    <cfRule type="iconSet" priority="32">
      <iconSet iconSet="5Arrows" showValue="0">
        <cfvo type="percent" val="0"/>
        <cfvo type="num" val="1"/>
        <cfvo type="num" val="2"/>
        <cfvo type="num" val="3"/>
        <cfvo type="num" val="4"/>
      </iconSet>
    </cfRule>
  </conditionalFormatting>
  <conditionalFormatting sqref="G13">
    <cfRule type="iconSet" priority="31">
      <iconSet iconSet="5Arrows" showValue="0">
        <cfvo type="percent" val="0"/>
        <cfvo type="num" val="1"/>
        <cfvo type="num" val="2"/>
        <cfvo type="num" val="3"/>
        <cfvo type="num" val="4"/>
      </iconSet>
    </cfRule>
  </conditionalFormatting>
  <conditionalFormatting sqref="G14">
    <cfRule type="iconSet" priority="30">
      <iconSet iconSet="5Arrows" showValue="0">
        <cfvo type="percent" val="0"/>
        <cfvo type="num" val="1"/>
        <cfvo type="num" val="2"/>
        <cfvo type="num" val="3"/>
        <cfvo type="num" val="4"/>
      </iconSet>
    </cfRule>
  </conditionalFormatting>
  <conditionalFormatting sqref="G16">
    <cfRule type="iconSet" priority="29">
      <iconSet iconSet="5Arrows" showValue="0">
        <cfvo type="percent" val="0"/>
        <cfvo type="num" val="1"/>
        <cfvo type="num" val="2"/>
        <cfvo type="num" val="3"/>
        <cfvo type="num" val="4"/>
      </iconSet>
    </cfRule>
  </conditionalFormatting>
  <conditionalFormatting sqref="G17">
    <cfRule type="iconSet" priority="28">
      <iconSet iconSet="5Arrows" showValue="0">
        <cfvo type="percent" val="0"/>
        <cfvo type="num" val="1"/>
        <cfvo type="num" val="2"/>
        <cfvo type="num" val="3"/>
        <cfvo type="num" val="4"/>
      </iconSet>
    </cfRule>
  </conditionalFormatting>
  <conditionalFormatting sqref="G19">
    <cfRule type="iconSet" priority="27">
      <iconSet iconSet="5Arrows" showValue="0">
        <cfvo type="percent" val="0"/>
        <cfvo type="num" val="1"/>
        <cfvo type="num" val="2"/>
        <cfvo type="num" val="3"/>
        <cfvo type="num" val="4"/>
      </iconSet>
    </cfRule>
  </conditionalFormatting>
  <conditionalFormatting sqref="G20">
    <cfRule type="iconSet" priority="26">
      <iconSet iconSet="5Arrows" showValue="0">
        <cfvo type="percent" val="0"/>
        <cfvo type="num" val="1"/>
        <cfvo type="num" val="2"/>
        <cfvo type="num" val="3"/>
        <cfvo type="num" val="4"/>
      </iconSet>
    </cfRule>
  </conditionalFormatting>
  <conditionalFormatting sqref="G21">
    <cfRule type="iconSet" priority="25">
      <iconSet iconSet="5Arrows" showValue="0">
        <cfvo type="percent" val="0"/>
        <cfvo type="num" val="1"/>
        <cfvo type="num" val="2"/>
        <cfvo type="num" val="3"/>
        <cfvo type="num" val="4"/>
      </iconSet>
    </cfRule>
  </conditionalFormatting>
  <conditionalFormatting sqref="G23">
    <cfRule type="iconSet" priority="24">
      <iconSet iconSet="5Arrows" showValue="0">
        <cfvo type="percent" val="0"/>
        <cfvo type="num" val="1"/>
        <cfvo type="num" val="2"/>
        <cfvo type="num" val="3"/>
        <cfvo type="num" val="4"/>
      </iconSet>
    </cfRule>
  </conditionalFormatting>
  <conditionalFormatting sqref="G24">
    <cfRule type="iconSet" priority="23">
      <iconSet iconSet="5Arrows" showValue="0">
        <cfvo type="percent" val="0"/>
        <cfvo type="num" val="1"/>
        <cfvo type="num" val="2"/>
        <cfvo type="num" val="3"/>
        <cfvo type="num" val="4"/>
      </iconSet>
    </cfRule>
  </conditionalFormatting>
  <conditionalFormatting sqref="G26">
    <cfRule type="iconSet" priority="22">
      <iconSet iconSet="5Arrows" showValue="0">
        <cfvo type="percent" val="0"/>
        <cfvo type="num" val="1"/>
        <cfvo type="num" val="2"/>
        <cfvo type="num" val="3"/>
        <cfvo type="num" val="4"/>
      </iconSet>
    </cfRule>
  </conditionalFormatting>
  <conditionalFormatting sqref="G27">
    <cfRule type="iconSet" priority="21">
      <iconSet iconSet="5Arrows" showValue="0">
        <cfvo type="percent" val="0"/>
        <cfvo type="num" val="1"/>
        <cfvo type="num" val="2"/>
        <cfvo type="num" val="3"/>
        <cfvo type="num" val="4"/>
      </iconSet>
    </cfRule>
  </conditionalFormatting>
  <conditionalFormatting sqref="G28">
    <cfRule type="iconSet" priority="20">
      <iconSet iconSet="5Arrows" showValue="0">
        <cfvo type="percent" val="0"/>
        <cfvo type="num" val="1"/>
        <cfvo type="num" val="2"/>
        <cfvo type="num" val="3"/>
        <cfvo type="num" val="4"/>
      </iconSet>
    </cfRule>
  </conditionalFormatting>
  <conditionalFormatting sqref="G30">
    <cfRule type="iconSet" priority="19">
      <iconSet iconSet="5Arrows" showValue="0">
        <cfvo type="percent" val="0"/>
        <cfvo type="num" val="1"/>
        <cfvo type="num" val="2"/>
        <cfvo type="num" val="3"/>
        <cfvo type="num" val="4"/>
      </iconSet>
    </cfRule>
  </conditionalFormatting>
  <conditionalFormatting sqref="G31">
    <cfRule type="iconSet" priority="18">
      <iconSet iconSet="5Arrows" showValue="0">
        <cfvo type="percent" val="0"/>
        <cfvo type="num" val="1"/>
        <cfvo type="num" val="2"/>
        <cfvo type="num" val="3"/>
        <cfvo type="num" val="4"/>
      </iconSet>
    </cfRule>
  </conditionalFormatting>
  <conditionalFormatting sqref="G33">
    <cfRule type="iconSet" priority="17">
      <iconSet iconSet="5Arrows" showValue="0">
        <cfvo type="percent" val="0"/>
        <cfvo type="num" val="1"/>
        <cfvo type="num" val="2"/>
        <cfvo type="num" val="3"/>
        <cfvo type="num" val="4"/>
      </iconSet>
    </cfRule>
  </conditionalFormatting>
  <conditionalFormatting sqref="G34">
    <cfRule type="iconSet" priority="16">
      <iconSet iconSet="5Arrows" showValue="0">
        <cfvo type="percent" val="0"/>
        <cfvo type="num" val="1"/>
        <cfvo type="num" val="2"/>
        <cfvo type="num" val="3"/>
        <cfvo type="num" val="4"/>
      </iconSet>
    </cfRule>
  </conditionalFormatting>
  <conditionalFormatting sqref="G35">
    <cfRule type="iconSet" priority="15">
      <iconSet iconSet="5Arrows" showValue="0">
        <cfvo type="percent" val="0"/>
        <cfvo type="num" val="1"/>
        <cfvo type="num" val="2"/>
        <cfvo type="num" val="3"/>
        <cfvo type="num" val="4"/>
      </iconSet>
    </cfRule>
  </conditionalFormatting>
  <conditionalFormatting sqref="G37">
    <cfRule type="iconSet" priority="14">
      <iconSet iconSet="5Arrows" showValue="0">
        <cfvo type="percent" val="0"/>
        <cfvo type="num" val="1"/>
        <cfvo type="num" val="2"/>
        <cfvo type="num" val="3"/>
        <cfvo type="num" val="4"/>
      </iconSet>
    </cfRule>
  </conditionalFormatting>
  <conditionalFormatting sqref="G41">
    <cfRule type="iconSet" priority="13">
      <iconSet iconSet="5Arrows" showValue="0">
        <cfvo type="percent" val="0"/>
        <cfvo type="num" val="1"/>
        <cfvo type="num" val="2"/>
        <cfvo type="num" val="3"/>
        <cfvo type="num" val="4"/>
      </iconSet>
    </cfRule>
  </conditionalFormatting>
  <conditionalFormatting sqref="G42">
    <cfRule type="iconSet" priority="12">
      <iconSet iconSet="5Arrows" showValue="0">
        <cfvo type="percent" val="0"/>
        <cfvo type="num" val="1"/>
        <cfvo type="num" val="2"/>
        <cfvo type="num" val="3"/>
        <cfvo type="num" val="4"/>
      </iconSet>
    </cfRule>
  </conditionalFormatting>
  <conditionalFormatting sqref="G43">
    <cfRule type="iconSet" priority="11">
      <iconSet iconSet="5Arrows" showValue="0">
        <cfvo type="percent" val="0"/>
        <cfvo type="num" val="1"/>
        <cfvo type="num" val="2"/>
        <cfvo type="num" val="3"/>
        <cfvo type="num" val="4"/>
      </iconSet>
    </cfRule>
  </conditionalFormatting>
  <conditionalFormatting sqref="G44">
    <cfRule type="iconSet" priority="10">
      <iconSet iconSet="5Arrows" showValue="0">
        <cfvo type="percent" val="0"/>
        <cfvo type="num" val="1"/>
        <cfvo type="num" val="2"/>
        <cfvo type="num" val="3"/>
        <cfvo type="num" val="4"/>
      </iconSet>
    </cfRule>
  </conditionalFormatting>
  <conditionalFormatting sqref="E46">
    <cfRule type="iconSet" priority="9">
      <iconSet iconSet="5Arrows" showValue="0">
        <cfvo type="percent" val="0"/>
        <cfvo type="num" val="1"/>
        <cfvo type="num" val="2"/>
        <cfvo type="num" val="3"/>
        <cfvo type="num" val="4"/>
      </iconSet>
    </cfRule>
  </conditionalFormatting>
  <conditionalFormatting sqref="E49">
    <cfRule type="iconSet" priority="8">
      <iconSet iconSet="5Arrows" showValue="0">
        <cfvo type="percent" val="0"/>
        <cfvo type="num" val="1"/>
        <cfvo type="num" val="2"/>
        <cfvo type="num" val="3"/>
        <cfvo type="num" val="4"/>
      </iconSet>
    </cfRule>
  </conditionalFormatting>
  <conditionalFormatting sqref="E50">
    <cfRule type="iconSet" priority="7">
      <iconSet iconSet="5Arrows" showValue="0">
        <cfvo type="percent" val="0"/>
        <cfvo type="num" val="1"/>
        <cfvo type="num" val="2"/>
        <cfvo type="num" val="3"/>
        <cfvo type="num" val="4"/>
      </iconSet>
    </cfRule>
  </conditionalFormatting>
  <conditionalFormatting sqref="W27">
    <cfRule type="iconSet" priority="6">
      <iconSet iconSet="5Arrows" showValue="0">
        <cfvo type="percent" val="0"/>
        <cfvo type="num" val="1"/>
        <cfvo type="num" val="2"/>
        <cfvo type="num" val="3"/>
        <cfvo type="num" val="4"/>
      </iconSet>
    </cfRule>
  </conditionalFormatting>
  <conditionalFormatting sqref="W28">
    <cfRule type="iconSet" priority="5">
      <iconSet iconSet="5Arrows" showValue="0">
        <cfvo type="percent" val="0"/>
        <cfvo type="num" val="1"/>
        <cfvo type="num" val="2"/>
        <cfvo type="num" val="3"/>
        <cfvo type="num" val="4"/>
      </iconSet>
    </cfRule>
  </conditionalFormatting>
  <conditionalFormatting sqref="W29">
    <cfRule type="iconSet" priority="4">
      <iconSet iconSet="5Arrows" showValue="0">
        <cfvo type="percent" val="0"/>
        <cfvo type="num" val="1"/>
        <cfvo type="num" val="2"/>
        <cfvo type="num" val="3"/>
        <cfvo type="num" val="4"/>
      </iconSet>
    </cfRule>
  </conditionalFormatting>
  <conditionalFormatting sqref="W30">
    <cfRule type="iconSet" priority="3">
      <iconSet iconSet="5Arrows" showValue="0">
        <cfvo type="percent" val="0"/>
        <cfvo type="num" val="1"/>
        <cfvo type="num" val="2"/>
        <cfvo type="num" val="3"/>
        <cfvo type="num" val="4"/>
      </iconSet>
    </cfRule>
  </conditionalFormatting>
  <conditionalFormatting sqref="W33">
    <cfRule type="iconSet" priority="2">
      <iconSet iconSet="5Arrows" showValue="0">
        <cfvo type="percent" val="0"/>
        <cfvo type="num" val="1"/>
        <cfvo type="num" val="2"/>
        <cfvo type="num" val="3"/>
        <cfvo type="num" val="4"/>
      </iconSet>
    </cfRule>
  </conditionalFormatting>
  <conditionalFormatting sqref="W34">
    <cfRule type="iconSet" priority="1">
      <iconSet iconSet="5Arrows" showValue="0">
        <cfvo type="percent" val="0"/>
        <cfvo type="num" val="1"/>
        <cfvo type="num" val="2"/>
        <cfvo type="num" val="3"/>
        <cfvo type="num" val="4"/>
      </iconSet>
    </cfRule>
  </conditionalFormatting>
  <printOptions horizontalCentered="1"/>
  <pageMargins left="0.23622047244094491" right="0.23622047244094491" top="0.74803149606299213" bottom="0.74803149606299213" header="0.31496062992125984" footer="0.31496062992125984"/>
  <pageSetup paperSize="9" scale="44" orientation="landscape"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25">
    <tabColor rgb="FF92D050"/>
    <pageSetUpPr fitToPage="1"/>
  </sheetPr>
  <dimension ref="B1:AF34"/>
  <sheetViews>
    <sheetView showGridLines="0" zoomScale="70" zoomScaleNormal="70" workbookViewId="0">
      <selection activeCell="E3" sqref="E3:F3"/>
    </sheetView>
  </sheetViews>
  <sheetFormatPr defaultColWidth="8.88671875" defaultRowHeight="14.4" x14ac:dyDescent="0.3"/>
  <cols>
    <col min="1" max="1" width="2.5546875" style="28" customWidth="1"/>
    <col min="2" max="2" width="2.88671875" style="28" customWidth="1"/>
    <col min="3" max="3" width="3.6640625" style="28" customWidth="1"/>
    <col min="4" max="4" width="19.6640625" style="28" customWidth="1"/>
    <col min="5" max="5" width="4" style="29" customWidth="1"/>
    <col min="6" max="6" width="17.6640625" style="28" customWidth="1"/>
    <col min="7" max="7" width="3.5546875" style="29" customWidth="1"/>
    <col min="8" max="8" width="45" style="28" customWidth="1"/>
    <col min="9" max="9" width="10.88671875" style="28" customWidth="1"/>
    <col min="10" max="10" width="14.33203125" style="28" customWidth="1"/>
    <col min="11" max="12" width="4.109375" style="28" customWidth="1"/>
    <col min="13" max="13" width="8.88671875" style="28"/>
    <col min="14" max="17" width="5.6640625" style="28" customWidth="1"/>
    <col min="18" max="18" width="8.88671875" style="28"/>
    <col min="19" max="20" width="4.109375" style="28" customWidth="1"/>
    <col min="21" max="21" width="14.33203125" style="28" customWidth="1"/>
    <col min="22" max="22" width="4.109375" style="28" customWidth="1"/>
    <col min="23" max="23" width="3.5546875" style="29" customWidth="1"/>
    <col min="24" max="28" width="8.88671875" style="28"/>
    <col min="29" max="29" width="10.109375" style="28" customWidth="1"/>
    <col min="30" max="30" width="20" style="28" customWidth="1"/>
    <col min="31" max="31" width="2.5546875" style="28" customWidth="1"/>
    <col min="32" max="32" width="3.33203125" style="28" customWidth="1"/>
    <col min="33" max="16384" width="8.88671875" style="28"/>
  </cols>
  <sheetData>
    <row r="1" spans="2:32" ht="10.199999999999999" customHeight="1" x14ac:dyDescent="0.3">
      <c r="E1" s="28"/>
      <c r="I1" s="29"/>
      <c r="W1" s="28"/>
      <c r="Y1" s="29"/>
    </row>
    <row r="2" spans="2:32" ht="27.6" customHeight="1" x14ac:dyDescent="0.45">
      <c r="B2" s="60"/>
      <c r="C2" s="61"/>
      <c r="D2" s="61"/>
      <c r="E2" s="61"/>
      <c r="F2" s="61"/>
      <c r="G2" s="61"/>
      <c r="H2" s="61"/>
      <c r="I2" s="61"/>
      <c r="J2" s="61"/>
      <c r="K2" s="61"/>
      <c r="L2" s="61"/>
      <c r="M2" s="60"/>
      <c r="N2" s="60"/>
      <c r="O2" s="60"/>
      <c r="P2" s="60"/>
      <c r="Q2" s="60"/>
      <c r="R2" s="60"/>
      <c r="S2" s="468"/>
      <c r="T2" s="468"/>
      <c r="U2" s="468"/>
      <c r="V2" s="468"/>
      <c r="W2" s="468"/>
      <c r="X2" s="468"/>
      <c r="Y2" s="468"/>
      <c r="Z2" s="468"/>
      <c r="AA2" s="468"/>
      <c r="AB2" s="468"/>
      <c r="AC2" s="468"/>
      <c r="AD2" s="468"/>
      <c r="AE2" s="468"/>
      <c r="AF2" s="60"/>
    </row>
    <row r="3" spans="2:32" ht="26.4" customHeight="1" x14ac:dyDescent="0.45">
      <c r="B3" s="60"/>
      <c r="C3" s="62"/>
      <c r="D3" s="62"/>
      <c r="E3" s="62"/>
      <c r="F3" s="62"/>
      <c r="G3" s="62"/>
      <c r="H3" s="468" t="s">
        <v>6</v>
      </c>
      <c r="I3" s="468"/>
      <c r="J3" s="468"/>
      <c r="K3" s="468"/>
      <c r="L3" s="468"/>
      <c r="M3" s="468"/>
      <c r="N3" s="468"/>
      <c r="O3" s="468"/>
      <c r="P3" s="468"/>
      <c r="Q3" s="468"/>
      <c r="R3" s="468"/>
      <c r="S3" s="468"/>
      <c r="T3" s="468"/>
      <c r="U3" s="468"/>
      <c r="V3" s="468"/>
      <c r="W3" s="468"/>
      <c r="X3" s="468"/>
      <c r="Y3" s="468"/>
      <c r="Z3" s="468"/>
      <c r="AA3" s="468"/>
      <c r="AB3" s="468"/>
      <c r="AC3" s="468"/>
      <c r="AD3" s="468"/>
      <c r="AE3" s="468"/>
      <c r="AF3" s="60"/>
    </row>
    <row r="4" spans="2:32" ht="26.4" customHeight="1" x14ac:dyDescent="0.45">
      <c r="B4" s="60"/>
      <c r="C4" s="62"/>
      <c r="D4" s="62"/>
      <c r="E4" s="62"/>
      <c r="F4" s="62"/>
      <c r="G4" s="62"/>
      <c r="H4" s="472" t="s">
        <v>7</v>
      </c>
      <c r="I4" s="472"/>
      <c r="J4" s="472"/>
      <c r="K4" s="472"/>
      <c r="L4" s="472"/>
      <c r="M4" s="472"/>
      <c r="N4" s="472"/>
      <c r="O4" s="472"/>
      <c r="P4" s="472"/>
      <c r="Q4" s="472"/>
      <c r="R4" s="472"/>
      <c r="S4" s="472"/>
      <c r="T4" s="472"/>
      <c r="U4" s="472"/>
      <c r="V4" s="472"/>
      <c r="W4" s="472"/>
      <c r="X4" s="472"/>
      <c r="Y4" s="472"/>
      <c r="Z4" s="472"/>
      <c r="AA4" s="472"/>
      <c r="AB4" s="472"/>
      <c r="AC4" s="472"/>
      <c r="AD4" s="472"/>
      <c r="AE4" s="472"/>
      <c r="AF4" s="60"/>
    </row>
    <row r="5" spans="2:32" ht="26.4" customHeight="1" x14ac:dyDescent="0.45">
      <c r="B5" s="60"/>
      <c r="C5" s="62"/>
      <c r="D5" s="62"/>
      <c r="E5" s="62"/>
      <c r="F5" s="62"/>
      <c r="G5" s="62"/>
      <c r="H5" s="467" t="e">
        <f>CONCATENATE(FDCA!#REF!," / ",FDCA!#REF!)</f>
        <v>#REF!</v>
      </c>
      <c r="I5" s="467"/>
      <c r="J5" s="467"/>
      <c r="K5" s="467"/>
      <c r="L5" s="467"/>
      <c r="M5" s="467"/>
      <c r="N5" s="467"/>
      <c r="O5" s="467"/>
      <c r="P5" s="467"/>
      <c r="Q5" s="467"/>
      <c r="R5" s="467"/>
      <c r="S5" s="467"/>
      <c r="T5" s="467"/>
      <c r="U5" s="467"/>
      <c r="V5" s="467"/>
      <c r="W5" s="467"/>
      <c r="X5" s="467"/>
      <c r="Y5" s="467"/>
      <c r="Z5" s="467"/>
      <c r="AA5" s="467"/>
      <c r="AB5" s="467"/>
      <c r="AC5" s="467"/>
      <c r="AD5" s="467"/>
      <c r="AE5" s="467"/>
      <c r="AF5" s="60"/>
    </row>
    <row r="6" spans="2:32" ht="9" customHeight="1" x14ac:dyDescent="0.45">
      <c r="B6" s="60"/>
      <c r="C6" s="62"/>
      <c r="D6" s="62"/>
      <c r="E6" s="62"/>
      <c r="F6" s="62"/>
      <c r="G6" s="62"/>
      <c r="H6" s="62"/>
      <c r="I6" s="62"/>
      <c r="J6" s="62"/>
      <c r="K6" s="62"/>
      <c r="L6" s="62"/>
      <c r="M6" s="60"/>
      <c r="N6" s="60"/>
      <c r="O6" s="60"/>
      <c r="P6" s="60"/>
      <c r="Q6" s="60"/>
      <c r="R6" s="60"/>
      <c r="S6" s="62"/>
      <c r="T6" s="62"/>
      <c r="U6" s="62"/>
      <c r="V6" s="62"/>
      <c r="W6" s="62"/>
      <c r="X6" s="62"/>
      <c r="Y6" s="62"/>
      <c r="Z6" s="62"/>
      <c r="AA6" s="62"/>
      <c r="AB6" s="62"/>
      <c r="AC6" s="62"/>
      <c r="AD6" s="62"/>
      <c r="AE6" s="62"/>
      <c r="AF6" s="60"/>
    </row>
    <row r="7" spans="2:32" ht="61.95" customHeight="1" x14ac:dyDescent="0.5">
      <c r="B7" s="60"/>
      <c r="C7" s="473" t="s">
        <v>197</v>
      </c>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60"/>
    </row>
    <row r="8" spans="2:32" ht="43.2" customHeight="1" x14ac:dyDescent="0.45">
      <c r="B8" s="60"/>
      <c r="C8" s="468" t="s">
        <v>198</v>
      </c>
      <c r="D8" s="468"/>
      <c r="E8" s="468"/>
      <c r="F8" s="468"/>
      <c r="G8" s="468"/>
      <c r="H8" s="468"/>
      <c r="I8" s="468"/>
      <c r="J8" s="468"/>
      <c r="K8" s="468"/>
      <c r="L8" s="468"/>
      <c r="M8" s="60"/>
      <c r="N8" s="60"/>
      <c r="O8" s="60"/>
      <c r="P8" s="60"/>
      <c r="Q8" s="60"/>
      <c r="R8" s="60"/>
      <c r="S8" s="468" t="s">
        <v>199</v>
      </c>
      <c r="T8" s="468"/>
      <c r="U8" s="468"/>
      <c r="V8" s="468"/>
      <c r="W8" s="468"/>
      <c r="X8" s="468"/>
      <c r="Y8" s="468"/>
      <c r="Z8" s="468"/>
      <c r="AA8" s="468"/>
      <c r="AB8" s="468"/>
      <c r="AC8" s="468"/>
      <c r="AD8" s="468"/>
      <c r="AE8" s="468"/>
      <c r="AF8" s="60"/>
    </row>
    <row r="9" spans="2:32" ht="4.95" customHeight="1" x14ac:dyDescent="0.3">
      <c r="B9" s="60"/>
      <c r="C9" s="60"/>
      <c r="D9" s="60"/>
      <c r="E9" s="63"/>
      <c r="F9" s="60"/>
      <c r="G9" s="63"/>
      <c r="H9" s="60"/>
      <c r="I9" s="60"/>
      <c r="J9" s="60"/>
      <c r="K9" s="60"/>
      <c r="L9" s="60"/>
      <c r="M9" s="60"/>
      <c r="N9" s="60"/>
      <c r="O9" s="60"/>
      <c r="P9" s="60"/>
      <c r="Q9" s="60"/>
      <c r="R9" s="60"/>
      <c r="S9" s="60"/>
      <c r="T9" s="60"/>
      <c r="U9" s="60"/>
      <c r="V9" s="60"/>
      <c r="W9" s="63"/>
      <c r="X9" s="60"/>
      <c r="Y9" s="60"/>
      <c r="Z9" s="60"/>
      <c r="AA9" s="60"/>
      <c r="AB9" s="60"/>
      <c r="AC9" s="60"/>
      <c r="AD9" s="60"/>
      <c r="AE9" s="60"/>
      <c r="AF9" s="60"/>
    </row>
    <row r="10" spans="2:32" ht="15.75" customHeight="1" x14ac:dyDescent="0.3">
      <c r="B10" s="60"/>
      <c r="C10" s="60"/>
      <c r="D10" s="60"/>
      <c r="E10" s="63"/>
      <c r="F10" s="60"/>
      <c r="G10" s="63"/>
      <c r="H10" s="60"/>
      <c r="I10" s="60"/>
      <c r="J10" s="60"/>
      <c r="K10" s="60"/>
      <c r="L10" s="60"/>
      <c r="M10" s="60"/>
      <c r="N10" s="60"/>
      <c r="O10" s="60"/>
      <c r="P10" s="60"/>
      <c r="Q10" s="60"/>
      <c r="R10" s="60"/>
      <c r="S10" s="60"/>
      <c r="T10" s="60"/>
      <c r="U10" s="60"/>
      <c r="V10" s="60"/>
      <c r="W10" s="63"/>
      <c r="X10" s="60"/>
      <c r="Y10" s="60"/>
      <c r="Z10" s="60"/>
      <c r="AA10" s="60"/>
      <c r="AB10" s="60"/>
      <c r="AC10" s="60"/>
      <c r="AD10" s="60"/>
      <c r="AE10" s="60"/>
      <c r="AF10" s="60"/>
    </row>
    <row r="11" spans="2:32" ht="15.75" customHeight="1" x14ac:dyDescent="0.3">
      <c r="B11" s="60"/>
      <c r="C11" s="60"/>
      <c r="D11" s="60"/>
      <c r="E11" s="64"/>
      <c r="F11" s="65"/>
      <c r="G11" s="66"/>
      <c r="H11" s="65"/>
      <c r="I11" s="65"/>
      <c r="J11" s="93"/>
      <c r="K11" s="67"/>
      <c r="L11" s="60"/>
      <c r="M11" s="60"/>
      <c r="N11" s="60"/>
      <c r="O11" s="60"/>
      <c r="P11" s="60"/>
      <c r="Q11" s="60"/>
      <c r="R11" s="60"/>
      <c r="S11" s="60"/>
      <c r="T11" s="60"/>
      <c r="U11" s="60"/>
      <c r="V11" s="60"/>
      <c r="W11" s="63"/>
      <c r="X11" s="60"/>
      <c r="Y11" s="60"/>
      <c r="Z11" s="60"/>
      <c r="AA11" s="60"/>
      <c r="AB11" s="60"/>
      <c r="AC11" s="60"/>
      <c r="AD11" s="60"/>
      <c r="AE11" s="60"/>
      <c r="AF11" s="60"/>
    </row>
    <row r="12" spans="2:32" ht="15.75" customHeight="1" x14ac:dyDescent="0.3">
      <c r="B12" s="60"/>
      <c r="C12" s="60"/>
      <c r="D12" s="477" t="s">
        <v>200</v>
      </c>
      <c r="E12" s="474">
        <v>4</v>
      </c>
      <c r="F12" s="487" t="s">
        <v>201</v>
      </c>
      <c r="G12" s="68" t="str">
        <f>IF(J12="Muito Fraca",0,IF(J12="Fraca",1,IF(J12="Moderada",2,IF(J12="Forte",3,IF(J12="Muito Forte",4,"")))))</f>
        <v/>
      </c>
      <c r="H12" s="60" t="s">
        <v>304</v>
      </c>
      <c r="I12" s="60"/>
      <c r="J12" s="69">
        <f>FDCA!V19</f>
        <v>0</v>
      </c>
      <c r="K12" s="70"/>
      <c r="L12" s="60"/>
      <c r="M12" s="60"/>
      <c r="N12" s="60"/>
      <c r="O12" s="60"/>
      <c r="P12" s="60"/>
      <c r="Q12" s="60"/>
      <c r="R12" s="60"/>
      <c r="S12" s="60"/>
      <c r="T12" s="60"/>
      <c r="U12" s="60"/>
      <c r="V12" s="60"/>
      <c r="W12" s="63"/>
      <c r="X12" s="60"/>
      <c r="Y12" s="60"/>
      <c r="Z12" s="60"/>
      <c r="AA12" s="60"/>
      <c r="AB12" s="60"/>
      <c r="AC12" s="60"/>
      <c r="AD12" s="60"/>
      <c r="AE12" s="60"/>
      <c r="AF12" s="60"/>
    </row>
    <row r="13" spans="2:32" ht="15.75" customHeight="1" x14ac:dyDescent="0.3">
      <c r="B13" s="60"/>
      <c r="C13" s="60"/>
      <c r="D13" s="478"/>
      <c r="E13" s="474"/>
      <c r="F13" s="487"/>
      <c r="G13" s="68" t="str">
        <f>IF(J13="Muito Fraca",0,IF(J13="Fraca",1,IF(J13="Moderada",2,IF(J13="Forte",3,IF(J13="Muito Forte",4,"")))))</f>
        <v/>
      </c>
      <c r="H13" s="60" t="s">
        <v>305</v>
      </c>
      <c r="I13" s="60"/>
      <c r="J13" s="69">
        <f>FDCA!V25</f>
        <v>0</v>
      </c>
      <c r="K13" s="70"/>
      <c r="L13" s="60"/>
      <c r="M13" s="60"/>
      <c r="N13" s="60"/>
      <c r="O13" s="60"/>
      <c r="P13" s="60"/>
      <c r="Q13" s="60"/>
      <c r="R13" s="60"/>
      <c r="S13" s="60"/>
      <c r="T13" s="60"/>
      <c r="U13" s="60"/>
      <c r="V13" s="60"/>
      <c r="W13" s="63"/>
      <c r="X13" s="60"/>
      <c r="Y13" s="60"/>
      <c r="Z13" s="60"/>
      <c r="AA13" s="60"/>
      <c r="AB13" s="60"/>
      <c r="AC13" s="60"/>
      <c r="AD13" s="60"/>
      <c r="AE13" s="60"/>
      <c r="AF13" s="60"/>
    </row>
    <row r="14" spans="2:32" ht="15.75" customHeight="1" x14ac:dyDescent="0.3">
      <c r="B14" s="60"/>
      <c r="C14" s="60"/>
      <c r="D14" s="478"/>
      <c r="E14" s="71"/>
      <c r="F14" s="60"/>
      <c r="G14" s="63"/>
      <c r="H14" s="60"/>
      <c r="I14" s="60"/>
      <c r="J14" s="72"/>
      <c r="K14" s="70"/>
      <c r="L14" s="60"/>
      <c r="M14" s="60"/>
      <c r="N14" s="60"/>
      <c r="O14" s="60"/>
      <c r="P14" s="60"/>
      <c r="Q14" s="60"/>
      <c r="R14" s="60"/>
      <c r="S14" s="60"/>
      <c r="T14" s="60"/>
      <c r="U14" s="60"/>
      <c r="V14" s="60"/>
      <c r="W14" s="63"/>
      <c r="X14" s="60"/>
      <c r="Y14" s="60"/>
      <c r="Z14" s="60"/>
      <c r="AA14" s="60"/>
      <c r="AB14" s="60"/>
      <c r="AC14" s="60"/>
      <c r="AD14" s="60"/>
      <c r="AE14" s="60"/>
      <c r="AF14" s="60"/>
    </row>
    <row r="15" spans="2:32" ht="16.2" x14ac:dyDescent="0.3">
      <c r="B15" s="60"/>
      <c r="C15" s="60"/>
      <c r="D15" s="478"/>
      <c r="E15" s="484">
        <v>4</v>
      </c>
      <c r="F15" s="488" t="s">
        <v>306</v>
      </c>
      <c r="G15" s="68" t="str">
        <f>IF(J15="Muito Fraca",0,IF(J15="Fraca",1,IF(J15="Moderada",2,IF(J15="Forte",3,IF(J15="Muito Forte",4,"")))))</f>
        <v/>
      </c>
      <c r="H15" s="60" t="s">
        <v>307</v>
      </c>
      <c r="I15" s="60"/>
      <c r="J15" s="69">
        <f>FDCA!V283</f>
        <v>0</v>
      </c>
      <c r="K15" s="70"/>
      <c r="L15" s="60"/>
      <c r="M15" s="60"/>
      <c r="N15" s="60"/>
      <c r="O15" s="60"/>
      <c r="P15" s="60"/>
      <c r="Q15" s="60"/>
      <c r="R15" s="60"/>
      <c r="S15" s="60"/>
      <c r="T15" s="60"/>
      <c r="U15" s="60"/>
      <c r="V15" s="60"/>
      <c r="W15" s="63"/>
      <c r="X15" s="60"/>
      <c r="Y15" s="60"/>
      <c r="Z15" s="60"/>
      <c r="AA15" s="60"/>
      <c r="AB15" s="60"/>
      <c r="AC15" s="60"/>
      <c r="AD15" s="60"/>
      <c r="AE15" s="60"/>
      <c r="AF15" s="60"/>
    </row>
    <row r="16" spans="2:32" ht="16.2" x14ac:dyDescent="0.3">
      <c r="B16" s="60"/>
      <c r="C16" s="60"/>
      <c r="D16" s="478"/>
      <c r="E16" s="484"/>
      <c r="F16" s="488"/>
      <c r="G16" s="68" t="str">
        <f>IF(J16="Muito Fraca",0,IF(J16="Fraca",1,IF(J16="Moderada",2,IF(J16="Forte",3,IF(J16="Muito Forte",4,"")))))</f>
        <v/>
      </c>
      <c r="H16" s="60" t="s">
        <v>308</v>
      </c>
      <c r="I16" s="60"/>
      <c r="J16" s="69">
        <f>FDCA!V295</f>
        <v>0</v>
      </c>
      <c r="K16" s="70"/>
      <c r="L16" s="60"/>
      <c r="M16" s="60"/>
      <c r="N16" s="60"/>
      <c r="O16" s="60"/>
      <c r="P16" s="60"/>
      <c r="Q16" s="60"/>
      <c r="R16" s="60"/>
      <c r="S16" s="60"/>
      <c r="T16" s="75"/>
      <c r="U16" s="65"/>
      <c r="V16" s="65"/>
      <c r="W16" s="66"/>
      <c r="X16" s="65"/>
      <c r="Y16" s="65"/>
      <c r="Z16" s="65"/>
      <c r="AA16" s="65"/>
      <c r="AB16" s="65"/>
      <c r="AC16" s="67"/>
      <c r="AD16" s="60"/>
      <c r="AE16" s="60"/>
      <c r="AF16" s="60"/>
    </row>
    <row r="17" spans="2:32" ht="16.2" x14ac:dyDescent="0.3">
      <c r="B17" s="60"/>
      <c r="C17" s="60"/>
      <c r="D17" s="478"/>
      <c r="E17" s="484"/>
      <c r="F17" s="488"/>
      <c r="G17" s="68" t="str">
        <f>IF(J17="Muito Fraca",0,IF(J17="Fraca",1,IF(J17="Moderada",2,IF(J17="Forte",3,IF(J17="Muito Forte",4,"")))))</f>
        <v/>
      </c>
      <c r="H17" s="60" t="s">
        <v>309</v>
      </c>
      <c r="I17" s="60"/>
      <c r="J17" s="69">
        <f>FDCA!V317</f>
        <v>0</v>
      </c>
      <c r="K17" s="70"/>
      <c r="L17" s="60"/>
      <c r="M17" s="60"/>
      <c r="N17" s="60"/>
      <c r="O17" s="60"/>
      <c r="P17" s="60"/>
      <c r="Q17" s="60"/>
      <c r="R17" s="60"/>
      <c r="S17" s="60"/>
      <c r="T17" s="76"/>
      <c r="U17" s="77">
        <f>FDCA!V528</f>
        <v>0</v>
      </c>
      <c r="V17" s="60"/>
      <c r="W17" s="78" t="str">
        <f>IF(U17="Muito Fraca",0,IF(U17="Fraca",1,IF(U17="Moderada",2,IF(U17="Forte",3,IF(U17="Muito Forte",4,"")))))</f>
        <v/>
      </c>
      <c r="X17" s="489" t="s">
        <v>310</v>
      </c>
      <c r="Y17" s="489"/>
      <c r="Z17" s="489"/>
      <c r="AA17" s="489"/>
      <c r="AB17" s="489"/>
      <c r="AC17" s="490"/>
      <c r="AD17" s="477" t="s">
        <v>200</v>
      </c>
      <c r="AE17" s="60"/>
      <c r="AF17" s="60"/>
    </row>
    <row r="18" spans="2:32" ht="16.2" x14ac:dyDescent="0.3">
      <c r="B18" s="60"/>
      <c r="C18" s="60"/>
      <c r="D18" s="478"/>
      <c r="E18" s="484"/>
      <c r="F18" s="488"/>
      <c r="G18" s="68" t="e">
        <f>IF(J18="Muito Fraca",0,IF(J18="Fraca",1,IF(J18="Moderada",2,IF(J18="Forte",3,IF(J18="Muito Forte",4,"")))))</f>
        <v>#REF!</v>
      </c>
      <c r="H18" s="60" t="s">
        <v>311</v>
      </c>
      <c r="I18" s="60"/>
      <c r="J18" s="69" t="e">
        <f>FDCA!#REF!</f>
        <v>#REF!</v>
      </c>
      <c r="K18" s="70"/>
      <c r="L18" s="60"/>
      <c r="M18" s="60"/>
      <c r="N18" s="60"/>
      <c r="O18" s="60"/>
      <c r="P18" s="60"/>
      <c r="Q18" s="60"/>
      <c r="R18" s="60"/>
      <c r="S18" s="60"/>
      <c r="T18" s="76"/>
      <c r="U18" s="77">
        <f>FDCA!V543</f>
        <v>0</v>
      </c>
      <c r="V18" s="60"/>
      <c r="W18" s="78" t="str">
        <f>IF(U18="Muito Fraca",0,IF(U18="Fraca",1,IF(U18="Moderada",2,IF(U18="Forte",3,IF(U18="Muito Forte",4,"")))))</f>
        <v/>
      </c>
      <c r="X18" s="489" t="s">
        <v>312</v>
      </c>
      <c r="Y18" s="489"/>
      <c r="Z18" s="489"/>
      <c r="AA18" s="489"/>
      <c r="AB18" s="489"/>
      <c r="AC18" s="490"/>
      <c r="AD18" s="478"/>
      <c r="AE18" s="60"/>
      <c r="AF18" s="60"/>
    </row>
    <row r="19" spans="2:32" x14ac:dyDescent="0.3">
      <c r="B19" s="60"/>
      <c r="C19" s="60"/>
      <c r="D19" s="94"/>
      <c r="E19" s="71"/>
      <c r="F19" s="60"/>
      <c r="G19" s="63"/>
      <c r="H19" s="60"/>
      <c r="I19" s="60"/>
      <c r="J19" s="72"/>
      <c r="K19" s="70"/>
      <c r="L19" s="60"/>
      <c r="M19" s="60"/>
      <c r="N19" s="60"/>
      <c r="O19" s="60"/>
      <c r="P19" s="60"/>
      <c r="Q19" s="60"/>
      <c r="R19" s="60"/>
      <c r="S19" s="60"/>
      <c r="T19" s="76"/>
      <c r="U19" s="77">
        <f>FDCA!V553</f>
        <v>0</v>
      </c>
      <c r="V19" s="60"/>
      <c r="W19" s="78" t="str">
        <f>IF(U19="Muito Fraca",0,IF(U19="Fraca",1,IF(U19="Moderada",2,IF(U19="Forte",3,IF(U19="Muito Forte",4,"")))))</f>
        <v/>
      </c>
      <c r="X19" s="489" t="s">
        <v>313</v>
      </c>
      <c r="Y19" s="489"/>
      <c r="Z19" s="489"/>
      <c r="AA19" s="489"/>
      <c r="AB19" s="489"/>
      <c r="AC19" s="490"/>
      <c r="AD19" s="478"/>
      <c r="AE19" s="60"/>
      <c r="AF19" s="60"/>
    </row>
    <row r="20" spans="2:32" ht="15.75" customHeight="1" x14ac:dyDescent="0.3">
      <c r="B20" s="60"/>
      <c r="C20" s="60"/>
      <c r="D20" s="60"/>
      <c r="E20" s="64"/>
      <c r="F20" s="65"/>
      <c r="G20" s="66"/>
      <c r="H20" s="65"/>
      <c r="I20" s="65"/>
      <c r="J20" s="84"/>
      <c r="K20" s="67"/>
      <c r="L20" s="60"/>
      <c r="M20" s="60"/>
      <c r="N20" s="60"/>
      <c r="O20" s="60"/>
      <c r="P20" s="60"/>
      <c r="Q20" s="60"/>
      <c r="R20" s="60"/>
      <c r="S20" s="60"/>
      <c r="T20" s="76"/>
      <c r="U20" s="77" t="e">
        <f>FDCA!#REF!</f>
        <v>#REF!</v>
      </c>
      <c r="V20" s="60"/>
      <c r="W20" s="78" t="e">
        <f>IF(U20="Muito Fraca",0,IF(U20="Fraca",1,IF(U20="Moderada",2,IF(U20="Forte",3,IF(U20="Muito Forte",4,"")))))</f>
        <v>#REF!</v>
      </c>
      <c r="X20" s="489" t="s">
        <v>314</v>
      </c>
      <c r="Y20" s="489"/>
      <c r="Z20" s="489"/>
      <c r="AA20" s="489"/>
      <c r="AB20" s="489"/>
      <c r="AC20" s="490"/>
      <c r="AD20" s="479"/>
      <c r="AE20" s="60"/>
      <c r="AF20" s="60"/>
    </row>
    <row r="21" spans="2:32" ht="15.75" customHeight="1" x14ac:dyDescent="0.3">
      <c r="B21" s="60"/>
      <c r="C21" s="60"/>
      <c r="D21" s="477" t="s">
        <v>218</v>
      </c>
      <c r="E21" s="474">
        <v>4</v>
      </c>
      <c r="F21" s="482" t="s">
        <v>193</v>
      </c>
      <c r="G21" s="68" t="str">
        <f>IF(J21="Muito Fraca",0,IF(J21="Fraca",1,IF(J21="Moderada",2,IF(J21="Forte",3,IF(J21="Muito Forte",4,"")))))</f>
        <v/>
      </c>
      <c r="H21" s="60" t="s">
        <v>315</v>
      </c>
      <c r="I21" s="60"/>
      <c r="J21" s="69">
        <f>FDCA!V327</f>
        <v>0</v>
      </c>
      <c r="K21" s="70"/>
      <c r="L21" s="60"/>
      <c r="M21" s="60"/>
      <c r="N21" s="60"/>
      <c r="O21" s="60"/>
      <c r="P21" s="60"/>
      <c r="Q21" s="60"/>
      <c r="R21" s="60"/>
      <c r="S21" s="60"/>
      <c r="T21" s="85"/>
      <c r="U21" s="77"/>
      <c r="V21" s="81"/>
      <c r="W21" s="82"/>
      <c r="X21" s="81"/>
      <c r="Y21" s="81"/>
      <c r="Z21" s="81"/>
      <c r="AA21" s="81"/>
      <c r="AB21" s="81"/>
      <c r="AC21" s="83"/>
      <c r="AD21" s="60"/>
      <c r="AE21" s="60"/>
      <c r="AF21" s="60"/>
    </row>
    <row r="22" spans="2:32" ht="16.2" x14ac:dyDescent="0.3">
      <c r="B22" s="60"/>
      <c r="C22" s="60"/>
      <c r="D22" s="478"/>
      <c r="E22" s="474"/>
      <c r="F22" s="482"/>
      <c r="G22" s="68" t="str">
        <f>IF(J22="Muito Fraca",0,IF(J22="Fraca",1,IF(J22="Moderada",2,IF(J22="Forte",3,IF(J22="Muito Forte",4,"")))))</f>
        <v/>
      </c>
      <c r="H22" s="60" t="s">
        <v>316</v>
      </c>
      <c r="I22" s="60"/>
      <c r="J22" s="69">
        <f>FDCA!V335</f>
        <v>0</v>
      </c>
      <c r="K22" s="70"/>
      <c r="L22" s="60"/>
      <c r="M22" s="60"/>
      <c r="N22" s="60"/>
      <c r="O22" s="60"/>
      <c r="P22" s="60"/>
      <c r="Q22" s="60"/>
      <c r="R22" s="60"/>
      <c r="S22" s="60"/>
      <c r="T22" s="75"/>
      <c r="U22" s="86"/>
      <c r="V22" s="65"/>
      <c r="W22" s="66"/>
      <c r="X22" s="65"/>
      <c r="Y22" s="65"/>
      <c r="Z22" s="65"/>
      <c r="AA22" s="65"/>
      <c r="AB22" s="65"/>
      <c r="AC22" s="67"/>
      <c r="AD22" s="60"/>
      <c r="AE22" s="60"/>
      <c r="AF22" s="60"/>
    </row>
    <row r="23" spans="2:32" ht="16.2" x14ac:dyDescent="0.3">
      <c r="B23" s="60"/>
      <c r="C23" s="60"/>
      <c r="D23" s="478"/>
      <c r="E23" s="474"/>
      <c r="F23" s="482"/>
      <c r="G23" s="68" t="str">
        <f>IF(J23="Muito Fraca",0,IF(J23="Fraca",1,IF(J23="Moderada",2,IF(J23="Forte",3,IF(J23="Muito Forte",4,"")))))</f>
        <v/>
      </c>
      <c r="H23" s="60" t="s">
        <v>317</v>
      </c>
      <c r="I23" s="60"/>
      <c r="J23" s="69">
        <f>FDCA!V349</f>
        <v>0</v>
      </c>
      <c r="K23" s="70"/>
      <c r="L23" s="60"/>
      <c r="M23" s="60"/>
      <c r="N23" s="60"/>
      <c r="O23" s="60"/>
      <c r="P23" s="60"/>
      <c r="Q23" s="60"/>
      <c r="R23" s="60"/>
      <c r="S23" s="60"/>
      <c r="T23" s="76"/>
      <c r="U23" s="77">
        <f>FDCA!V574</f>
        <v>0</v>
      </c>
      <c r="V23" s="60"/>
      <c r="W23" s="78" t="str">
        <f>IF(U23="Muito Fraca",0,IF(U23="Fraca",1,IF(U23="Moderada",2,IF(U23="Forte",3,IF(U23="Muito Forte",4,"")))))</f>
        <v/>
      </c>
      <c r="X23" s="489" t="s">
        <v>318</v>
      </c>
      <c r="Y23" s="489"/>
      <c r="Z23" s="489"/>
      <c r="AA23" s="489"/>
      <c r="AB23" s="489"/>
      <c r="AC23" s="490"/>
      <c r="AD23" s="477" t="s">
        <v>218</v>
      </c>
      <c r="AE23" s="60"/>
      <c r="AF23" s="60"/>
    </row>
    <row r="24" spans="2:32" ht="15.75" customHeight="1" x14ac:dyDescent="0.3">
      <c r="B24" s="60"/>
      <c r="C24" s="60"/>
      <c r="D24" s="478"/>
      <c r="E24" s="474"/>
      <c r="F24" s="482"/>
      <c r="G24" s="68" t="str">
        <f>IF(J24="Muito Fraca",0,IF(J24="Fraca",1,IF(J24="Moderada",2,IF(J24="Forte",3,IF(J24="Muito Forte",4,"")))))</f>
        <v/>
      </c>
      <c r="H24" s="60" t="s">
        <v>319</v>
      </c>
      <c r="I24" s="60"/>
      <c r="J24" s="69">
        <f>FDCA!V485</f>
        <v>0</v>
      </c>
      <c r="K24" s="70"/>
      <c r="L24" s="60"/>
      <c r="M24" s="60"/>
      <c r="N24" s="60"/>
      <c r="O24" s="60"/>
      <c r="P24" s="60"/>
      <c r="Q24" s="60"/>
      <c r="R24" s="60"/>
      <c r="S24" s="60"/>
      <c r="T24" s="76"/>
      <c r="U24" s="77">
        <f>FDCA!V564</f>
        <v>0</v>
      </c>
      <c r="V24" s="60"/>
      <c r="W24" s="78" t="str">
        <f>IF(U24="Muito Fraca",0,IF(U24="Fraca",1,IF(U24="Moderada",2,IF(U24="Forte",3,IF(U24="Muito Forte",4,"")))))</f>
        <v/>
      </c>
      <c r="X24" s="60" t="s">
        <v>320</v>
      </c>
      <c r="Y24" s="60"/>
      <c r="Z24" s="60"/>
      <c r="AA24" s="60"/>
      <c r="AB24" s="60"/>
      <c r="AC24" s="70"/>
      <c r="AD24" s="491"/>
      <c r="AE24" s="60"/>
      <c r="AF24" s="60"/>
    </row>
    <row r="25" spans="2:32" ht="15.75" customHeight="1" x14ac:dyDescent="0.3">
      <c r="B25" s="60"/>
      <c r="C25" s="60"/>
      <c r="D25" s="478"/>
      <c r="E25" s="71"/>
      <c r="F25" s="60"/>
      <c r="G25" s="63"/>
      <c r="H25" s="60"/>
      <c r="I25" s="60"/>
      <c r="J25" s="72"/>
      <c r="K25" s="70"/>
      <c r="L25" s="60"/>
      <c r="M25" s="60"/>
      <c r="N25" s="60"/>
      <c r="O25" s="60"/>
      <c r="P25" s="60"/>
      <c r="Q25" s="60"/>
      <c r="R25" s="60"/>
      <c r="S25" s="60"/>
      <c r="T25" s="85"/>
      <c r="U25" s="95"/>
      <c r="V25" s="81"/>
      <c r="W25" s="82"/>
      <c r="X25" s="81"/>
      <c r="Y25" s="81"/>
      <c r="Z25" s="81"/>
      <c r="AA25" s="81"/>
      <c r="AB25" s="81"/>
      <c r="AC25" s="83"/>
      <c r="AD25" s="60"/>
      <c r="AE25" s="60"/>
      <c r="AF25" s="60"/>
    </row>
    <row r="26" spans="2:32" ht="16.2" x14ac:dyDescent="0.3">
      <c r="B26" s="60"/>
      <c r="C26" s="60"/>
      <c r="D26" s="478"/>
      <c r="E26" s="68" t="str">
        <f>IF(J26="Muito Fraca",0,IF(J26="Fraca",1,IF(J26="Moderada",2,IF(J26="Forte",3,IF(J26="Muito Forte",4,"")))))</f>
        <v/>
      </c>
      <c r="F26" s="60" t="s">
        <v>321</v>
      </c>
      <c r="G26" s="60"/>
      <c r="H26" s="60"/>
      <c r="I26" s="60"/>
      <c r="J26" s="69">
        <f>FDCA!V468</f>
        <v>0</v>
      </c>
      <c r="K26" s="70"/>
      <c r="L26" s="60"/>
      <c r="M26" s="60"/>
      <c r="N26" s="60"/>
      <c r="O26" s="60"/>
      <c r="P26" s="60"/>
      <c r="Q26" s="60"/>
      <c r="R26" s="60"/>
      <c r="S26" s="60"/>
      <c r="T26" s="60"/>
      <c r="U26" s="60"/>
      <c r="V26" s="60"/>
      <c r="W26" s="63"/>
      <c r="X26" s="60"/>
      <c r="Y26" s="60"/>
      <c r="Z26" s="60"/>
      <c r="AA26" s="60"/>
      <c r="AB26" s="60"/>
      <c r="AC26" s="60"/>
      <c r="AD26" s="60"/>
      <c r="AE26" s="60"/>
      <c r="AF26" s="60"/>
    </row>
    <row r="27" spans="2:32" ht="16.2" x14ac:dyDescent="0.3">
      <c r="B27" s="60"/>
      <c r="C27" s="60"/>
      <c r="D27" s="479"/>
      <c r="E27" s="68" t="str">
        <f>IF(J27="Muito Fraca",0,IF(J27="Fraca",1,IF(J27="Moderada",2,IF(J27="Forte",3,IF(J27="Muito Forte",4,"")))))</f>
        <v/>
      </c>
      <c r="F27" s="60" t="s">
        <v>322</v>
      </c>
      <c r="G27" s="60"/>
      <c r="H27" s="60"/>
      <c r="I27" s="60"/>
      <c r="J27" s="69">
        <f>FDCA!V477</f>
        <v>0</v>
      </c>
      <c r="K27" s="70"/>
      <c r="L27" s="60"/>
      <c r="M27" s="60"/>
      <c r="N27" s="60"/>
      <c r="O27" s="60"/>
      <c r="P27" s="60"/>
      <c r="Q27" s="60"/>
      <c r="R27" s="60"/>
      <c r="S27" s="60"/>
      <c r="T27" s="60"/>
      <c r="U27" s="60"/>
      <c r="V27" s="60"/>
      <c r="W27" s="63"/>
      <c r="X27" s="60"/>
      <c r="Y27" s="60"/>
      <c r="Z27" s="60"/>
      <c r="AA27" s="60"/>
      <c r="AB27" s="60"/>
      <c r="AC27" s="60"/>
      <c r="AD27" s="60"/>
      <c r="AE27" s="60"/>
      <c r="AF27" s="60"/>
    </row>
    <row r="28" spans="2:32" x14ac:dyDescent="0.3">
      <c r="B28" s="60"/>
      <c r="C28" s="60"/>
      <c r="D28" s="60"/>
      <c r="E28" s="80"/>
      <c r="F28" s="81"/>
      <c r="G28" s="82"/>
      <c r="H28" s="81"/>
      <c r="I28" s="81"/>
      <c r="J28" s="69"/>
      <c r="K28" s="83"/>
      <c r="L28" s="60"/>
      <c r="M28" s="60"/>
      <c r="N28" s="60"/>
      <c r="O28" s="60"/>
      <c r="P28" s="60"/>
      <c r="Q28" s="60"/>
      <c r="R28" s="60"/>
      <c r="S28" s="60"/>
      <c r="T28" s="60"/>
      <c r="U28" s="60"/>
      <c r="V28" s="60"/>
      <c r="W28" s="63"/>
      <c r="X28" s="60"/>
      <c r="Y28" s="60"/>
      <c r="Z28" s="60"/>
      <c r="AA28" s="60"/>
      <c r="AB28" s="60"/>
      <c r="AC28" s="60"/>
      <c r="AD28" s="60"/>
      <c r="AE28" s="60"/>
      <c r="AF28" s="60"/>
    </row>
    <row r="29" spans="2:32" x14ac:dyDescent="0.3">
      <c r="B29" s="60"/>
      <c r="C29" s="60"/>
      <c r="D29" s="60"/>
      <c r="E29" s="64"/>
      <c r="F29" s="65"/>
      <c r="G29" s="66"/>
      <c r="H29" s="65"/>
      <c r="I29" s="65"/>
      <c r="J29" s="84"/>
      <c r="K29" s="67"/>
      <c r="L29" s="60"/>
      <c r="M29" s="60"/>
      <c r="N29" s="60"/>
      <c r="O29" s="60"/>
      <c r="P29" s="60"/>
      <c r="Q29" s="60"/>
      <c r="R29" s="60"/>
      <c r="S29" s="60"/>
      <c r="T29" s="60"/>
      <c r="U29" s="60"/>
      <c r="V29" s="60"/>
      <c r="W29" s="63"/>
      <c r="X29" s="60"/>
      <c r="Y29" s="60"/>
      <c r="Z29" s="60"/>
      <c r="AA29" s="60"/>
      <c r="AB29" s="60"/>
      <c r="AC29" s="60"/>
      <c r="AD29" s="60"/>
      <c r="AE29" s="60"/>
      <c r="AF29" s="60"/>
    </row>
    <row r="30" spans="2:32" ht="16.2" x14ac:dyDescent="0.3">
      <c r="B30" s="60"/>
      <c r="C30" s="60"/>
      <c r="D30" s="477" t="s">
        <v>121</v>
      </c>
      <c r="E30" s="68" t="str">
        <f>IF(J30="Muito Fraca",0,IF(J30="Fraca",1,IF(J30="Moderada",2,IF(J30="Forte",3,IF(J30="Muito Forte",4,"")))))</f>
        <v/>
      </c>
      <c r="F30" s="60" t="s">
        <v>323</v>
      </c>
      <c r="G30" s="60"/>
      <c r="H30" s="60"/>
      <c r="I30" s="60"/>
      <c r="J30" s="69">
        <f>FDCA!V512</f>
        <v>0</v>
      </c>
      <c r="K30" s="70"/>
      <c r="L30" s="60"/>
      <c r="M30" s="60"/>
      <c r="N30" s="60"/>
      <c r="O30" s="60"/>
      <c r="P30" s="60"/>
      <c r="Q30" s="60"/>
      <c r="R30" s="60"/>
      <c r="S30" s="60"/>
      <c r="T30" s="60"/>
      <c r="U30" s="60"/>
      <c r="V30" s="60"/>
      <c r="W30" s="63"/>
      <c r="X30" s="60"/>
      <c r="Y30" s="60"/>
      <c r="Z30" s="60"/>
      <c r="AA30" s="60"/>
      <c r="AB30" s="60"/>
      <c r="AC30" s="60"/>
      <c r="AD30" s="60"/>
      <c r="AE30" s="60"/>
      <c r="AF30" s="60"/>
    </row>
    <row r="31" spans="2:32" ht="16.2" x14ac:dyDescent="0.3">
      <c r="B31" s="60"/>
      <c r="C31" s="60"/>
      <c r="D31" s="479"/>
      <c r="E31" s="68" t="e">
        <f>IF(J31="Muito Fraca",0,IF(J31="Fraca",1,IF(J31="Moderada",2,IF(J31="Forte",3,IF(J31="Muito Forte",4,"")))))</f>
        <v>#REF!</v>
      </c>
      <c r="F31" s="60" t="s">
        <v>324</v>
      </c>
      <c r="G31" s="60"/>
      <c r="H31" s="60"/>
      <c r="I31" s="60"/>
      <c r="J31" s="69" t="e">
        <f>FDCA!#REF!</f>
        <v>#REF!</v>
      </c>
      <c r="K31" s="70"/>
      <c r="L31" s="60"/>
      <c r="M31" s="60"/>
      <c r="N31" s="60"/>
      <c r="O31" s="60"/>
      <c r="P31" s="60"/>
      <c r="Q31" s="60"/>
      <c r="R31" s="60"/>
      <c r="S31" s="60"/>
      <c r="T31" s="60"/>
      <c r="U31" s="60"/>
      <c r="V31" s="60"/>
      <c r="W31" s="63"/>
      <c r="X31" s="60"/>
      <c r="Y31" s="60"/>
      <c r="Z31" s="60"/>
      <c r="AA31" s="60"/>
      <c r="AB31" s="60"/>
      <c r="AC31" s="60"/>
      <c r="AD31" s="60"/>
      <c r="AE31" s="60"/>
      <c r="AF31" s="60"/>
    </row>
    <row r="32" spans="2:32" x14ac:dyDescent="0.3">
      <c r="B32" s="60"/>
      <c r="C32" s="60"/>
      <c r="D32" s="60"/>
      <c r="E32" s="80"/>
      <c r="F32" s="81"/>
      <c r="G32" s="82"/>
      <c r="H32" s="81"/>
      <c r="I32" s="81"/>
      <c r="J32" s="95"/>
      <c r="K32" s="83"/>
      <c r="L32" s="60"/>
      <c r="M32" s="60"/>
      <c r="N32" s="60"/>
      <c r="O32" s="60"/>
      <c r="P32" s="60"/>
      <c r="Q32" s="60"/>
      <c r="R32" s="60"/>
      <c r="S32" s="60"/>
      <c r="T32" s="60"/>
      <c r="U32" s="60"/>
      <c r="V32" s="60"/>
      <c r="W32" s="63"/>
      <c r="X32" s="60"/>
      <c r="Y32" s="60"/>
      <c r="Z32" s="60"/>
      <c r="AA32" s="60"/>
      <c r="AB32" s="60"/>
      <c r="AC32" s="60"/>
      <c r="AD32" s="60"/>
      <c r="AE32" s="60"/>
      <c r="AF32" s="60"/>
    </row>
    <row r="33" spans="2:32" x14ac:dyDescent="0.3">
      <c r="B33" s="60"/>
      <c r="C33" s="60"/>
      <c r="D33" s="60"/>
      <c r="E33" s="63"/>
      <c r="F33" s="60"/>
      <c r="G33" s="63"/>
      <c r="H33" s="60"/>
      <c r="I33" s="60"/>
      <c r="J33" s="60"/>
      <c r="K33" s="60"/>
      <c r="L33" s="60"/>
      <c r="M33" s="60"/>
      <c r="N33" s="60"/>
      <c r="O33" s="60"/>
      <c r="P33" s="60"/>
      <c r="Q33" s="60"/>
      <c r="R33" s="60"/>
      <c r="S33" s="60"/>
      <c r="T33" s="60"/>
      <c r="U33" s="60"/>
      <c r="V33" s="60"/>
      <c r="W33" s="63"/>
      <c r="X33" s="60"/>
      <c r="Y33" s="60"/>
      <c r="Z33" s="60"/>
      <c r="AA33" s="60"/>
      <c r="AB33" s="60"/>
      <c r="AC33" s="60"/>
      <c r="AD33" s="60"/>
      <c r="AE33" s="60"/>
      <c r="AF33" s="60"/>
    </row>
    <row r="34" spans="2:32" x14ac:dyDescent="0.3">
      <c r="B34" s="60"/>
      <c r="C34" s="60"/>
      <c r="D34" s="60"/>
      <c r="E34" s="63"/>
      <c r="F34" s="60"/>
      <c r="G34" s="63"/>
      <c r="H34" s="60"/>
      <c r="I34" s="60"/>
      <c r="J34" s="60"/>
      <c r="K34" s="60"/>
      <c r="L34" s="60"/>
      <c r="M34" s="60"/>
      <c r="N34" s="60"/>
      <c r="O34" s="60"/>
      <c r="P34" s="60"/>
      <c r="Q34" s="60"/>
      <c r="R34" s="60"/>
      <c r="S34" s="60"/>
      <c r="T34" s="60"/>
      <c r="U34" s="60"/>
      <c r="V34" s="60"/>
      <c r="W34" s="63"/>
      <c r="X34" s="60"/>
      <c r="Y34" s="60"/>
      <c r="Z34" s="60"/>
      <c r="AA34" s="60"/>
      <c r="AB34" s="60"/>
      <c r="AC34" s="60"/>
      <c r="AD34" s="60"/>
      <c r="AE34" s="60"/>
      <c r="AF34" s="60"/>
    </row>
  </sheetData>
  <sheetProtection algorithmName="SHA-512" hashValue="msxdmdeTR0TElV4NU1yYtNyuQSHoreeybxjcjPOjJ8TcIA4xOiosI4lpsduCDglt57k0WP9ei2f8+uskpDjckQ==" saltValue="Wz/gEj10cjfb4tqg2y1Vbg==" spinCount="100000" sheet="1" objects="1" scenarios="1"/>
  <mergeCells count="23">
    <mergeCell ref="S2:AE2"/>
    <mergeCell ref="H3:AE3"/>
    <mergeCell ref="H4:AE4"/>
    <mergeCell ref="H5:AE5"/>
    <mergeCell ref="C7:AE7"/>
    <mergeCell ref="X23:AC23"/>
    <mergeCell ref="F21:F24"/>
    <mergeCell ref="AD23:AD24"/>
    <mergeCell ref="D30:D31"/>
    <mergeCell ref="D21:D27"/>
    <mergeCell ref="E21:E24"/>
    <mergeCell ref="C8:L8"/>
    <mergeCell ref="S8:AE8"/>
    <mergeCell ref="E12:E13"/>
    <mergeCell ref="F12:F13"/>
    <mergeCell ref="E15:E18"/>
    <mergeCell ref="F15:F18"/>
    <mergeCell ref="AD17:AD20"/>
    <mergeCell ref="D12:D18"/>
    <mergeCell ref="X17:AC17"/>
    <mergeCell ref="X18:AC18"/>
    <mergeCell ref="X19:AC19"/>
    <mergeCell ref="X20:AC20"/>
  </mergeCells>
  <conditionalFormatting sqref="G12">
    <cfRule type="iconSet" priority="20">
      <iconSet iconSet="5Arrows" showValue="0">
        <cfvo type="percent" val="0"/>
        <cfvo type="num" val="1"/>
        <cfvo type="num" val="2"/>
        <cfvo type="num" val="3"/>
        <cfvo type="num" val="4"/>
      </iconSet>
    </cfRule>
  </conditionalFormatting>
  <conditionalFormatting sqref="G13">
    <cfRule type="iconSet" priority="19">
      <iconSet iconSet="5Arrows" showValue="0">
        <cfvo type="percent" val="0"/>
        <cfvo type="num" val="1"/>
        <cfvo type="num" val="2"/>
        <cfvo type="num" val="3"/>
        <cfvo type="num" val="4"/>
      </iconSet>
    </cfRule>
  </conditionalFormatting>
  <conditionalFormatting sqref="G15">
    <cfRule type="iconSet" priority="18">
      <iconSet iconSet="5Arrows" showValue="0">
        <cfvo type="percent" val="0"/>
        <cfvo type="num" val="1"/>
        <cfvo type="num" val="2"/>
        <cfvo type="num" val="3"/>
        <cfvo type="num" val="4"/>
      </iconSet>
    </cfRule>
  </conditionalFormatting>
  <conditionalFormatting sqref="G16">
    <cfRule type="iconSet" priority="17">
      <iconSet iconSet="5Arrows" showValue="0">
        <cfvo type="percent" val="0"/>
        <cfvo type="num" val="1"/>
        <cfvo type="num" val="2"/>
        <cfvo type="num" val="3"/>
        <cfvo type="num" val="4"/>
      </iconSet>
    </cfRule>
  </conditionalFormatting>
  <conditionalFormatting sqref="G17">
    <cfRule type="iconSet" priority="16">
      <iconSet iconSet="5Arrows" showValue="0">
        <cfvo type="percent" val="0"/>
        <cfvo type="num" val="1"/>
        <cfvo type="num" val="2"/>
        <cfvo type="num" val="3"/>
        <cfvo type="num" val="4"/>
      </iconSet>
    </cfRule>
  </conditionalFormatting>
  <conditionalFormatting sqref="G18">
    <cfRule type="iconSet" priority="15">
      <iconSet iconSet="5Arrows" showValue="0">
        <cfvo type="percent" val="0"/>
        <cfvo type="num" val="1"/>
        <cfvo type="num" val="2"/>
        <cfvo type="num" val="3"/>
        <cfvo type="num" val="4"/>
      </iconSet>
    </cfRule>
  </conditionalFormatting>
  <conditionalFormatting sqref="G21">
    <cfRule type="iconSet" priority="14">
      <iconSet iconSet="5Arrows" showValue="0">
        <cfvo type="percent" val="0"/>
        <cfvo type="num" val="1"/>
        <cfvo type="num" val="2"/>
        <cfvo type="num" val="3"/>
        <cfvo type="num" val="4"/>
      </iconSet>
    </cfRule>
  </conditionalFormatting>
  <conditionalFormatting sqref="G22">
    <cfRule type="iconSet" priority="13">
      <iconSet iconSet="5Arrows" showValue="0">
        <cfvo type="percent" val="0"/>
        <cfvo type="num" val="1"/>
        <cfvo type="num" val="2"/>
        <cfvo type="num" val="3"/>
        <cfvo type="num" val="4"/>
      </iconSet>
    </cfRule>
  </conditionalFormatting>
  <conditionalFormatting sqref="G23">
    <cfRule type="iconSet" priority="12">
      <iconSet iconSet="5Arrows" showValue="0">
        <cfvo type="percent" val="0"/>
        <cfvo type="num" val="1"/>
        <cfvo type="num" val="2"/>
        <cfvo type="num" val="3"/>
        <cfvo type="num" val="4"/>
      </iconSet>
    </cfRule>
  </conditionalFormatting>
  <conditionalFormatting sqref="G24">
    <cfRule type="iconSet" priority="11">
      <iconSet iconSet="5Arrows" showValue="0">
        <cfvo type="percent" val="0"/>
        <cfvo type="num" val="1"/>
        <cfvo type="num" val="2"/>
        <cfvo type="num" val="3"/>
        <cfvo type="num" val="4"/>
      </iconSet>
    </cfRule>
  </conditionalFormatting>
  <conditionalFormatting sqref="E26">
    <cfRule type="iconSet" priority="10">
      <iconSet iconSet="5Arrows" showValue="0">
        <cfvo type="percent" val="0"/>
        <cfvo type="num" val="1"/>
        <cfvo type="num" val="2"/>
        <cfvo type="num" val="3"/>
        <cfvo type="num" val="4"/>
      </iconSet>
    </cfRule>
  </conditionalFormatting>
  <conditionalFormatting sqref="E27">
    <cfRule type="iconSet" priority="9">
      <iconSet iconSet="5Arrows" showValue="0">
        <cfvo type="percent" val="0"/>
        <cfvo type="num" val="1"/>
        <cfvo type="num" val="2"/>
        <cfvo type="num" val="3"/>
        <cfvo type="num" val="4"/>
      </iconSet>
    </cfRule>
  </conditionalFormatting>
  <conditionalFormatting sqref="E30">
    <cfRule type="iconSet" priority="8">
      <iconSet iconSet="5Arrows" showValue="0">
        <cfvo type="percent" val="0"/>
        <cfvo type="num" val="1"/>
        <cfvo type="num" val="2"/>
        <cfvo type="num" val="3"/>
        <cfvo type="num" val="4"/>
      </iconSet>
    </cfRule>
  </conditionalFormatting>
  <conditionalFormatting sqref="E31">
    <cfRule type="iconSet" priority="7">
      <iconSet iconSet="5Arrows" showValue="0">
        <cfvo type="percent" val="0"/>
        <cfvo type="num" val="1"/>
        <cfvo type="num" val="2"/>
        <cfvo type="num" val="3"/>
        <cfvo type="num" val="4"/>
      </iconSet>
    </cfRule>
  </conditionalFormatting>
  <conditionalFormatting sqref="W17">
    <cfRule type="iconSet" priority="6">
      <iconSet iconSet="5Arrows" showValue="0">
        <cfvo type="percent" val="0"/>
        <cfvo type="num" val="1"/>
        <cfvo type="num" val="2"/>
        <cfvo type="num" val="3"/>
        <cfvo type="num" val="4"/>
      </iconSet>
    </cfRule>
  </conditionalFormatting>
  <conditionalFormatting sqref="W18">
    <cfRule type="iconSet" priority="5">
      <iconSet iconSet="5Arrows" showValue="0">
        <cfvo type="percent" val="0"/>
        <cfvo type="num" val="1"/>
        <cfvo type="num" val="2"/>
        <cfvo type="num" val="3"/>
        <cfvo type="num" val="4"/>
      </iconSet>
    </cfRule>
  </conditionalFormatting>
  <conditionalFormatting sqref="W19">
    <cfRule type="iconSet" priority="4">
      <iconSet iconSet="5Arrows" showValue="0">
        <cfvo type="percent" val="0"/>
        <cfvo type="num" val="1"/>
        <cfvo type="num" val="2"/>
        <cfvo type="num" val="3"/>
        <cfvo type="num" val="4"/>
      </iconSet>
    </cfRule>
  </conditionalFormatting>
  <conditionalFormatting sqref="W20">
    <cfRule type="iconSet" priority="3">
      <iconSet iconSet="5Arrows" showValue="0">
        <cfvo type="percent" val="0"/>
        <cfvo type="num" val="1"/>
        <cfvo type="num" val="2"/>
        <cfvo type="num" val="3"/>
        <cfvo type="num" val="4"/>
      </iconSet>
    </cfRule>
  </conditionalFormatting>
  <conditionalFormatting sqref="W23">
    <cfRule type="iconSet" priority="2">
      <iconSet iconSet="5Arrows" showValue="0">
        <cfvo type="percent" val="0"/>
        <cfvo type="num" val="1"/>
        <cfvo type="num" val="2"/>
        <cfvo type="num" val="3"/>
        <cfvo type="num" val="4"/>
      </iconSet>
    </cfRule>
  </conditionalFormatting>
  <conditionalFormatting sqref="W24">
    <cfRule type="iconSet" priority="1">
      <iconSet iconSet="5Arrows" showValue="0">
        <cfvo type="percent" val="0"/>
        <cfvo type="num" val="1"/>
        <cfvo type="num" val="2"/>
        <cfvo type="num" val="3"/>
        <cfvo type="num" val="4"/>
      </iconSet>
    </cfRule>
  </conditionalFormatting>
  <conditionalFormatting sqref="X23">
    <cfRule type="expression" dxfId="2015" priority="1741">
      <formula>AND($AD23&lt;=100,$AD23&gt;$AH23)</formula>
    </cfRule>
    <cfRule type="expression" dxfId="2014" priority="1742">
      <formula>AND($AD23&gt;$AG23,$AD23&lt;$AH23+1)</formula>
    </cfRule>
    <cfRule type="expression" dxfId="2013" priority="1743">
      <formula>AND($AD23&gt;$AF23,$AD23&lt;$AG23+1)</formula>
    </cfRule>
    <cfRule type="expression" dxfId="2012" priority="1744">
      <formula>AND($AD23&gt;$AE23,$AD23&lt;$AF23+1)</formula>
    </cfRule>
    <cfRule type="expression" dxfId="2011" priority="1745">
      <formula>$AD23&lt;$AE23+1</formula>
    </cfRule>
    <cfRule type="cellIs" dxfId="2010" priority="1746" operator="between">
      <formula>#REF!+1</formula>
      <formula>100</formula>
    </cfRule>
    <cfRule type="cellIs" dxfId="2009" priority="1747" operator="between">
      <formula>#REF!+1</formula>
      <formula>#REF!</formula>
    </cfRule>
    <cfRule type="cellIs" dxfId="2008" priority="1748" operator="between">
      <formula>#REF!+1</formula>
      <formula>"$M$10"</formula>
    </cfRule>
    <cfRule type="cellIs" dxfId="2007" priority="1749" operator="between">
      <formula>#REF!+1</formula>
      <formula>"$L$10"</formula>
    </cfRule>
    <cfRule type="cellIs" dxfId="2006" priority="1750" operator="between">
      <formula>0</formula>
      <formula>#REF!</formula>
    </cfRule>
    <cfRule type="cellIs" dxfId="2005" priority="1751" operator="between">
      <formula>#REF!+1</formula>
      <formula>100</formula>
    </cfRule>
    <cfRule type="cellIs" dxfId="2004" priority="1752" operator="between">
      <formula>#REF!+1</formula>
      <formula>#REF!</formula>
    </cfRule>
    <cfRule type="cellIs" dxfId="2003" priority="1753" operator="between">
      <formula>#REF!+1</formula>
      <formula>"$M$10"</formula>
    </cfRule>
    <cfRule type="cellIs" dxfId="2002" priority="1754" operator="between">
      <formula>#REF!+1</formula>
      <formula>"$L$10"</formula>
    </cfRule>
    <cfRule type="cellIs" dxfId="2001" priority="1755" operator="between">
      <formula>0</formula>
      <formula>#REF!</formula>
    </cfRule>
    <cfRule type="cellIs" dxfId="2000" priority="1756" operator="between">
      <formula>#REF!+1</formula>
      <formula>100</formula>
    </cfRule>
    <cfRule type="cellIs" dxfId="1999" priority="1757" operator="between">
      <formula>#REF!+1</formula>
      <formula>#REF!</formula>
    </cfRule>
    <cfRule type="cellIs" dxfId="1998" priority="1758" operator="between">
      <formula>#REF!+1</formula>
      <formula>"$M$10"</formula>
    </cfRule>
    <cfRule type="cellIs" dxfId="1997" priority="1759" operator="between">
      <formula>#REF!+1</formula>
      <formula>"$L$10"</formula>
    </cfRule>
    <cfRule type="cellIs" dxfId="1996" priority="1760" operator="between">
      <formula>0</formula>
      <formula>#REF!</formula>
    </cfRule>
    <cfRule type="cellIs" dxfId="1995" priority="1761" operator="between">
      <formula>#REF!+1</formula>
      <formula>100</formula>
    </cfRule>
    <cfRule type="cellIs" dxfId="1994" priority="1762" operator="between">
      <formula>#REF!+1</formula>
      <formula>#REF!</formula>
    </cfRule>
    <cfRule type="cellIs" dxfId="1993" priority="1763" operator="between">
      <formula>#REF!+1</formula>
      <formula>"$M$10"</formula>
    </cfRule>
    <cfRule type="cellIs" dxfId="1992" priority="1764" operator="between">
      <formula>#REF!+1</formula>
      <formula>"$L$10"</formula>
    </cfRule>
    <cfRule type="cellIs" dxfId="1991" priority="1765" operator="between">
      <formula>0</formula>
      <formula>#REF!</formula>
    </cfRule>
    <cfRule type="cellIs" dxfId="1990" priority="1766" operator="between">
      <formula>#REF!+1</formula>
      <formula>100</formula>
    </cfRule>
    <cfRule type="cellIs" dxfId="1989" priority="1767" operator="between">
      <formula>#REF!+1</formula>
      <formula>#REF!</formula>
    </cfRule>
    <cfRule type="cellIs" dxfId="1988" priority="1768" operator="between">
      <formula>#REF!+1</formula>
      <formula>"$M$10"</formula>
    </cfRule>
    <cfRule type="cellIs" dxfId="1987" priority="1769" operator="between">
      <formula>#REF!+1</formula>
      <formula>"$L$10"</formula>
    </cfRule>
    <cfRule type="cellIs" dxfId="1986" priority="1770" operator="between">
      <formula>0</formula>
      <formula>#REF!</formula>
    </cfRule>
    <cfRule type="cellIs" dxfId="1985" priority="1771" operator="between">
      <formula>#REF!+1</formula>
      <formula>100</formula>
    </cfRule>
    <cfRule type="cellIs" dxfId="1984" priority="1772" operator="between">
      <formula>#REF!+1</formula>
      <formula>#REF!</formula>
    </cfRule>
    <cfRule type="cellIs" dxfId="1983" priority="1773" operator="between">
      <formula>#REF!+1</formula>
      <formula>"$M$10"</formula>
    </cfRule>
    <cfRule type="cellIs" dxfId="1982" priority="1774" operator="between">
      <formula>#REF!+1</formula>
      <formula>"$L$10"</formula>
    </cfRule>
    <cfRule type="cellIs" dxfId="1981" priority="1775" operator="between">
      <formula>0</formula>
      <formula>#REF!</formula>
    </cfRule>
    <cfRule type="cellIs" dxfId="1980" priority="1776" operator="between">
      <formula>#REF!+1</formula>
      <formula>100</formula>
    </cfRule>
    <cfRule type="cellIs" dxfId="1979" priority="1777" operator="between">
      <formula>#REF!+1</formula>
      <formula>#REF!</formula>
    </cfRule>
    <cfRule type="cellIs" dxfId="1978" priority="1778" operator="between">
      <formula>#REF!+1</formula>
      <formula>"$M$10"</formula>
    </cfRule>
    <cfRule type="cellIs" dxfId="1977" priority="1779" operator="between">
      <formula>#REF!+1</formula>
      <formula>"$L$10"</formula>
    </cfRule>
    <cfRule type="cellIs" dxfId="1976" priority="1780" operator="between">
      <formula>0</formula>
      <formula>#REF!</formula>
    </cfRule>
    <cfRule type="cellIs" dxfId="1975" priority="1781" operator="between">
      <formula>#REF!+1</formula>
      <formula>100</formula>
    </cfRule>
    <cfRule type="cellIs" dxfId="1974" priority="1782" operator="between">
      <formula>#REF!+1</formula>
      <formula>#REF!</formula>
    </cfRule>
    <cfRule type="cellIs" dxfId="1973" priority="1783" operator="between">
      <formula>$M$14+1</formula>
      <formula>"$M$10"</formula>
    </cfRule>
    <cfRule type="cellIs" dxfId="1972" priority="1784" operator="between">
      <formula>$L$14+1</formula>
      <formula>"$L$10"</formula>
    </cfRule>
    <cfRule type="cellIs" dxfId="1971" priority="1785" operator="between">
      <formula>0</formula>
      <formula>$L$14</formula>
    </cfRule>
    <cfRule type="cellIs" dxfId="1970" priority="1786" operator="between">
      <formula>$O$14+1</formula>
      <formula>100</formula>
    </cfRule>
    <cfRule type="cellIs" dxfId="1969" priority="1787" operator="between">
      <formula>$N$14+1</formula>
      <formula>$O$14</formula>
    </cfRule>
    <cfRule type="cellIs" dxfId="1968" priority="1788" operator="between">
      <formula>$M$14+1</formula>
      <formula>"$M$10"</formula>
    </cfRule>
    <cfRule type="cellIs" dxfId="1967" priority="1789" operator="between">
      <formula>$L$14+1</formula>
      <formula>"$L$10"</formula>
    </cfRule>
    <cfRule type="cellIs" dxfId="1966" priority="1790" operator="between">
      <formula>0</formula>
      <formula>$L$14</formula>
    </cfRule>
    <cfRule type="cellIs" dxfId="1965" priority="1791" operator="between">
      <formula>#REF!+1</formula>
      <formula>100</formula>
    </cfRule>
    <cfRule type="cellIs" dxfId="1964" priority="1792" operator="between">
      <formula>#REF!+1</formula>
      <formula>"$N$9"</formula>
    </cfRule>
    <cfRule type="cellIs" dxfId="1963" priority="1793" operator="between">
      <formula>#REF!+1</formula>
      <formula>#REF!</formula>
    </cfRule>
    <cfRule type="cellIs" dxfId="1962" priority="1794" operator="between">
      <formula>#REF!+1</formula>
      <formula>#REF!</formula>
    </cfRule>
    <cfRule type="cellIs" dxfId="1961" priority="1795" operator="between">
      <formula>0</formula>
      <formula>#REF!</formula>
    </cfRule>
    <cfRule type="expression" dxfId="1960" priority="1796">
      <formula>$K23&gt;80</formula>
    </cfRule>
    <cfRule type="colorScale" priority="1797">
      <colorScale>
        <cfvo type="min"/>
        <cfvo type="percentile" val="50"/>
        <cfvo type="max"/>
        <color rgb="FF63BE7B"/>
        <color rgb="FFFFEB84"/>
        <color rgb="FFF8696B"/>
      </colorScale>
    </cfRule>
  </conditionalFormatting>
  <conditionalFormatting sqref="X23">
    <cfRule type="cellIs" dxfId="1959" priority="1798" operator="between">
      <formula>$M$8+1</formula>
      <formula>"$M$10"</formula>
    </cfRule>
    <cfRule type="cellIs" dxfId="1958" priority="1798" operator="between">
      <formula>$L$8+1</formula>
      <formula>"$L$10"</formula>
    </cfRule>
    <cfRule type="cellIs" dxfId="1957" priority="1798" operator="between">
      <formula>0</formula>
      <formula>$L$8</formula>
    </cfRule>
    <cfRule type="cellIs" dxfId="1956" priority="1798" operator="between">
      <formula>$O$8+1</formula>
      <formula>100</formula>
    </cfRule>
    <cfRule type="cellIs" dxfId="1955" priority="1798" operator="between">
      <formula>$N$8+1</formula>
      <formula>$O$8</formula>
    </cfRule>
    <cfRule type="cellIs" dxfId="1954" priority="1798" operator="between">
      <formula>$M$8+1</formula>
      <formula>"$M$10"</formula>
    </cfRule>
    <cfRule type="cellIs" dxfId="1953" priority="1798" operator="between">
      <formula>$L$8+1</formula>
      <formula>"$L$10"</formula>
    </cfRule>
    <cfRule type="cellIs" dxfId="1952" priority="1798" operator="between">
      <formula>0</formula>
      <formula>$L$8</formula>
    </cfRule>
    <cfRule type="cellIs" dxfId="1951" priority="1798" operator="between">
      <formula>#REF!+1</formula>
      <formula>100</formula>
    </cfRule>
    <cfRule type="cellIs" dxfId="1950" priority="1798" operator="between">
      <formula>#REF!+1</formula>
      <formula>"$N$9"</formula>
    </cfRule>
    <cfRule type="cellIs" dxfId="1949" priority="1798" operator="between">
      <formula>#REF!+1</formula>
      <formula>#REF!</formula>
    </cfRule>
    <cfRule type="cellIs" dxfId="1948" priority="1798" operator="between">
      <formula>#REF!+1</formula>
      <formula>#REF!</formula>
    </cfRule>
    <cfRule type="cellIs" dxfId="1947" priority="1798" operator="between">
      <formula>0</formula>
      <formula>#REF!</formula>
    </cfRule>
    <cfRule type="expression" dxfId="1946" priority="1798">
      <formula>$K23&gt;80</formula>
    </cfRule>
    <cfRule type="colorScale" priority="1798">
      <colorScale>
        <cfvo type="min"/>
        <cfvo type="percentile" val="50"/>
        <cfvo type="max"/>
        <color rgb="FF63BE7B"/>
        <color rgb="FFFFEB84"/>
        <color rgb="FFF8696B"/>
      </colorScale>
    </cfRule>
    <cfRule type="expression" dxfId="1945" priority="1812">
      <formula>AND($AD23&lt;=100,$AD23&gt;$AH22)</formula>
    </cfRule>
    <cfRule type="expression" dxfId="1944" priority="1813">
      <formula>AND($AD23&gt;$AG22,$AD23&lt;$AH22+1)</formula>
    </cfRule>
    <cfRule type="expression" dxfId="1943" priority="1814">
      <formula>AND($AD23&gt;$AF22,$AD23&lt;$AG22+1)</formula>
    </cfRule>
    <cfRule type="expression" dxfId="1942" priority="1815">
      <formula>AND($AD23&gt;$AE23,$AD23&lt;$AF22+1)</formula>
    </cfRule>
    <cfRule type="expression" dxfId="1941" priority="1816">
      <formula>$AD23&lt;$AE23+1</formula>
    </cfRule>
    <cfRule type="cellIs" dxfId="1940" priority="1817" operator="between">
      <formula>#REF!+1</formula>
      <formula>100</formula>
    </cfRule>
    <cfRule type="cellIs" dxfId="1939" priority="1818" operator="between">
      <formula>#REF!+1</formula>
      <formula>#REF!</formula>
    </cfRule>
    <cfRule type="cellIs" dxfId="1938" priority="1819" operator="between">
      <formula>#REF!+1</formula>
      <formula>"$M$10"</formula>
    </cfRule>
    <cfRule type="cellIs" dxfId="1937" priority="1820" operator="between">
      <formula>#REF!+1</formula>
      <formula>"$L$10"</formula>
    </cfRule>
    <cfRule type="cellIs" dxfId="1936" priority="1821" operator="between">
      <formula>0</formula>
      <formula>#REF!</formula>
    </cfRule>
    <cfRule type="cellIs" dxfId="1935" priority="1822" operator="between">
      <formula>#REF!+1</formula>
      <formula>100</formula>
    </cfRule>
    <cfRule type="cellIs" dxfId="1934" priority="1823" operator="between">
      <formula>#REF!+1</formula>
      <formula>#REF!</formula>
    </cfRule>
    <cfRule type="cellIs" dxfId="1933" priority="1824" operator="between">
      <formula>#REF!+1</formula>
      <formula>"$M$10"</formula>
    </cfRule>
    <cfRule type="cellIs" dxfId="1932" priority="1825" operator="between">
      <formula>#REF!+1</formula>
      <formula>"$L$10"</formula>
    </cfRule>
    <cfRule type="cellIs" dxfId="1931" priority="1826" operator="between">
      <formula>0</formula>
      <formula>#REF!</formula>
    </cfRule>
    <cfRule type="cellIs" dxfId="1930" priority="1827" operator="between">
      <formula>#REF!+1</formula>
      <formula>100</formula>
    </cfRule>
    <cfRule type="cellIs" dxfId="1929" priority="1828" operator="between">
      <formula>#REF!+1</formula>
      <formula>#REF!</formula>
    </cfRule>
    <cfRule type="cellIs" dxfId="1928" priority="1829" operator="between">
      <formula>#REF!+1</formula>
      <formula>"$M$10"</formula>
    </cfRule>
    <cfRule type="cellIs" dxfId="1927" priority="1830" operator="between">
      <formula>#REF!+1</formula>
      <formula>"$L$10"</formula>
    </cfRule>
    <cfRule type="cellIs" dxfId="1926" priority="1831" operator="between">
      <formula>0</formula>
      <formula>#REF!</formula>
    </cfRule>
    <cfRule type="cellIs" dxfId="1925" priority="1832" operator="between">
      <formula>#REF!+1</formula>
      <formula>100</formula>
    </cfRule>
    <cfRule type="cellIs" dxfId="1924" priority="1833" operator="between">
      <formula>#REF!+1</formula>
      <formula>#REF!</formula>
    </cfRule>
    <cfRule type="cellIs" dxfId="1923" priority="1834" operator="between">
      <formula>#REF!+1</formula>
      <formula>"$M$10"</formula>
    </cfRule>
    <cfRule type="cellIs" dxfId="1922" priority="1835" operator="between">
      <formula>#REF!+1</formula>
      <formula>"$L$10"</formula>
    </cfRule>
    <cfRule type="cellIs" dxfId="1921" priority="1836" operator="between">
      <formula>0</formula>
      <formula>#REF!</formula>
    </cfRule>
    <cfRule type="cellIs" dxfId="1920" priority="1837" operator="between">
      <formula>#REF!+1</formula>
      <formula>100</formula>
    </cfRule>
    <cfRule type="cellIs" dxfId="1919" priority="1838" operator="between">
      <formula>#REF!+1</formula>
      <formula>#REF!</formula>
    </cfRule>
    <cfRule type="cellIs" dxfId="1918" priority="1839" operator="between">
      <formula>#REF!+1</formula>
      <formula>"$M$10"</formula>
    </cfRule>
    <cfRule type="cellIs" dxfId="1917" priority="1840" operator="between">
      <formula>#REF!+1</formula>
      <formula>"$L$10"</formula>
    </cfRule>
    <cfRule type="cellIs" dxfId="1916" priority="1841" operator="between">
      <formula>0</formula>
      <formula>#REF!</formula>
    </cfRule>
    <cfRule type="cellIs" dxfId="1915" priority="1842" operator="between">
      <formula>#REF!+1</formula>
      <formula>100</formula>
    </cfRule>
    <cfRule type="cellIs" dxfId="1914" priority="1843" operator="between">
      <formula>#REF!+1</formula>
      <formula>#REF!</formula>
    </cfRule>
    <cfRule type="cellIs" dxfId="1913" priority="1844" operator="between">
      <formula>#REF!+1</formula>
      <formula>"$M$10"</formula>
    </cfRule>
    <cfRule type="cellIs" dxfId="1912" priority="1845" operator="between">
      <formula>#REF!+1</formula>
      <formula>"$L$10"</formula>
    </cfRule>
    <cfRule type="cellIs" dxfId="1911" priority="1846" operator="between">
      <formula>0</formula>
      <formula>#REF!</formula>
    </cfRule>
    <cfRule type="cellIs" dxfId="1910" priority="1847" operator="between">
      <formula>#REF!+1</formula>
      <formula>100</formula>
    </cfRule>
    <cfRule type="cellIs" dxfId="1909" priority="1848" operator="between">
      <formula>#REF!+1</formula>
      <formula>#REF!</formula>
    </cfRule>
    <cfRule type="cellIs" dxfId="1908" priority="1849" operator="between">
      <formula>#REF!+1</formula>
      <formula>"$M$10"</formula>
    </cfRule>
    <cfRule type="cellIs" dxfId="1907" priority="1850" operator="between">
      <formula>#REF!+1</formula>
      <formula>"$L$10"</formula>
    </cfRule>
    <cfRule type="cellIs" dxfId="1906" priority="1851" operator="between">
      <formula>0</formula>
      <formula>#REF!</formula>
    </cfRule>
    <cfRule type="cellIs" dxfId="1905" priority="1852" operator="between">
      <formula>#REF!+1</formula>
      <formula>100</formula>
    </cfRule>
    <cfRule type="cellIs" dxfId="1904" priority="1853" operator="between">
      <formula>#REF!+1</formula>
      <formula>#REF!</formula>
    </cfRule>
  </conditionalFormatting>
  <conditionalFormatting sqref="X23">
    <cfRule type="cellIs" dxfId="1903" priority="1854" operator="between">
      <formula>$M$9+1</formula>
      <formula>"$M$10"</formula>
    </cfRule>
    <cfRule type="cellIs" dxfId="1902" priority="1854" operator="between">
      <formula>$L$9+1</formula>
      <formula>"$L$10"</formula>
    </cfRule>
    <cfRule type="cellIs" dxfId="1901" priority="1854" operator="between">
      <formula>0</formula>
      <formula>$L$9</formula>
    </cfRule>
    <cfRule type="cellIs" dxfId="1900" priority="1854" operator="between">
      <formula>$O$9+1</formula>
      <formula>100</formula>
    </cfRule>
    <cfRule type="cellIs" dxfId="1899" priority="1854" operator="between">
      <formula>$N$9+1</formula>
      <formula>$O$9</formula>
    </cfRule>
    <cfRule type="cellIs" dxfId="1898" priority="1854" operator="between">
      <formula>$M$9+1</formula>
      <formula>"$M$10"</formula>
    </cfRule>
    <cfRule type="cellIs" dxfId="1897" priority="1854" operator="between">
      <formula>$L$9+1</formula>
      <formula>"$L$10"</formula>
    </cfRule>
    <cfRule type="cellIs" dxfId="1896" priority="1854" operator="between">
      <formula>0</formula>
      <formula>$L$9</formula>
    </cfRule>
    <cfRule type="cellIs" dxfId="1895" priority="1854" operator="between">
      <formula>#REF!+1</formula>
      <formula>100</formula>
    </cfRule>
    <cfRule type="cellIs" dxfId="1894" priority="1854" operator="between">
      <formula>#REF!+1</formula>
      <formula>"$N$9"</formula>
    </cfRule>
    <cfRule type="cellIs" dxfId="1893" priority="1854" operator="between">
      <formula>#REF!+1</formula>
      <formula>#REF!</formula>
    </cfRule>
    <cfRule type="cellIs" dxfId="1892" priority="1854" operator="between">
      <formula>#REF!+1</formula>
      <formula>#REF!</formula>
    </cfRule>
    <cfRule type="cellIs" dxfId="1891" priority="1854" operator="between">
      <formula>0</formula>
      <formula>#REF!</formula>
    </cfRule>
    <cfRule type="expression" dxfId="1890" priority="1854">
      <formula>$K23&gt;80</formula>
    </cfRule>
    <cfRule type="colorScale" priority="1854">
      <colorScale>
        <cfvo type="min"/>
        <cfvo type="percentile" val="50"/>
        <cfvo type="max"/>
        <color rgb="FF63BE7B"/>
        <color rgb="FFFFEB84"/>
        <color rgb="FFF8696B"/>
      </colorScale>
    </cfRule>
    <cfRule type="expression" dxfId="1889" priority="1854">
      <formula>AND($AD23&lt;=100,$AD23&gt;$AH22)</formula>
    </cfRule>
    <cfRule type="expression" dxfId="1888" priority="1855">
      <formula>AND($AD23&gt;$AG22,$AD23&lt;$AH22+1)</formula>
    </cfRule>
    <cfRule type="expression" dxfId="1887" priority="1856">
      <formula>AND($AD23&gt;$AF22,$AD23&lt;$AG22+1)</formula>
    </cfRule>
    <cfRule type="expression" dxfId="1886" priority="1857">
      <formula>AND($AD23&gt;$AE23,$AD23&lt;$AF22+1)</formula>
    </cfRule>
    <cfRule type="expression" dxfId="1885" priority="1858">
      <formula>$AD23&lt;$AE23+1</formula>
    </cfRule>
    <cfRule type="cellIs" dxfId="1884" priority="1859" operator="between">
      <formula>#REF!+1</formula>
      <formula>100</formula>
    </cfRule>
    <cfRule type="cellIs" dxfId="1883" priority="1860" operator="between">
      <formula>#REF!+1</formula>
      <formula>#REF!</formula>
    </cfRule>
    <cfRule type="cellIs" dxfId="1882" priority="1861" operator="between">
      <formula>#REF!+1</formula>
      <formula>"$M$10"</formula>
    </cfRule>
    <cfRule type="cellIs" dxfId="1881" priority="1862" operator="between">
      <formula>#REF!+1</formula>
      <formula>"$L$10"</formula>
    </cfRule>
    <cfRule type="cellIs" dxfId="1880" priority="1863" operator="between">
      <formula>0</formula>
      <formula>#REF!</formula>
    </cfRule>
    <cfRule type="cellIs" dxfId="1879" priority="1864" operator="between">
      <formula>#REF!+1</formula>
      <formula>100</formula>
    </cfRule>
    <cfRule type="cellIs" dxfId="1878" priority="1865" operator="between">
      <formula>#REF!+1</formula>
      <formula>#REF!</formula>
    </cfRule>
    <cfRule type="cellIs" dxfId="1877" priority="1866" operator="between">
      <formula>#REF!+1</formula>
      <formula>"$M$10"</formula>
    </cfRule>
    <cfRule type="cellIs" dxfId="1876" priority="1867" operator="between">
      <formula>#REF!+1</formula>
      <formula>"$L$10"</formula>
    </cfRule>
    <cfRule type="cellIs" dxfId="1875" priority="1868" operator="between">
      <formula>0</formula>
      <formula>#REF!</formula>
    </cfRule>
    <cfRule type="cellIs" dxfId="1874" priority="1869" operator="between">
      <formula>#REF!+1</formula>
      <formula>100</formula>
    </cfRule>
    <cfRule type="cellIs" dxfId="1873" priority="1870" operator="between">
      <formula>#REF!+1</formula>
      <formula>#REF!</formula>
    </cfRule>
    <cfRule type="cellIs" dxfId="1872" priority="1871" operator="between">
      <formula>#REF!+1</formula>
      <formula>"$M$10"</formula>
    </cfRule>
    <cfRule type="cellIs" dxfId="1871" priority="1872" operator="between">
      <formula>#REF!+1</formula>
      <formula>"$L$10"</formula>
    </cfRule>
    <cfRule type="cellIs" dxfId="1870" priority="1873" operator="between">
      <formula>0</formula>
      <formula>#REF!</formula>
    </cfRule>
    <cfRule type="cellIs" dxfId="1869" priority="1874" operator="between">
      <formula>#REF!+1</formula>
      <formula>100</formula>
    </cfRule>
    <cfRule type="cellIs" dxfId="1868" priority="1875" operator="between">
      <formula>#REF!+1</formula>
      <formula>#REF!</formula>
    </cfRule>
    <cfRule type="cellIs" dxfId="1867" priority="1876" operator="between">
      <formula>#REF!+1</formula>
      <formula>"$M$10"</formula>
    </cfRule>
    <cfRule type="cellIs" dxfId="1866" priority="1877" operator="between">
      <formula>#REF!+1</formula>
      <formula>"$L$10"</formula>
    </cfRule>
    <cfRule type="cellIs" dxfId="1865" priority="1878" operator="between">
      <formula>0</formula>
      <formula>#REF!</formula>
    </cfRule>
    <cfRule type="cellIs" dxfId="1864" priority="1879" operator="between">
      <formula>#REF!+1</formula>
      <formula>100</formula>
    </cfRule>
    <cfRule type="cellIs" dxfId="1863" priority="1880" operator="between">
      <formula>#REF!+1</formula>
      <formula>#REF!</formula>
    </cfRule>
    <cfRule type="cellIs" dxfId="1862" priority="1881" operator="between">
      <formula>#REF!+1</formula>
      <formula>"$M$10"</formula>
    </cfRule>
    <cfRule type="cellIs" dxfId="1861" priority="1882" operator="between">
      <formula>#REF!+1</formula>
      <formula>"$L$10"</formula>
    </cfRule>
    <cfRule type="cellIs" dxfId="1860" priority="1883" operator="between">
      <formula>0</formula>
      <formula>#REF!</formula>
    </cfRule>
    <cfRule type="cellIs" dxfId="1859" priority="1884" operator="between">
      <formula>#REF!+1</formula>
      <formula>100</formula>
    </cfRule>
    <cfRule type="cellIs" dxfId="1858" priority="1885" operator="between">
      <formula>#REF!+1</formula>
      <formula>#REF!</formula>
    </cfRule>
    <cfRule type="cellIs" dxfId="1857" priority="1886" operator="between">
      <formula>#REF!+1</formula>
      <formula>"$M$10"</formula>
    </cfRule>
    <cfRule type="cellIs" dxfId="1856" priority="1887" operator="between">
      <formula>#REF!+1</formula>
      <formula>"$L$10"</formula>
    </cfRule>
    <cfRule type="cellIs" dxfId="1855" priority="1888" operator="between">
      <formula>0</formula>
      <formula>#REF!</formula>
    </cfRule>
    <cfRule type="cellIs" dxfId="1854" priority="1889" operator="between">
      <formula>#REF!+1</formula>
      <formula>100</formula>
    </cfRule>
    <cfRule type="cellIs" dxfId="1853" priority="1890" operator="between">
      <formula>#REF!+1</formula>
      <formula>#REF!</formula>
    </cfRule>
    <cfRule type="cellIs" dxfId="1852" priority="1891" operator="between">
      <formula>#REF!+1</formula>
      <formula>"$M$10"</formula>
    </cfRule>
    <cfRule type="cellIs" dxfId="1851" priority="1892" operator="between">
      <formula>#REF!+1</formula>
      <formula>"$L$10"</formula>
    </cfRule>
    <cfRule type="cellIs" dxfId="1850" priority="1893" operator="between">
      <formula>0</formula>
      <formula>#REF!</formula>
    </cfRule>
    <cfRule type="cellIs" dxfId="1849" priority="1894" operator="between">
      <formula>#REF!+1</formula>
      <formula>100</formula>
    </cfRule>
    <cfRule type="cellIs" dxfId="1848" priority="1895" operator="between">
      <formula>#REF!+1</formula>
      <formula>#REF!</formula>
    </cfRule>
  </conditionalFormatting>
  <conditionalFormatting sqref="X23">
    <cfRule type="cellIs" dxfId="1847" priority="1896" operator="between">
      <formula>#REF!+1</formula>
      <formula>#REF!</formula>
    </cfRule>
    <cfRule type="cellIs" dxfId="1846" priority="1896" operator="between">
      <formula>#REF!+1</formula>
      <formula>"$M$10"</formula>
    </cfRule>
    <cfRule type="cellIs" dxfId="1845" priority="1896" operator="between">
      <formula>#REF!+1</formula>
      <formula>"$L$10"</formula>
    </cfRule>
    <cfRule type="cellIs" dxfId="1844" priority="1896" operator="between">
      <formula>0</formula>
      <formula>#REF!</formula>
    </cfRule>
    <cfRule type="cellIs" dxfId="1843" priority="1896" operator="between">
      <formula>#REF!+1</formula>
      <formula>100</formula>
    </cfRule>
    <cfRule type="cellIs" dxfId="1842" priority="1896" operator="between">
      <formula>#REF!+1</formula>
      <formula>#REF!</formula>
    </cfRule>
    <cfRule type="cellIs" dxfId="1841" priority="1896" operator="between">
      <formula>#REF!+1</formula>
      <formula>"$M$10"</formula>
    </cfRule>
    <cfRule type="cellIs" dxfId="1840" priority="1896" operator="between">
      <formula>#REF!+1</formula>
      <formula>"$L$10"</formula>
    </cfRule>
    <cfRule type="cellIs" dxfId="1839" priority="1896" operator="between">
      <formula>0</formula>
      <formula>#REF!</formula>
    </cfRule>
    <cfRule type="cellIs" dxfId="1838" priority="1896" operator="between">
      <formula>#REF!+1</formula>
      <formula>100</formula>
    </cfRule>
    <cfRule type="cellIs" dxfId="1837" priority="1896" operator="between">
      <formula>#REF!+1</formula>
      <formula>#REF!</formula>
    </cfRule>
    <cfRule type="cellIs" dxfId="1836" priority="1896" operator="between">
      <formula>#REF!+1</formula>
      <formula>"$M$10"</formula>
    </cfRule>
    <cfRule type="cellIs" dxfId="1835" priority="1896" operator="between">
      <formula>#REF!+1</formula>
      <formula>"$L$10"</formula>
    </cfRule>
    <cfRule type="cellIs" dxfId="1834" priority="1896" operator="between">
      <formula>0</formula>
      <formula>#REF!</formula>
    </cfRule>
    <cfRule type="cellIs" dxfId="1833" priority="1896" operator="between">
      <formula>#REF!+1</formula>
      <formula>100</formula>
    </cfRule>
    <cfRule type="cellIs" dxfId="1832" priority="1896" operator="between">
      <formula>#REF!+1</formula>
      <formula>#REF!</formula>
    </cfRule>
    <cfRule type="cellIs" dxfId="1831" priority="1896" operator="between">
      <formula>$M$9+1</formula>
      <formula>"$M$10"</formula>
    </cfRule>
    <cfRule type="cellIs" dxfId="1830" priority="1897" operator="between">
      <formula>$L$9+1</formula>
      <formula>"$L$10"</formula>
    </cfRule>
    <cfRule type="cellIs" dxfId="1829" priority="1898" operator="between">
      <formula>0</formula>
      <formula>$L$9</formula>
    </cfRule>
    <cfRule type="cellIs" dxfId="1828" priority="1899" operator="between">
      <formula>$O$9+1</formula>
      <formula>100</formula>
    </cfRule>
    <cfRule type="cellIs" dxfId="1827" priority="1900" operator="between">
      <formula>$N$9+1</formula>
      <formula>$O$9</formula>
    </cfRule>
    <cfRule type="cellIs" dxfId="1826" priority="1901" operator="between">
      <formula>$M$9+1</formula>
      <formula>"$M$10"</formula>
    </cfRule>
    <cfRule type="cellIs" dxfId="1825" priority="1902" operator="between">
      <formula>$L$9+1</formula>
      <formula>"$L$10"</formula>
    </cfRule>
    <cfRule type="cellIs" dxfId="1824" priority="1903" operator="between">
      <formula>0</formula>
      <formula>$L$9</formula>
    </cfRule>
    <cfRule type="cellIs" dxfId="1823" priority="1904" operator="between">
      <formula>#REF!+1</formula>
      <formula>100</formula>
    </cfRule>
    <cfRule type="cellIs" dxfId="1822" priority="1905" operator="between">
      <formula>#REF!+1</formula>
      <formula>"$N$9"</formula>
    </cfRule>
    <cfRule type="cellIs" dxfId="1821" priority="1906" operator="between">
      <formula>#REF!+1</formula>
      <formula>#REF!</formula>
    </cfRule>
    <cfRule type="cellIs" dxfId="1820" priority="1907" operator="between">
      <formula>#REF!+1</formula>
      <formula>#REF!</formula>
    </cfRule>
    <cfRule type="cellIs" dxfId="1819" priority="1908" operator="between">
      <formula>0</formula>
      <formula>#REF!</formula>
    </cfRule>
    <cfRule type="expression" dxfId="1818" priority="1909">
      <formula>$K23&gt;80</formula>
    </cfRule>
    <cfRule type="colorScale" priority="1910">
      <colorScale>
        <cfvo type="min"/>
        <cfvo type="percentile" val="50"/>
        <cfvo type="max"/>
        <color rgb="FF63BE7B"/>
        <color rgb="FFFFEB84"/>
        <color rgb="FFF8696B"/>
      </colorScale>
    </cfRule>
    <cfRule type="expression" dxfId="1817" priority="1911">
      <formula>AND($AD23&lt;=100,$AD23&gt;$AH21)</formula>
    </cfRule>
    <cfRule type="expression" dxfId="1816" priority="1912">
      <formula>AND($AD23&gt;$AG21,$AD23&lt;$AH21+1)</formula>
    </cfRule>
    <cfRule type="expression" dxfId="1815" priority="1913">
      <formula>AND($AD23&gt;$AF21,$AD23&lt;$AG21+1)</formula>
    </cfRule>
    <cfRule type="expression" dxfId="1814" priority="1914">
      <formula>AND($AD23&gt;$AE23,$AD23&lt;$AF21+1)</formula>
    </cfRule>
    <cfRule type="expression" dxfId="1813" priority="1915">
      <formula>$AD23&lt;$AE23+1</formula>
    </cfRule>
    <cfRule type="cellIs" dxfId="1812" priority="1916" operator="between">
      <formula>#REF!+1</formula>
      <formula>100</formula>
    </cfRule>
    <cfRule type="cellIs" dxfId="1811" priority="1917" operator="between">
      <formula>#REF!+1</formula>
      <formula>#REF!</formula>
    </cfRule>
    <cfRule type="cellIs" dxfId="1810" priority="1918" operator="between">
      <formula>#REF!+1</formula>
      <formula>"$M$10"</formula>
    </cfRule>
    <cfRule type="cellIs" dxfId="1809" priority="1919" operator="between">
      <formula>#REF!+1</formula>
      <formula>"$L$10"</formula>
    </cfRule>
    <cfRule type="cellIs" dxfId="1808" priority="1920" operator="between">
      <formula>0</formula>
      <formula>#REF!</formula>
    </cfRule>
    <cfRule type="cellIs" dxfId="1807" priority="1921" operator="between">
      <formula>#REF!+1</formula>
      <formula>100</formula>
    </cfRule>
    <cfRule type="cellIs" dxfId="1806" priority="1922" operator="between">
      <formula>#REF!+1</formula>
      <formula>#REF!</formula>
    </cfRule>
    <cfRule type="cellIs" dxfId="1805" priority="1923" operator="between">
      <formula>#REF!+1</formula>
      <formula>"$M$10"</formula>
    </cfRule>
    <cfRule type="cellIs" dxfId="1804" priority="1924" operator="between">
      <formula>#REF!+1</formula>
      <formula>"$L$10"</formula>
    </cfRule>
    <cfRule type="cellIs" dxfId="1803" priority="1925" operator="between">
      <formula>0</formula>
      <formula>#REF!</formula>
    </cfRule>
    <cfRule type="cellIs" dxfId="1802" priority="1926" operator="between">
      <formula>#REF!+1</formula>
      <formula>100</formula>
    </cfRule>
    <cfRule type="cellIs" dxfId="1801" priority="1927" operator="between">
      <formula>#REF!+1</formula>
      <formula>#REF!</formula>
    </cfRule>
    <cfRule type="cellIs" dxfId="1800" priority="1928" operator="between">
      <formula>#REF!+1</formula>
      <formula>"$M$10"</formula>
    </cfRule>
    <cfRule type="cellIs" dxfId="1799" priority="1929" operator="between">
      <formula>#REF!+1</formula>
      <formula>"$L$10"</formula>
    </cfRule>
    <cfRule type="cellIs" dxfId="1798" priority="1930" operator="between">
      <formula>0</formula>
      <formula>#REF!</formula>
    </cfRule>
    <cfRule type="cellIs" dxfId="1797" priority="1931" operator="between">
      <formula>#REF!+1</formula>
      <formula>100</formula>
    </cfRule>
    <cfRule type="cellIs" dxfId="1796" priority="1932" operator="between">
      <formula>#REF!+1</formula>
      <formula>#REF!</formula>
    </cfRule>
    <cfRule type="cellIs" dxfId="1795" priority="1933" operator="between">
      <formula>#REF!+1</formula>
      <formula>"$M$10"</formula>
    </cfRule>
    <cfRule type="cellIs" dxfId="1794" priority="1934" operator="between">
      <formula>#REF!+1</formula>
      <formula>"$L$10"</formula>
    </cfRule>
    <cfRule type="cellIs" dxfId="1793" priority="1935" operator="between">
      <formula>0</formula>
      <formula>#REF!</formula>
    </cfRule>
    <cfRule type="cellIs" dxfId="1792" priority="1936" operator="between">
      <formula>#REF!+1</formula>
      <formula>100</formula>
    </cfRule>
  </conditionalFormatting>
  <conditionalFormatting sqref="X23">
    <cfRule type="cellIs" dxfId="1791" priority="1937" operator="between">
      <formula>$M$10+1</formula>
      <formula>"$M$10"</formula>
    </cfRule>
    <cfRule type="cellIs" dxfId="1790" priority="1937" operator="between">
      <formula>$L$10+1</formula>
      <formula>"$L$10"</formula>
    </cfRule>
    <cfRule type="cellIs" dxfId="1789" priority="1937" operator="between">
      <formula>0</formula>
      <formula>$L$10</formula>
    </cfRule>
    <cfRule type="cellIs" dxfId="1788" priority="1937" operator="between">
      <formula>$O$10+1</formula>
      <formula>100</formula>
    </cfRule>
    <cfRule type="cellIs" dxfId="1787" priority="1937" operator="between">
      <formula>$N$10+1</formula>
      <formula>$O$10</formula>
    </cfRule>
    <cfRule type="cellIs" dxfId="1786" priority="1937" operator="between">
      <formula>$M$10+1</formula>
      <formula>"$M$10"</formula>
    </cfRule>
    <cfRule type="cellIs" dxfId="1785" priority="1937" operator="between">
      <formula>$L$10+1</formula>
      <formula>"$L$10"</formula>
    </cfRule>
    <cfRule type="cellIs" dxfId="1784" priority="1937" operator="between">
      <formula>0</formula>
      <formula>$L$10</formula>
    </cfRule>
    <cfRule type="cellIs" dxfId="1783" priority="1937" operator="between">
      <formula>#REF!+1</formula>
      <formula>100</formula>
    </cfRule>
    <cfRule type="cellIs" dxfId="1782" priority="1937" operator="between">
      <formula>#REF!+1</formula>
      <formula>"$N$9"</formula>
    </cfRule>
    <cfRule type="cellIs" dxfId="1781" priority="1937" operator="between">
      <formula>#REF!+1</formula>
      <formula>#REF!</formula>
    </cfRule>
    <cfRule type="cellIs" dxfId="1780" priority="1937" operator="between">
      <formula>#REF!+1</formula>
      <formula>#REF!</formula>
    </cfRule>
    <cfRule type="cellIs" dxfId="1779" priority="1937" operator="between">
      <formula>0</formula>
      <formula>#REF!</formula>
    </cfRule>
    <cfRule type="expression" dxfId="1778" priority="1937">
      <formula>$K23&gt;80</formula>
    </cfRule>
    <cfRule type="colorScale" priority="1937">
      <colorScale>
        <cfvo type="min"/>
        <cfvo type="percentile" val="50"/>
        <cfvo type="max"/>
        <color rgb="FF63BE7B"/>
        <color rgb="FFFFEB84"/>
        <color rgb="FFF8696B"/>
      </colorScale>
    </cfRule>
    <cfRule type="expression" dxfId="1777" priority="1937">
      <formula>AND($AD23&lt;=100,$AD23&gt;$AH22)</formula>
    </cfRule>
    <cfRule type="expression" dxfId="1776" priority="1938">
      <formula>AND($AD23&gt;$AG22,$AD23&lt;$AH22+1)</formula>
    </cfRule>
    <cfRule type="expression" dxfId="1775" priority="1939">
      <formula>AND($AD23&gt;$AF22,$AD23&lt;$AG22+1)</formula>
    </cfRule>
    <cfRule type="expression" dxfId="1774" priority="1940">
      <formula>AND($AD23&gt;$AE23,$AD23&lt;$AF22+1)</formula>
    </cfRule>
    <cfRule type="expression" dxfId="1773" priority="1941">
      <formula>$AD23&lt;$AE23+1</formula>
    </cfRule>
    <cfRule type="cellIs" dxfId="1772" priority="1942" operator="between">
      <formula>#REF!+1</formula>
      <formula>100</formula>
    </cfRule>
    <cfRule type="cellIs" dxfId="1771" priority="1943" operator="between">
      <formula>#REF!+1</formula>
      <formula>#REF!</formula>
    </cfRule>
    <cfRule type="cellIs" dxfId="1770" priority="1944" operator="between">
      <formula>#REF!+1</formula>
      <formula>"$M$10"</formula>
    </cfRule>
    <cfRule type="cellIs" dxfId="1769" priority="1945" operator="between">
      <formula>#REF!+1</formula>
      <formula>"$L$10"</formula>
    </cfRule>
    <cfRule type="cellIs" dxfId="1768" priority="1946" operator="between">
      <formula>0</formula>
      <formula>#REF!</formula>
    </cfRule>
    <cfRule type="cellIs" dxfId="1767" priority="1947" operator="between">
      <formula>#REF!+1</formula>
      <formula>100</formula>
    </cfRule>
    <cfRule type="cellIs" dxfId="1766" priority="1948" operator="between">
      <formula>#REF!+1</formula>
      <formula>#REF!</formula>
    </cfRule>
    <cfRule type="cellIs" dxfId="1765" priority="1949" operator="between">
      <formula>#REF!+1</formula>
      <formula>"$M$10"</formula>
    </cfRule>
    <cfRule type="cellIs" dxfId="1764" priority="1950" operator="between">
      <formula>#REF!+1</formula>
      <formula>"$L$10"</formula>
    </cfRule>
    <cfRule type="cellIs" dxfId="1763" priority="1951" operator="between">
      <formula>0</formula>
      <formula>#REF!</formula>
    </cfRule>
    <cfRule type="cellIs" dxfId="1762" priority="1952" operator="between">
      <formula>#REF!+1</formula>
      <formula>100</formula>
    </cfRule>
    <cfRule type="cellIs" dxfId="1761" priority="1953" operator="between">
      <formula>#REF!+1</formula>
      <formula>#REF!</formula>
    </cfRule>
    <cfRule type="cellIs" dxfId="1760" priority="1954" operator="between">
      <formula>#REF!+1</formula>
      <formula>"$M$10"</formula>
    </cfRule>
    <cfRule type="cellIs" dxfId="1759" priority="1955" operator="between">
      <formula>#REF!+1</formula>
      <formula>"$L$10"</formula>
    </cfRule>
    <cfRule type="cellIs" dxfId="1758" priority="1956" operator="between">
      <formula>0</formula>
      <formula>#REF!</formula>
    </cfRule>
    <cfRule type="cellIs" dxfId="1757" priority="1957" operator="between">
      <formula>#REF!+1</formula>
      <formula>100</formula>
    </cfRule>
    <cfRule type="cellIs" dxfId="1756" priority="1958" operator="between">
      <formula>#REF!+1</formula>
      <formula>#REF!</formula>
    </cfRule>
    <cfRule type="cellIs" dxfId="1755" priority="1959" operator="between">
      <formula>#REF!+1</formula>
      <formula>"$M$10"</formula>
    </cfRule>
    <cfRule type="cellIs" dxfId="1754" priority="1960" operator="between">
      <formula>#REF!+1</formula>
      <formula>"$L$10"</formula>
    </cfRule>
    <cfRule type="cellIs" dxfId="1753" priority="1961" operator="between">
      <formula>0</formula>
      <formula>#REF!</formula>
    </cfRule>
    <cfRule type="cellIs" dxfId="1752" priority="1962" operator="between">
      <formula>#REF!+1</formula>
      <formula>100</formula>
    </cfRule>
    <cfRule type="cellIs" dxfId="1751" priority="1963" operator="between">
      <formula>#REF!+1</formula>
      <formula>#REF!</formula>
    </cfRule>
    <cfRule type="cellIs" dxfId="1750" priority="1964" operator="between">
      <formula>#REF!+1</formula>
      <formula>"$M$10"</formula>
    </cfRule>
    <cfRule type="cellIs" dxfId="1749" priority="1965" operator="between">
      <formula>#REF!+1</formula>
      <formula>"$L$10"</formula>
    </cfRule>
    <cfRule type="cellIs" dxfId="1748" priority="1966" operator="between">
      <formula>0</formula>
      <formula>#REF!</formula>
    </cfRule>
    <cfRule type="cellIs" dxfId="1747" priority="1967" operator="between">
      <formula>#REF!+1</formula>
      <formula>100</formula>
    </cfRule>
    <cfRule type="cellIs" dxfId="1746" priority="1968" operator="between">
      <formula>#REF!+1</formula>
      <formula>#REF!</formula>
    </cfRule>
    <cfRule type="cellIs" dxfId="1745" priority="1969" operator="between">
      <formula>#REF!+1</formula>
      <formula>"$M$10"</formula>
    </cfRule>
    <cfRule type="cellIs" dxfId="1744" priority="1970" operator="between">
      <formula>#REF!+1</formula>
      <formula>"$L$10"</formula>
    </cfRule>
    <cfRule type="cellIs" dxfId="1743" priority="1971" operator="between">
      <formula>0</formula>
      <formula>#REF!</formula>
    </cfRule>
    <cfRule type="cellIs" dxfId="1742" priority="1972" operator="between">
      <formula>#REF!+1</formula>
      <formula>100</formula>
    </cfRule>
    <cfRule type="cellIs" dxfId="1741" priority="1973" operator="between">
      <formula>#REF!+1</formula>
      <formula>#REF!</formula>
    </cfRule>
    <cfRule type="cellIs" dxfId="1740" priority="1974" operator="between">
      <formula>#REF!+1</formula>
      <formula>"$M$10"</formula>
    </cfRule>
    <cfRule type="cellIs" dxfId="1739" priority="1975" operator="between">
      <formula>#REF!+1</formula>
      <formula>"$L$10"</formula>
    </cfRule>
    <cfRule type="cellIs" dxfId="1738" priority="1976" operator="between">
      <formula>0</formula>
      <formula>#REF!</formula>
    </cfRule>
    <cfRule type="cellIs" dxfId="1737" priority="1977" operator="between">
      <formula>#REF!+1</formula>
      <formula>100</formula>
    </cfRule>
    <cfRule type="cellIs" dxfId="1736" priority="1978" operator="between">
      <formula>#REF!+1</formula>
      <formula>#REF!</formula>
    </cfRule>
  </conditionalFormatting>
  <conditionalFormatting sqref="X23">
    <cfRule type="cellIs" dxfId="1735" priority="1979" operator="between">
      <formula>#REF!+1</formula>
      <formula>#REF!</formula>
    </cfRule>
    <cfRule type="cellIs" dxfId="1734" priority="1979" operator="between">
      <formula>#REF!+1</formula>
      <formula>"$M$10"</formula>
    </cfRule>
    <cfRule type="cellIs" dxfId="1733" priority="1979" operator="between">
      <formula>#REF!+1</formula>
      <formula>"$L$10"</formula>
    </cfRule>
    <cfRule type="cellIs" dxfId="1732" priority="1979" operator="between">
      <formula>0</formula>
      <formula>#REF!</formula>
    </cfRule>
    <cfRule type="cellIs" dxfId="1731" priority="1979" operator="between">
      <formula>#REF!+1</formula>
      <formula>100</formula>
    </cfRule>
    <cfRule type="cellIs" dxfId="1730" priority="1979" operator="between">
      <formula>#REF!+1</formula>
      <formula>#REF!</formula>
    </cfRule>
    <cfRule type="cellIs" dxfId="1729" priority="1979" operator="between">
      <formula>#REF!+1</formula>
      <formula>"$M$10"</formula>
    </cfRule>
    <cfRule type="cellIs" dxfId="1728" priority="1979" operator="between">
      <formula>#REF!+1</formula>
      <formula>"$L$10"</formula>
    </cfRule>
    <cfRule type="cellIs" dxfId="1727" priority="1979" operator="between">
      <formula>0</formula>
      <formula>#REF!</formula>
    </cfRule>
    <cfRule type="cellIs" dxfId="1726" priority="1979" operator="between">
      <formula>#REF!+1</formula>
      <formula>100</formula>
    </cfRule>
    <cfRule type="cellIs" dxfId="1725" priority="1979" operator="between">
      <formula>#REF!+1</formula>
      <formula>#REF!</formula>
    </cfRule>
    <cfRule type="cellIs" dxfId="1724" priority="1979" operator="between">
      <formula>#REF!+1</formula>
      <formula>"$M$10"</formula>
    </cfRule>
    <cfRule type="cellIs" dxfId="1723" priority="1979" operator="between">
      <formula>#REF!+1</formula>
      <formula>"$L$10"</formula>
    </cfRule>
    <cfRule type="cellIs" dxfId="1722" priority="1979" operator="between">
      <formula>0</formula>
      <formula>#REF!</formula>
    </cfRule>
    <cfRule type="cellIs" dxfId="1721" priority="1979" operator="between">
      <formula>#REF!+1</formula>
      <formula>100</formula>
    </cfRule>
    <cfRule type="cellIs" dxfId="1720" priority="1979" operator="between">
      <formula>#REF!+1</formula>
      <formula>#REF!</formula>
    </cfRule>
    <cfRule type="cellIs" dxfId="1719" priority="1979" operator="between">
      <formula>$M$9+1</formula>
      <formula>"$M$10"</formula>
    </cfRule>
    <cfRule type="cellIs" dxfId="1718" priority="1980" operator="between">
      <formula>$L$9+1</formula>
      <formula>"$L$10"</formula>
    </cfRule>
    <cfRule type="cellIs" dxfId="1717" priority="1981" operator="between">
      <formula>0</formula>
      <formula>$L$9</formula>
    </cfRule>
    <cfRule type="cellIs" dxfId="1716" priority="1982" operator="between">
      <formula>$O$9+1</formula>
      <formula>100</formula>
    </cfRule>
    <cfRule type="cellIs" dxfId="1715" priority="1983" operator="between">
      <formula>$N$9+1</formula>
      <formula>$O$9</formula>
    </cfRule>
    <cfRule type="cellIs" dxfId="1714" priority="1984" operator="between">
      <formula>$M$9+1</formula>
      <formula>"$M$10"</formula>
    </cfRule>
    <cfRule type="cellIs" dxfId="1713" priority="1985" operator="between">
      <formula>$L$9+1</formula>
      <formula>"$L$10"</formula>
    </cfRule>
    <cfRule type="cellIs" dxfId="1712" priority="1986" operator="between">
      <formula>0</formula>
      <formula>$L$9</formula>
    </cfRule>
    <cfRule type="cellIs" dxfId="1711" priority="1987" operator="between">
      <formula>#REF!+1</formula>
      <formula>100</formula>
    </cfRule>
    <cfRule type="cellIs" dxfId="1710" priority="1988" operator="between">
      <formula>#REF!+1</formula>
      <formula>"$N$9"</formula>
    </cfRule>
    <cfRule type="cellIs" dxfId="1709" priority="1989" operator="between">
      <formula>#REF!+1</formula>
      <formula>#REF!</formula>
    </cfRule>
    <cfRule type="cellIs" dxfId="1708" priority="1990" operator="between">
      <formula>#REF!+1</formula>
      <formula>#REF!</formula>
    </cfRule>
    <cfRule type="cellIs" dxfId="1707" priority="1991" operator="between">
      <formula>0</formula>
      <formula>#REF!</formula>
    </cfRule>
    <cfRule type="expression" dxfId="1706" priority="1992">
      <formula>$K23&gt;80</formula>
    </cfRule>
    <cfRule type="colorScale" priority="1993">
      <colorScale>
        <cfvo type="min"/>
        <cfvo type="percentile" val="50"/>
        <cfvo type="max"/>
        <color rgb="FF63BE7B"/>
        <color rgb="FFFFEB84"/>
        <color rgb="FFF8696B"/>
      </colorScale>
    </cfRule>
    <cfRule type="expression" dxfId="1705" priority="1994">
      <formula>AND($AD23&lt;=100,$AD23&gt;$AH21)</formula>
    </cfRule>
    <cfRule type="expression" dxfId="1704" priority="1995">
      <formula>AND($AD23&gt;$AG21,$AD23&lt;$AH21+1)</formula>
    </cfRule>
    <cfRule type="expression" dxfId="1703" priority="1996">
      <formula>AND($AD23&gt;$AF21,$AD23&lt;$AG21+1)</formula>
    </cfRule>
    <cfRule type="expression" dxfId="1702" priority="1997">
      <formula>AND($AD23&gt;$AE23,$AD23&lt;$AF21+1)</formula>
    </cfRule>
    <cfRule type="expression" dxfId="1701" priority="1998">
      <formula>$AD23&lt;$AE23+1</formula>
    </cfRule>
    <cfRule type="cellIs" dxfId="1700" priority="1999" operator="between">
      <formula>#REF!+1</formula>
      <formula>100</formula>
    </cfRule>
    <cfRule type="cellIs" dxfId="1699" priority="2000" operator="between">
      <formula>#REF!+1</formula>
      <formula>#REF!</formula>
    </cfRule>
    <cfRule type="cellIs" dxfId="1698" priority="2001" operator="between">
      <formula>#REF!+1</formula>
      <formula>"$M$10"</formula>
    </cfRule>
    <cfRule type="cellIs" dxfId="1697" priority="2002" operator="between">
      <formula>#REF!+1</formula>
      <formula>"$L$10"</formula>
    </cfRule>
    <cfRule type="cellIs" dxfId="1696" priority="2003" operator="between">
      <formula>0</formula>
      <formula>#REF!</formula>
    </cfRule>
    <cfRule type="cellIs" dxfId="1695" priority="2004" operator="between">
      <formula>#REF!+1</formula>
      <formula>100</formula>
    </cfRule>
    <cfRule type="cellIs" dxfId="1694" priority="2005" operator="between">
      <formula>#REF!+1</formula>
      <formula>#REF!</formula>
    </cfRule>
    <cfRule type="cellIs" dxfId="1693" priority="2006" operator="between">
      <formula>#REF!+1</formula>
      <formula>"$M$10"</formula>
    </cfRule>
    <cfRule type="cellIs" dxfId="1692" priority="2007" operator="between">
      <formula>#REF!+1</formula>
      <formula>"$L$10"</formula>
    </cfRule>
    <cfRule type="cellIs" dxfId="1691" priority="2008" operator="between">
      <formula>0</formula>
      <formula>#REF!</formula>
    </cfRule>
    <cfRule type="cellIs" dxfId="1690" priority="2009" operator="between">
      <formula>#REF!+1</formula>
      <formula>100</formula>
    </cfRule>
    <cfRule type="cellIs" dxfId="1689" priority="2010" operator="between">
      <formula>#REF!+1</formula>
      <formula>#REF!</formula>
    </cfRule>
    <cfRule type="cellIs" dxfId="1688" priority="2011" operator="between">
      <formula>#REF!+1</formula>
      <formula>"$M$10"</formula>
    </cfRule>
    <cfRule type="cellIs" dxfId="1687" priority="2012" operator="between">
      <formula>#REF!+1</formula>
      <formula>"$L$10"</formula>
    </cfRule>
    <cfRule type="cellIs" dxfId="1686" priority="2013" operator="between">
      <formula>0</formula>
      <formula>#REF!</formula>
    </cfRule>
    <cfRule type="cellIs" dxfId="1685" priority="2014" operator="between">
      <formula>#REF!+1</formula>
      <formula>100</formula>
    </cfRule>
    <cfRule type="cellIs" dxfId="1684" priority="2015" operator="between">
      <formula>#REF!+1</formula>
      <formula>#REF!</formula>
    </cfRule>
    <cfRule type="cellIs" dxfId="1683" priority="2016" operator="between">
      <formula>#REF!+1</formula>
      <formula>"$M$10"</formula>
    </cfRule>
    <cfRule type="cellIs" dxfId="1682" priority="2017" operator="between">
      <formula>#REF!+1</formula>
      <formula>"$L$10"</formula>
    </cfRule>
    <cfRule type="cellIs" dxfId="1681" priority="2018" operator="between">
      <formula>0</formula>
      <formula>#REF!</formula>
    </cfRule>
    <cfRule type="cellIs" dxfId="1680" priority="2019" operator="between">
      <formula>#REF!+1</formula>
      <formula>100</formula>
    </cfRule>
  </conditionalFormatting>
  <conditionalFormatting sqref="X23">
    <cfRule type="cellIs" dxfId="1679" priority="2020" operator="between">
      <formula>#REF!+1</formula>
      <formula>#REF!</formula>
    </cfRule>
    <cfRule type="cellIs" dxfId="1678" priority="2020" operator="between">
      <formula>#REF!+1</formula>
      <formula>"$M$10"</formula>
    </cfRule>
    <cfRule type="cellIs" dxfId="1677" priority="2020" operator="between">
      <formula>#REF!+1</formula>
      <formula>"$L$10"</formula>
    </cfRule>
    <cfRule type="cellIs" dxfId="1676" priority="2020" operator="between">
      <formula>0</formula>
      <formula>#REF!</formula>
    </cfRule>
    <cfRule type="cellIs" dxfId="1675" priority="2020" operator="between">
      <formula>#REF!+1</formula>
      <formula>100</formula>
    </cfRule>
    <cfRule type="cellIs" dxfId="1674" priority="2020" operator="between">
      <formula>#REF!+1</formula>
      <formula>#REF!</formula>
    </cfRule>
    <cfRule type="cellIs" dxfId="1673" priority="2020" operator="between">
      <formula>#REF!+1</formula>
      <formula>"$M$10"</formula>
    </cfRule>
    <cfRule type="cellIs" dxfId="1672" priority="2020" operator="between">
      <formula>#REF!+1</formula>
      <formula>"$L$10"</formula>
    </cfRule>
    <cfRule type="cellIs" dxfId="1671" priority="2020" operator="between">
      <formula>0</formula>
      <formula>#REF!</formula>
    </cfRule>
    <cfRule type="cellIs" dxfId="1670" priority="2020" operator="between">
      <formula>#REF!+1</formula>
      <formula>100</formula>
    </cfRule>
    <cfRule type="cellIs" dxfId="1669" priority="2020" operator="between">
      <formula>#REF!+1</formula>
      <formula>#REF!</formula>
    </cfRule>
    <cfRule type="cellIs" dxfId="1668" priority="2020" operator="between">
      <formula>#REF!+1</formula>
      <formula>"$M$10"</formula>
    </cfRule>
    <cfRule type="cellIs" dxfId="1667" priority="2020" operator="between">
      <formula>#REF!+1</formula>
      <formula>"$L$10"</formula>
    </cfRule>
    <cfRule type="cellIs" dxfId="1666" priority="2020" operator="between">
      <formula>0</formula>
      <formula>#REF!</formula>
    </cfRule>
    <cfRule type="cellIs" dxfId="1665" priority="2020" operator="between">
      <formula>#REF!+1</formula>
      <formula>100</formula>
    </cfRule>
    <cfRule type="cellIs" dxfId="1664" priority="2020" operator="between">
      <formula>#REF!+1</formula>
      <formula>#REF!</formula>
    </cfRule>
    <cfRule type="cellIs" dxfId="1663" priority="2020" operator="between">
      <formula>$M$10+1</formula>
      <formula>"$M$10"</formula>
    </cfRule>
    <cfRule type="cellIs" dxfId="1662" priority="2021" operator="between">
      <formula>$L$10+1</formula>
      <formula>"$L$10"</formula>
    </cfRule>
    <cfRule type="cellIs" dxfId="1661" priority="2022" operator="between">
      <formula>0</formula>
      <formula>$L$10</formula>
    </cfRule>
    <cfRule type="cellIs" dxfId="1660" priority="2023" operator="between">
      <formula>$O$10+1</formula>
      <formula>100</formula>
    </cfRule>
    <cfRule type="cellIs" dxfId="1659" priority="2024" operator="between">
      <formula>$N$10+1</formula>
      <formula>$O$10</formula>
    </cfRule>
    <cfRule type="cellIs" dxfId="1658" priority="2025" operator="between">
      <formula>$M$10+1</formula>
      <formula>"$M$10"</formula>
    </cfRule>
    <cfRule type="cellIs" dxfId="1657" priority="2026" operator="between">
      <formula>$L$10+1</formula>
      <formula>"$L$10"</formula>
    </cfRule>
    <cfRule type="cellIs" dxfId="1656" priority="2027" operator="between">
      <formula>0</formula>
      <formula>$L$10</formula>
    </cfRule>
    <cfRule type="cellIs" dxfId="1655" priority="2028" operator="between">
      <formula>#REF!+1</formula>
      <formula>100</formula>
    </cfRule>
    <cfRule type="cellIs" dxfId="1654" priority="2029" operator="between">
      <formula>#REF!+1</formula>
      <formula>"$N$9"</formula>
    </cfRule>
    <cfRule type="cellIs" dxfId="1653" priority="2030" operator="between">
      <formula>#REF!+1</formula>
      <formula>#REF!</formula>
    </cfRule>
    <cfRule type="cellIs" dxfId="1652" priority="2031" operator="between">
      <formula>#REF!+1</formula>
      <formula>#REF!</formula>
    </cfRule>
    <cfRule type="cellIs" dxfId="1651" priority="2032" operator="between">
      <formula>0</formula>
      <formula>#REF!</formula>
    </cfRule>
    <cfRule type="expression" dxfId="1650" priority="2033">
      <formula>$K23&gt;80</formula>
    </cfRule>
    <cfRule type="colorScale" priority="2034">
      <colorScale>
        <cfvo type="min"/>
        <cfvo type="percentile" val="50"/>
        <cfvo type="max"/>
        <color rgb="FF63BE7B"/>
        <color rgb="FFFFEB84"/>
        <color rgb="FFF8696B"/>
      </colorScale>
    </cfRule>
    <cfRule type="expression" dxfId="1649" priority="2035">
      <formula>AND($AD23&lt;=100,$AD23&gt;$AH21)</formula>
    </cfRule>
    <cfRule type="expression" dxfId="1648" priority="2036">
      <formula>AND($AD23&gt;$AG21,$AD23&lt;$AH21+1)</formula>
    </cfRule>
    <cfRule type="expression" dxfId="1647" priority="2037">
      <formula>AND($AD23&gt;$AF21,$AD23&lt;$AG21+1)</formula>
    </cfRule>
    <cfRule type="expression" dxfId="1646" priority="2038">
      <formula>AND($AD23&gt;$AE23,$AD23&lt;$AF21+1)</formula>
    </cfRule>
    <cfRule type="expression" dxfId="1645" priority="2039">
      <formula>$AD23&lt;$AE23+1</formula>
    </cfRule>
    <cfRule type="cellIs" dxfId="1644" priority="2040" operator="between">
      <formula>#REF!+1</formula>
      <formula>100</formula>
    </cfRule>
    <cfRule type="cellIs" dxfId="1643" priority="2041" operator="between">
      <formula>#REF!+1</formula>
      <formula>#REF!</formula>
    </cfRule>
    <cfRule type="cellIs" dxfId="1642" priority="2042" operator="between">
      <formula>#REF!+1</formula>
      <formula>"$M$10"</formula>
    </cfRule>
    <cfRule type="cellIs" dxfId="1641" priority="2043" operator="between">
      <formula>#REF!+1</formula>
      <formula>"$L$10"</formula>
    </cfRule>
    <cfRule type="cellIs" dxfId="1640" priority="2044" operator="between">
      <formula>0</formula>
      <formula>#REF!</formula>
    </cfRule>
    <cfRule type="cellIs" dxfId="1639" priority="2045" operator="between">
      <formula>#REF!+1</formula>
      <formula>100</formula>
    </cfRule>
    <cfRule type="cellIs" dxfId="1638" priority="2046" operator="between">
      <formula>#REF!+1</formula>
      <formula>#REF!</formula>
    </cfRule>
    <cfRule type="cellIs" dxfId="1637" priority="2047" operator="between">
      <formula>#REF!+1</formula>
      <formula>"$M$10"</formula>
    </cfRule>
    <cfRule type="cellIs" dxfId="1636" priority="2048" operator="between">
      <formula>#REF!+1</formula>
      <formula>"$L$10"</formula>
    </cfRule>
    <cfRule type="cellIs" dxfId="1635" priority="2049" operator="between">
      <formula>0</formula>
      <formula>#REF!</formula>
    </cfRule>
    <cfRule type="cellIs" dxfId="1634" priority="2050" operator="between">
      <formula>#REF!+1</formula>
      <formula>100</formula>
    </cfRule>
    <cfRule type="cellIs" dxfId="1633" priority="2051" operator="between">
      <formula>#REF!+1</formula>
      <formula>#REF!</formula>
    </cfRule>
    <cfRule type="cellIs" dxfId="1632" priority="2052" operator="between">
      <formula>#REF!+1</formula>
      <formula>"$M$10"</formula>
    </cfRule>
    <cfRule type="cellIs" dxfId="1631" priority="2053" operator="between">
      <formula>#REF!+1</formula>
      <formula>"$L$10"</formula>
    </cfRule>
    <cfRule type="cellIs" dxfId="1630" priority="2054" operator="between">
      <formula>0</formula>
      <formula>#REF!</formula>
    </cfRule>
    <cfRule type="cellIs" dxfId="1629" priority="2055" operator="between">
      <formula>#REF!+1</formula>
      <formula>100</formula>
    </cfRule>
    <cfRule type="cellIs" dxfId="1628" priority="2056" operator="between">
      <formula>#REF!+1</formula>
      <formula>#REF!</formula>
    </cfRule>
    <cfRule type="cellIs" dxfId="1627" priority="2057" operator="between">
      <formula>#REF!+1</formula>
      <formula>"$M$10"</formula>
    </cfRule>
    <cfRule type="cellIs" dxfId="1626" priority="2058" operator="between">
      <formula>#REF!+1</formula>
      <formula>"$L$10"</formula>
    </cfRule>
    <cfRule type="cellIs" dxfId="1625" priority="2059" operator="between">
      <formula>0</formula>
      <formula>#REF!</formula>
    </cfRule>
    <cfRule type="cellIs" dxfId="1624" priority="2060" operator="between">
      <formula>#REF!+1</formula>
      <formula>100</formula>
    </cfRule>
  </conditionalFormatting>
  <conditionalFormatting sqref="X23">
    <cfRule type="cellIs" dxfId="1623" priority="2061" operator="between">
      <formula>#REF!+1</formula>
      <formula>100</formula>
    </cfRule>
    <cfRule type="cellIs" dxfId="1622" priority="2061" operator="between">
      <formula>#REF!+1</formula>
      <formula>#REF!</formula>
    </cfRule>
    <cfRule type="cellIs" dxfId="1621" priority="2061" operator="between">
      <formula>#REF!+1</formula>
      <formula>"$M$10"</formula>
    </cfRule>
    <cfRule type="cellIs" dxfId="1620" priority="2061" operator="between">
      <formula>#REF!+1</formula>
      <formula>"$L$10"</formula>
    </cfRule>
    <cfRule type="cellIs" dxfId="1619" priority="2061" operator="between">
      <formula>0</formula>
      <formula>#REF!</formula>
    </cfRule>
    <cfRule type="cellIs" dxfId="1618" priority="2061" operator="between">
      <formula>#REF!+1</formula>
      <formula>100</formula>
    </cfRule>
    <cfRule type="cellIs" dxfId="1617" priority="2061" operator="between">
      <formula>#REF!+1</formula>
      <formula>#REF!</formula>
    </cfRule>
    <cfRule type="cellIs" dxfId="1616" priority="2061" operator="between">
      <formula>#REF!+1</formula>
      <formula>"$M$10"</formula>
    </cfRule>
    <cfRule type="cellIs" dxfId="1615" priority="2061" operator="between">
      <formula>#REF!+1</formula>
      <formula>"$L$10"</formula>
    </cfRule>
    <cfRule type="cellIs" dxfId="1614" priority="2061" operator="between">
      <formula>0</formula>
      <formula>#REF!</formula>
    </cfRule>
    <cfRule type="cellIs" dxfId="1613" priority="2061" operator="between">
      <formula>#REF!+1</formula>
      <formula>100</formula>
    </cfRule>
    <cfRule type="cellIs" dxfId="1612" priority="2061" operator="between">
      <formula>#REF!+1</formula>
      <formula>#REF!</formula>
    </cfRule>
    <cfRule type="cellIs" dxfId="1611" priority="2061" operator="between">
      <formula>#REF!+1</formula>
      <formula>"$M$10"</formula>
    </cfRule>
    <cfRule type="cellIs" dxfId="1610" priority="2061" operator="between">
      <formula>#REF!+1</formula>
      <formula>"$L$10"</formula>
    </cfRule>
    <cfRule type="cellIs" dxfId="1609" priority="2061" operator="between">
      <formula>0</formula>
      <formula>#REF!</formula>
    </cfRule>
    <cfRule type="cellIs" dxfId="1608" priority="2061" operator="between">
      <formula>#REF!+1</formula>
      <formula>100</formula>
    </cfRule>
    <cfRule type="cellIs" dxfId="1607" priority="2061" operator="between">
      <formula>#REF!+1</formula>
      <formula>#REF!</formula>
    </cfRule>
    <cfRule type="cellIs" dxfId="1606" priority="2062" operator="between">
      <formula>#REF!+1</formula>
      <formula>"$M$10"</formula>
    </cfRule>
    <cfRule type="cellIs" dxfId="1605" priority="2063" operator="between">
      <formula>#REF!+1</formula>
      <formula>"$L$10"</formula>
    </cfRule>
    <cfRule type="cellIs" dxfId="1604" priority="2064" operator="between">
      <formula>0</formula>
      <formula>#REF!</formula>
    </cfRule>
    <cfRule type="cellIs" dxfId="1603" priority="2065" operator="between">
      <formula>#REF!+1</formula>
      <formula>100</formula>
    </cfRule>
    <cfRule type="cellIs" dxfId="1602" priority="2066" operator="between">
      <formula>#REF!+1</formula>
      <formula>#REF!</formula>
    </cfRule>
    <cfRule type="cellIs" dxfId="1601" priority="2067" operator="between">
      <formula>#REF!+1</formula>
      <formula>"$M$10"</formula>
    </cfRule>
    <cfRule type="cellIs" dxfId="1600" priority="2068" operator="between">
      <formula>#REF!+1</formula>
      <formula>"$L$10"</formula>
    </cfRule>
    <cfRule type="cellIs" dxfId="1599" priority="2069" operator="between">
      <formula>0</formula>
      <formula>#REF!</formula>
    </cfRule>
    <cfRule type="cellIs" dxfId="1598" priority="2070" operator="between">
      <formula>#REF!+1</formula>
      <formula>100</formula>
    </cfRule>
    <cfRule type="cellIs" dxfId="1597" priority="2071" operator="between">
      <formula>#REF!+1</formula>
      <formula>#REF!</formula>
    </cfRule>
    <cfRule type="cellIs" dxfId="1596" priority="2072" operator="between">
      <formula>#REF!+1</formula>
      <formula>"$M$10"</formula>
    </cfRule>
    <cfRule type="cellIs" dxfId="1595" priority="2073" operator="between">
      <formula>#REF!+1</formula>
      <formula>"$L$10"</formula>
    </cfRule>
    <cfRule type="cellIs" dxfId="1594" priority="2074" operator="between">
      <formula>0</formula>
      <formula>#REF!</formula>
    </cfRule>
    <cfRule type="cellIs" dxfId="1593" priority="2075" operator="between">
      <formula>#REF!+1</formula>
      <formula>100</formula>
    </cfRule>
    <cfRule type="cellIs" dxfId="1592" priority="2076" operator="between">
      <formula>#REF!+1</formula>
      <formula>#REF!</formula>
    </cfRule>
    <cfRule type="cellIs" dxfId="1591" priority="2077" operator="between">
      <formula>$M$13+1</formula>
      <formula>"$M$10"</formula>
    </cfRule>
    <cfRule type="cellIs" dxfId="1590" priority="2078" operator="between">
      <formula>$L$13+1</formula>
      <formula>"$L$10"</formula>
    </cfRule>
    <cfRule type="cellIs" dxfId="1589" priority="2079" operator="between">
      <formula>0</formula>
      <formula>$L$13</formula>
    </cfRule>
    <cfRule type="cellIs" dxfId="1588" priority="2080" operator="between">
      <formula>$O$13+1</formula>
      <formula>100</formula>
    </cfRule>
    <cfRule type="cellIs" dxfId="1587" priority="2081" operator="between">
      <formula>$N$13+1</formula>
      <formula>$O$13</formula>
    </cfRule>
    <cfRule type="cellIs" dxfId="1586" priority="2082" operator="between">
      <formula>$M$13+1</formula>
      <formula>"$M$10"</formula>
    </cfRule>
    <cfRule type="cellIs" dxfId="1585" priority="2083" operator="between">
      <formula>$L$13+1</formula>
      <formula>"$L$10"</formula>
    </cfRule>
    <cfRule type="cellIs" dxfId="1584" priority="2084" operator="between">
      <formula>0</formula>
      <formula>$L$13</formula>
    </cfRule>
    <cfRule type="cellIs" dxfId="1583" priority="2085" operator="between">
      <formula>#REF!+1</formula>
      <formula>100</formula>
    </cfRule>
    <cfRule type="cellIs" dxfId="1582" priority="2086" operator="between">
      <formula>#REF!+1</formula>
      <formula>"$N$9"</formula>
    </cfRule>
    <cfRule type="cellIs" dxfId="1581" priority="2087" operator="between">
      <formula>#REF!+1</formula>
      <formula>#REF!</formula>
    </cfRule>
    <cfRule type="cellIs" dxfId="1580" priority="2088" operator="between">
      <formula>#REF!+1</formula>
      <formula>#REF!</formula>
    </cfRule>
    <cfRule type="cellIs" dxfId="1579" priority="2089" operator="between">
      <formula>0</formula>
      <formula>#REF!</formula>
    </cfRule>
    <cfRule type="expression" dxfId="1578" priority="2090">
      <formula>$K23&gt;80</formula>
    </cfRule>
    <cfRule type="colorScale" priority="2091">
      <colorScale>
        <cfvo type="min"/>
        <cfvo type="percentile" val="50"/>
        <cfvo type="max"/>
        <color rgb="FF63BE7B"/>
        <color rgb="FFFFEB84"/>
        <color rgb="FFF8696B"/>
      </colorScale>
    </cfRule>
    <cfRule type="expression" dxfId="1577" priority="2092">
      <formula>AND($AD23&lt;=100,$AD23&gt;$AH20)</formula>
    </cfRule>
    <cfRule type="expression" dxfId="1576" priority="2093">
      <formula>AND($AD23&gt;$AG20,$AD23&lt;$AH20+1)</formula>
    </cfRule>
    <cfRule type="expression" dxfId="1575" priority="2094">
      <formula>AND($AD23&gt;$AF20,$AD23&lt;$AG20+1)</formula>
    </cfRule>
    <cfRule type="expression" dxfId="1574" priority="2095">
      <formula>AND($AD23&gt;$AE23,$AD23&lt;$AF20+1)</formula>
    </cfRule>
    <cfRule type="expression" dxfId="1573" priority="2096">
      <formula>$AD23&lt;$AE23+1</formula>
    </cfRule>
    <cfRule type="cellIs" dxfId="1572" priority="2097" operator="between">
      <formula>#REF!+1</formula>
      <formula>100</formula>
    </cfRule>
    <cfRule type="cellIs" dxfId="1571" priority="2098" operator="between">
      <formula>#REF!+1</formula>
      <formula>#REF!</formula>
    </cfRule>
    <cfRule type="cellIs" dxfId="1570" priority="2099" operator="between">
      <formula>#REF!+1</formula>
      <formula>"$M$10"</formula>
    </cfRule>
    <cfRule type="cellIs" dxfId="1569" priority="2100" operator="between">
      <formula>#REF!+1</formula>
      <formula>"$L$10"</formula>
    </cfRule>
    <cfRule type="cellIs" dxfId="1568" priority="2101" operator="between">
      <formula>0</formula>
      <formula>#REF!</formula>
    </cfRule>
  </conditionalFormatting>
  <conditionalFormatting sqref="X23">
    <cfRule type="cellIs" dxfId="1567" priority="2102" operator="between">
      <formula>$M$11+1</formula>
      <formula>"$M$10"</formula>
    </cfRule>
    <cfRule type="cellIs" dxfId="1566" priority="2102" operator="between">
      <formula>$L$11+1</formula>
      <formula>"$L$10"</formula>
    </cfRule>
    <cfRule type="cellIs" dxfId="1565" priority="2102" operator="between">
      <formula>0</formula>
      <formula>$L$11</formula>
    </cfRule>
    <cfRule type="cellIs" dxfId="1564" priority="2102" operator="between">
      <formula>$O$11+1</formula>
      <formula>100</formula>
    </cfRule>
    <cfRule type="cellIs" dxfId="1563" priority="2102" operator="between">
      <formula>$N$11+1</formula>
      <formula>$O$11</formula>
    </cfRule>
    <cfRule type="cellIs" dxfId="1562" priority="2102" operator="between">
      <formula>$M$11+1</formula>
      <formula>"$M$10"</formula>
    </cfRule>
    <cfRule type="cellIs" dxfId="1561" priority="2102" operator="between">
      <formula>$L$11+1</formula>
      <formula>"$L$10"</formula>
    </cfRule>
    <cfRule type="cellIs" dxfId="1560" priority="2102" operator="between">
      <formula>0</formula>
      <formula>$L$11</formula>
    </cfRule>
    <cfRule type="cellIs" dxfId="1559" priority="2102" operator="between">
      <formula>#REF!+1</formula>
      <formula>100</formula>
    </cfRule>
    <cfRule type="cellIs" dxfId="1558" priority="2102" operator="between">
      <formula>#REF!+1</formula>
      <formula>"$N$9"</formula>
    </cfRule>
    <cfRule type="cellIs" dxfId="1557" priority="2102" operator="between">
      <formula>#REF!+1</formula>
      <formula>#REF!</formula>
    </cfRule>
    <cfRule type="cellIs" dxfId="1556" priority="2102" operator="between">
      <formula>#REF!+1</formula>
      <formula>#REF!</formula>
    </cfRule>
    <cfRule type="cellIs" dxfId="1555" priority="2102" operator="between">
      <formula>0</formula>
      <formula>#REF!</formula>
    </cfRule>
    <cfRule type="expression" dxfId="1554" priority="2102">
      <formula>$K23&gt;80</formula>
    </cfRule>
    <cfRule type="colorScale" priority="2102">
      <colorScale>
        <cfvo type="min"/>
        <cfvo type="percentile" val="50"/>
        <cfvo type="max"/>
        <color rgb="FF63BE7B"/>
        <color rgb="FFFFEB84"/>
        <color rgb="FFF8696B"/>
      </colorScale>
    </cfRule>
    <cfRule type="expression" dxfId="1553" priority="2102">
      <formula>AND($AD23&lt;=100,$AD23&gt;$AH22)</formula>
    </cfRule>
    <cfRule type="expression" dxfId="1552" priority="2103">
      <formula>AND($AD23&gt;$AG22,$AD23&lt;$AH22+1)</formula>
    </cfRule>
    <cfRule type="expression" dxfId="1551" priority="2104">
      <formula>AND($AD23&gt;$AF22,$AD23&lt;$AG22+1)</formula>
    </cfRule>
    <cfRule type="expression" dxfId="1550" priority="2105">
      <formula>AND($AD23&gt;$AE23,$AD23&lt;$AF22+1)</formula>
    </cfRule>
    <cfRule type="expression" dxfId="1549" priority="2106">
      <formula>$AD23&lt;$AE23+1</formula>
    </cfRule>
    <cfRule type="cellIs" dxfId="1548" priority="2107" operator="between">
      <formula>#REF!+1</formula>
      <formula>100</formula>
    </cfRule>
    <cfRule type="cellIs" dxfId="1547" priority="2108" operator="between">
      <formula>#REF!+1</formula>
      <formula>#REF!</formula>
    </cfRule>
    <cfRule type="cellIs" dxfId="1546" priority="2109" operator="between">
      <formula>#REF!+1</formula>
      <formula>"$M$10"</formula>
    </cfRule>
    <cfRule type="cellIs" dxfId="1545" priority="2110" operator="between">
      <formula>#REF!+1</formula>
      <formula>"$L$10"</formula>
    </cfRule>
    <cfRule type="cellIs" dxfId="1544" priority="2111" operator="between">
      <formula>0</formula>
      <formula>#REF!</formula>
    </cfRule>
    <cfRule type="cellIs" dxfId="1543" priority="2112" operator="between">
      <formula>#REF!+1</formula>
      <formula>100</formula>
    </cfRule>
    <cfRule type="cellIs" dxfId="1542" priority="2113" operator="between">
      <formula>#REF!+1</formula>
      <formula>#REF!</formula>
    </cfRule>
    <cfRule type="cellIs" dxfId="1541" priority="2114" operator="between">
      <formula>#REF!+1</formula>
      <formula>"$M$10"</formula>
    </cfRule>
    <cfRule type="cellIs" dxfId="1540" priority="2115" operator="between">
      <formula>#REF!+1</formula>
      <formula>"$L$10"</formula>
    </cfRule>
    <cfRule type="cellIs" dxfId="1539" priority="2116" operator="between">
      <formula>0</formula>
      <formula>#REF!</formula>
    </cfRule>
    <cfRule type="cellIs" dxfId="1538" priority="2117" operator="between">
      <formula>#REF!+1</formula>
      <formula>100</formula>
    </cfRule>
    <cfRule type="cellIs" dxfId="1537" priority="2118" operator="between">
      <formula>#REF!+1</formula>
      <formula>#REF!</formula>
    </cfRule>
    <cfRule type="cellIs" dxfId="1536" priority="2119" operator="between">
      <formula>#REF!+1</formula>
      <formula>"$M$10"</formula>
    </cfRule>
    <cfRule type="cellIs" dxfId="1535" priority="2120" operator="between">
      <formula>#REF!+1</formula>
      <formula>"$L$10"</formula>
    </cfRule>
    <cfRule type="cellIs" dxfId="1534" priority="2121" operator="between">
      <formula>0</formula>
      <formula>#REF!</formula>
    </cfRule>
    <cfRule type="cellIs" dxfId="1533" priority="2122" operator="between">
      <formula>#REF!+1</formula>
      <formula>100</formula>
    </cfRule>
    <cfRule type="cellIs" dxfId="1532" priority="2123" operator="between">
      <formula>#REF!+1</formula>
      <formula>#REF!</formula>
    </cfRule>
    <cfRule type="cellIs" dxfId="1531" priority="2124" operator="between">
      <formula>#REF!+1</formula>
      <formula>"$M$10"</formula>
    </cfRule>
    <cfRule type="cellIs" dxfId="1530" priority="2125" operator="between">
      <formula>#REF!+1</formula>
      <formula>"$L$10"</formula>
    </cfRule>
    <cfRule type="cellIs" dxfId="1529" priority="2126" operator="between">
      <formula>0</formula>
      <formula>#REF!</formula>
    </cfRule>
    <cfRule type="cellIs" dxfId="1528" priority="2127" operator="between">
      <formula>#REF!+1</formula>
      <formula>100</formula>
    </cfRule>
    <cfRule type="cellIs" dxfId="1527" priority="2128" operator="between">
      <formula>#REF!+1</formula>
      <formula>#REF!</formula>
    </cfRule>
    <cfRule type="cellIs" dxfId="1526" priority="2129" operator="between">
      <formula>#REF!+1</formula>
      <formula>"$M$10"</formula>
    </cfRule>
    <cfRule type="cellIs" dxfId="1525" priority="2130" operator="between">
      <formula>#REF!+1</formula>
      <formula>"$L$10"</formula>
    </cfRule>
    <cfRule type="cellIs" dxfId="1524" priority="2131" operator="between">
      <formula>0</formula>
      <formula>#REF!</formula>
    </cfRule>
    <cfRule type="cellIs" dxfId="1523" priority="2132" operator="between">
      <formula>#REF!+1</formula>
      <formula>100</formula>
    </cfRule>
    <cfRule type="cellIs" dxfId="1522" priority="2133" operator="between">
      <formula>#REF!+1</formula>
      <formula>#REF!</formula>
    </cfRule>
    <cfRule type="cellIs" dxfId="1521" priority="2134" operator="between">
      <formula>#REF!+1</formula>
      <formula>"$M$10"</formula>
    </cfRule>
    <cfRule type="cellIs" dxfId="1520" priority="2135" operator="between">
      <formula>#REF!+1</formula>
      <formula>"$L$10"</formula>
    </cfRule>
    <cfRule type="cellIs" dxfId="1519" priority="2136" operator="between">
      <formula>0</formula>
      <formula>#REF!</formula>
    </cfRule>
    <cfRule type="cellIs" dxfId="1518" priority="2137" operator="between">
      <formula>#REF!+1</formula>
      <formula>100</formula>
    </cfRule>
    <cfRule type="cellIs" dxfId="1517" priority="2138" operator="between">
      <formula>#REF!+1</formula>
      <formula>#REF!</formula>
    </cfRule>
    <cfRule type="cellIs" dxfId="1516" priority="2139" operator="between">
      <formula>#REF!+1</formula>
      <formula>"$M$10"</formula>
    </cfRule>
    <cfRule type="cellIs" dxfId="1515" priority="2140" operator="between">
      <formula>#REF!+1</formula>
      <formula>"$L$10"</formula>
    </cfRule>
    <cfRule type="cellIs" dxfId="1514" priority="2141" operator="between">
      <formula>0</formula>
      <formula>#REF!</formula>
    </cfRule>
    <cfRule type="cellIs" dxfId="1513" priority="2142" operator="between">
      <formula>#REF!+1</formula>
      <formula>100</formula>
    </cfRule>
    <cfRule type="cellIs" dxfId="1512" priority="2143" operator="between">
      <formula>#REF!+1</formula>
      <formula>#REF!</formula>
    </cfRule>
  </conditionalFormatting>
  <conditionalFormatting sqref="X23">
    <cfRule type="cellIs" dxfId="1511" priority="2144" operator="between">
      <formula>#REF!+1</formula>
      <formula>#REF!</formula>
    </cfRule>
    <cfRule type="cellIs" dxfId="1510" priority="2144" operator="between">
      <formula>#REF!+1</formula>
      <formula>"$M$10"</formula>
    </cfRule>
    <cfRule type="cellIs" dxfId="1509" priority="2144" operator="between">
      <formula>#REF!+1</formula>
      <formula>"$L$10"</formula>
    </cfRule>
    <cfRule type="cellIs" dxfId="1508" priority="2144" operator="between">
      <formula>0</formula>
      <formula>#REF!</formula>
    </cfRule>
    <cfRule type="cellIs" dxfId="1507" priority="2144" operator="between">
      <formula>#REF!+1</formula>
      <formula>100</formula>
    </cfRule>
    <cfRule type="cellIs" dxfId="1506" priority="2144" operator="between">
      <formula>#REF!+1</formula>
      <formula>#REF!</formula>
    </cfRule>
    <cfRule type="cellIs" dxfId="1505" priority="2144" operator="between">
      <formula>#REF!+1</formula>
      <formula>"$M$10"</formula>
    </cfRule>
    <cfRule type="cellIs" dxfId="1504" priority="2144" operator="between">
      <formula>#REF!+1</formula>
      <formula>"$L$10"</formula>
    </cfRule>
    <cfRule type="cellIs" dxfId="1503" priority="2144" operator="between">
      <formula>0</formula>
      <formula>#REF!</formula>
    </cfRule>
    <cfRule type="cellIs" dxfId="1502" priority="2144" operator="between">
      <formula>#REF!+1</formula>
      <formula>100</formula>
    </cfRule>
    <cfRule type="cellIs" dxfId="1501" priority="2144" operator="between">
      <formula>#REF!+1</formula>
      <formula>#REF!</formula>
    </cfRule>
    <cfRule type="cellIs" dxfId="1500" priority="2144" operator="between">
      <formula>#REF!+1</formula>
      <formula>"$M$10"</formula>
    </cfRule>
    <cfRule type="cellIs" dxfId="1499" priority="2144" operator="between">
      <formula>#REF!+1</formula>
      <formula>"$L$10"</formula>
    </cfRule>
    <cfRule type="cellIs" dxfId="1498" priority="2144" operator="between">
      <formula>0</formula>
      <formula>#REF!</formula>
    </cfRule>
    <cfRule type="cellIs" dxfId="1497" priority="2144" operator="between">
      <formula>#REF!+1</formula>
      <formula>100</formula>
    </cfRule>
    <cfRule type="cellIs" dxfId="1496" priority="2144" operator="between">
      <formula>#REF!+1</formula>
      <formula>#REF!</formula>
    </cfRule>
    <cfRule type="cellIs" dxfId="1495" priority="2144" operator="between">
      <formula>$M$9+1</formula>
      <formula>"$M$10"</formula>
    </cfRule>
    <cfRule type="cellIs" dxfId="1494" priority="2145" operator="between">
      <formula>$L$9+1</formula>
      <formula>"$L$10"</formula>
    </cfRule>
    <cfRule type="cellIs" dxfId="1493" priority="2146" operator="between">
      <formula>0</formula>
      <formula>$L$9</formula>
    </cfRule>
    <cfRule type="cellIs" dxfId="1492" priority="2147" operator="between">
      <formula>$O$9+1</formula>
      <formula>100</formula>
    </cfRule>
    <cfRule type="cellIs" dxfId="1491" priority="2148" operator="between">
      <formula>$N$9+1</formula>
      <formula>$O$9</formula>
    </cfRule>
    <cfRule type="cellIs" dxfId="1490" priority="2149" operator="between">
      <formula>$M$9+1</formula>
      <formula>"$M$10"</formula>
    </cfRule>
    <cfRule type="cellIs" dxfId="1489" priority="2150" operator="between">
      <formula>$L$9+1</formula>
      <formula>"$L$10"</formula>
    </cfRule>
    <cfRule type="cellIs" dxfId="1488" priority="2151" operator="between">
      <formula>0</formula>
      <formula>$L$9</formula>
    </cfRule>
    <cfRule type="cellIs" dxfId="1487" priority="2152" operator="between">
      <formula>#REF!+1</formula>
      <formula>100</formula>
    </cfRule>
    <cfRule type="cellIs" dxfId="1486" priority="2153" operator="between">
      <formula>#REF!+1</formula>
      <formula>"$N$9"</formula>
    </cfRule>
    <cfRule type="cellIs" dxfId="1485" priority="2154" operator="between">
      <formula>#REF!+1</formula>
      <formula>#REF!</formula>
    </cfRule>
    <cfRule type="cellIs" dxfId="1484" priority="2155" operator="between">
      <formula>#REF!+1</formula>
      <formula>#REF!</formula>
    </cfRule>
    <cfRule type="cellIs" dxfId="1483" priority="2156" operator="between">
      <formula>0</formula>
      <formula>#REF!</formula>
    </cfRule>
    <cfRule type="expression" dxfId="1482" priority="2157">
      <formula>$K23&gt;80</formula>
    </cfRule>
    <cfRule type="colorScale" priority="2158">
      <colorScale>
        <cfvo type="min"/>
        <cfvo type="percentile" val="50"/>
        <cfvo type="max"/>
        <color rgb="FF63BE7B"/>
        <color rgb="FFFFEB84"/>
        <color rgb="FFF8696B"/>
      </colorScale>
    </cfRule>
    <cfRule type="expression" dxfId="1481" priority="2159">
      <formula>AND($AD23&lt;=100,$AD23&gt;$AH21)</formula>
    </cfRule>
    <cfRule type="expression" dxfId="1480" priority="2160">
      <formula>AND($AD23&gt;$AG21,$AD23&lt;$AH21+1)</formula>
    </cfRule>
    <cfRule type="expression" dxfId="1479" priority="2161">
      <formula>AND($AD23&gt;$AF21,$AD23&lt;$AG21+1)</formula>
    </cfRule>
    <cfRule type="expression" dxfId="1478" priority="2162">
      <formula>AND($AD23&gt;$AE23,$AD23&lt;$AF21+1)</formula>
    </cfRule>
    <cfRule type="expression" dxfId="1477" priority="2163">
      <formula>$AD23&lt;$AE23+1</formula>
    </cfRule>
    <cfRule type="cellIs" dxfId="1476" priority="2164" operator="between">
      <formula>#REF!+1</formula>
      <formula>100</formula>
    </cfRule>
    <cfRule type="cellIs" dxfId="1475" priority="2165" operator="between">
      <formula>#REF!+1</formula>
      <formula>#REF!</formula>
    </cfRule>
    <cfRule type="cellIs" dxfId="1474" priority="2166" operator="between">
      <formula>#REF!+1</formula>
      <formula>"$M$10"</formula>
    </cfRule>
    <cfRule type="cellIs" dxfId="1473" priority="2167" operator="between">
      <formula>#REF!+1</formula>
      <formula>"$L$10"</formula>
    </cfRule>
    <cfRule type="cellIs" dxfId="1472" priority="2168" operator="between">
      <formula>0</formula>
      <formula>#REF!</formula>
    </cfRule>
    <cfRule type="cellIs" dxfId="1471" priority="2169" operator="between">
      <formula>#REF!+1</formula>
      <formula>100</formula>
    </cfRule>
    <cfRule type="cellIs" dxfId="1470" priority="2170" operator="between">
      <formula>#REF!+1</formula>
      <formula>#REF!</formula>
    </cfRule>
    <cfRule type="cellIs" dxfId="1469" priority="2171" operator="between">
      <formula>#REF!+1</formula>
      <formula>"$M$10"</formula>
    </cfRule>
    <cfRule type="cellIs" dxfId="1468" priority="2172" operator="between">
      <formula>#REF!+1</formula>
      <formula>"$L$10"</formula>
    </cfRule>
    <cfRule type="cellIs" dxfId="1467" priority="2173" operator="between">
      <formula>0</formula>
      <formula>#REF!</formula>
    </cfRule>
    <cfRule type="cellIs" dxfId="1466" priority="2174" operator="between">
      <formula>#REF!+1</formula>
      <formula>100</formula>
    </cfRule>
    <cfRule type="cellIs" dxfId="1465" priority="2175" operator="between">
      <formula>#REF!+1</formula>
      <formula>#REF!</formula>
    </cfRule>
    <cfRule type="cellIs" dxfId="1464" priority="2176" operator="between">
      <formula>#REF!+1</formula>
      <formula>"$M$10"</formula>
    </cfRule>
    <cfRule type="cellIs" dxfId="1463" priority="2177" operator="between">
      <formula>#REF!+1</formula>
      <formula>"$L$10"</formula>
    </cfRule>
    <cfRule type="cellIs" dxfId="1462" priority="2178" operator="between">
      <formula>0</formula>
      <formula>#REF!</formula>
    </cfRule>
    <cfRule type="cellIs" dxfId="1461" priority="2179" operator="between">
      <formula>#REF!+1</formula>
      <formula>100</formula>
    </cfRule>
    <cfRule type="cellIs" dxfId="1460" priority="2180" operator="between">
      <formula>#REF!+1</formula>
      <formula>#REF!</formula>
    </cfRule>
    <cfRule type="cellIs" dxfId="1459" priority="2181" operator="between">
      <formula>#REF!+1</formula>
      <formula>"$M$10"</formula>
    </cfRule>
    <cfRule type="cellIs" dxfId="1458" priority="2182" operator="between">
      <formula>#REF!+1</formula>
      <formula>"$L$10"</formula>
    </cfRule>
    <cfRule type="cellIs" dxfId="1457" priority="2183" operator="between">
      <formula>0</formula>
      <formula>#REF!</formula>
    </cfRule>
    <cfRule type="cellIs" dxfId="1456" priority="2184" operator="between">
      <formula>#REF!+1</formula>
      <formula>100</formula>
    </cfRule>
  </conditionalFormatting>
  <conditionalFormatting sqref="X23">
    <cfRule type="cellIs" dxfId="1455" priority="2185" operator="between">
      <formula>#REF!+1</formula>
      <formula>#REF!</formula>
    </cfRule>
    <cfRule type="cellIs" dxfId="1454" priority="2185" operator="between">
      <formula>#REF!+1</formula>
      <formula>"$M$10"</formula>
    </cfRule>
    <cfRule type="cellIs" dxfId="1453" priority="2185" operator="between">
      <formula>#REF!+1</formula>
      <formula>"$L$10"</formula>
    </cfRule>
    <cfRule type="cellIs" dxfId="1452" priority="2185" operator="between">
      <formula>0</formula>
      <formula>#REF!</formula>
    </cfRule>
    <cfRule type="cellIs" dxfId="1451" priority="2185" operator="between">
      <formula>#REF!+1</formula>
      <formula>100</formula>
    </cfRule>
    <cfRule type="cellIs" dxfId="1450" priority="2185" operator="between">
      <formula>#REF!+1</formula>
      <formula>#REF!</formula>
    </cfRule>
    <cfRule type="cellIs" dxfId="1449" priority="2185" operator="between">
      <formula>#REF!+1</formula>
      <formula>"$M$10"</formula>
    </cfRule>
    <cfRule type="cellIs" dxfId="1448" priority="2185" operator="between">
      <formula>#REF!+1</formula>
      <formula>"$L$10"</formula>
    </cfRule>
    <cfRule type="cellIs" dxfId="1447" priority="2185" operator="between">
      <formula>0</formula>
      <formula>#REF!</formula>
    </cfRule>
    <cfRule type="cellIs" dxfId="1446" priority="2185" operator="between">
      <formula>#REF!+1</formula>
      <formula>100</formula>
    </cfRule>
    <cfRule type="cellIs" dxfId="1445" priority="2185" operator="between">
      <formula>#REF!+1</formula>
      <formula>#REF!</formula>
    </cfRule>
    <cfRule type="cellIs" dxfId="1444" priority="2185" operator="between">
      <formula>#REF!+1</formula>
      <formula>"$M$10"</formula>
    </cfRule>
    <cfRule type="cellIs" dxfId="1443" priority="2185" operator="between">
      <formula>#REF!+1</formula>
      <formula>"$L$10"</formula>
    </cfRule>
    <cfRule type="cellIs" dxfId="1442" priority="2185" operator="between">
      <formula>0</formula>
      <formula>#REF!</formula>
    </cfRule>
    <cfRule type="cellIs" dxfId="1441" priority="2185" operator="between">
      <formula>#REF!+1</formula>
      <formula>100</formula>
    </cfRule>
    <cfRule type="cellIs" dxfId="1440" priority="2185" operator="between">
      <formula>#REF!+1</formula>
      <formula>#REF!</formula>
    </cfRule>
    <cfRule type="cellIs" dxfId="1439" priority="2185" operator="between">
      <formula>$M$10+1</formula>
      <formula>"$M$10"</formula>
    </cfRule>
    <cfRule type="cellIs" dxfId="1438" priority="2186" operator="between">
      <formula>$L$10+1</formula>
      <formula>"$L$10"</formula>
    </cfRule>
    <cfRule type="cellIs" dxfId="1437" priority="2187" operator="between">
      <formula>0</formula>
      <formula>$L$10</formula>
    </cfRule>
    <cfRule type="cellIs" dxfId="1436" priority="2188" operator="between">
      <formula>$O$10+1</formula>
      <formula>100</formula>
    </cfRule>
    <cfRule type="cellIs" dxfId="1435" priority="2189" operator="between">
      <formula>$N$10+1</formula>
      <formula>$O$10</formula>
    </cfRule>
    <cfRule type="cellIs" dxfId="1434" priority="2190" operator="between">
      <formula>$M$10+1</formula>
      <formula>"$M$10"</formula>
    </cfRule>
    <cfRule type="cellIs" dxfId="1433" priority="2191" operator="between">
      <formula>$L$10+1</formula>
      <formula>"$L$10"</formula>
    </cfRule>
    <cfRule type="cellIs" dxfId="1432" priority="2192" operator="between">
      <formula>0</formula>
      <formula>$L$10</formula>
    </cfRule>
    <cfRule type="cellIs" dxfId="1431" priority="2193" operator="between">
      <formula>#REF!+1</formula>
      <formula>100</formula>
    </cfRule>
    <cfRule type="cellIs" dxfId="1430" priority="2194" operator="between">
      <formula>#REF!+1</formula>
      <formula>"$N$9"</formula>
    </cfRule>
    <cfRule type="cellIs" dxfId="1429" priority="2195" operator="between">
      <formula>#REF!+1</formula>
      <formula>#REF!</formula>
    </cfRule>
    <cfRule type="cellIs" dxfId="1428" priority="2196" operator="between">
      <formula>#REF!+1</formula>
      <formula>#REF!</formula>
    </cfRule>
    <cfRule type="cellIs" dxfId="1427" priority="2197" operator="between">
      <formula>0</formula>
      <formula>#REF!</formula>
    </cfRule>
    <cfRule type="expression" dxfId="1426" priority="2198">
      <formula>$K23&gt;80</formula>
    </cfRule>
    <cfRule type="colorScale" priority="2199">
      <colorScale>
        <cfvo type="min"/>
        <cfvo type="percentile" val="50"/>
        <cfvo type="max"/>
        <color rgb="FF63BE7B"/>
        <color rgb="FFFFEB84"/>
        <color rgb="FFF8696B"/>
      </colorScale>
    </cfRule>
    <cfRule type="expression" dxfId="1425" priority="2200">
      <formula>AND($AD23&lt;=100,$AD23&gt;$AH21)</formula>
    </cfRule>
    <cfRule type="expression" dxfId="1424" priority="2201">
      <formula>AND($AD23&gt;$AG21,$AD23&lt;$AH21+1)</formula>
    </cfRule>
    <cfRule type="expression" dxfId="1423" priority="2202">
      <formula>AND($AD23&gt;$AF21,$AD23&lt;$AG21+1)</formula>
    </cfRule>
    <cfRule type="expression" dxfId="1422" priority="2203">
      <formula>AND($AD23&gt;$AE23,$AD23&lt;$AF21+1)</formula>
    </cfRule>
    <cfRule type="expression" dxfId="1421" priority="2204">
      <formula>$AD23&lt;$AE23+1</formula>
    </cfRule>
    <cfRule type="cellIs" dxfId="1420" priority="2205" operator="between">
      <formula>#REF!+1</formula>
      <formula>100</formula>
    </cfRule>
    <cfRule type="cellIs" dxfId="1419" priority="2206" operator="between">
      <formula>#REF!+1</formula>
      <formula>#REF!</formula>
    </cfRule>
    <cfRule type="cellIs" dxfId="1418" priority="2207" operator="between">
      <formula>#REF!+1</formula>
      <formula>"$M$10"</formula>
    </cfRule>
    <cfRule type="cellIs" dxfId="1417" priority="2208" operator="between">
      <formula>#REF!+1</formula>
      <formula>"$L$10"</formula>
    </cfRule>
    <cfRule type="cellIs" dxfId="1416" priority="2209" operator="between">
      <formula>0</formula>
      <formula>#REF!</formula>
    </cfRule>
    <cfRule type="cellIs" dxfId="1415" priority="2210" operator="between">
      <formula>#REF!+1</formula>
      <formula>100</formula>
    </cfRule>
    <cfRule type="cellIs" dxfId="1414" priority="2211" operator="between">
      <formula>#REF!+1</formula>
      <formula>#REF!</formula>
    </cfRule>
    <cfRule type="cellIs" dxfId="1413" priority="2212" operator="between">
      <formula>#REF!+1</formula>
      <formula>"$M$10"</formula>
    </cfRule>
    <cfRule type="cellIs" dxfId="1412" priority="2213" operator="between">
      <formula>#REF!+1</formula>
      <formula>"$L$10"</formula>
    </cfRule>
    <cfRule type="cellIs" dxfId="1411" priority="2214" operator="between">
      <formula>0</formula>
      <formula>#REF!</formula>
    </cfRule>
    <cfRule type="cellIs" dxfId="1410" priority="2215" operator="between">
      <formula>#REF!+1</formula>
      <formula>100</formula>
    </cfRule>
    <cfRule type="cellIs" dxfId="1409" priority="2216" operator="between">
      <formula>#REF!+1</formula>
      <formula>#REF!</formula>
    </cfRule>
    <cfRule type="cellIs" dxfId="1408" priority="2217" operator="between">
      <formula>#REF!+1</formula>
      <formula>"$M$10"</formula>
    </cfRule>
    <cfRule type="cellIs" dxfId="1407" priority="2218" operator="between">
      <formula>#REF!+1</formula>
      <formula>"$L$10"</formula>
    </cfRule>
    <cfRule type="cellIs" dxfId="1406" priority="2219" operator="between">
      <formula>0</formula>
      <formula>#REF!</formula>
    </cfRule>
    <cfRule type="cellIs" dxfId="1405" priority="2220" operator="between">
      <formula>#REF!+1</formula>
      <formula>100</formula>
    </cfRule>
    <cfRule type="cellIs" dxfId="1404" priority="2221" operator="between">
      <formula>#REF!+1</formula>
      <formula>#REF!</formula>
    </cfRule>
    <cfRule type="cellIs" dxfId="1403" priority="2222" operator="between">
      <formula>#REF!+1</formula>
      <formula>"$M$10"</formula>
    </cfRule>
    <cfRule type="cellIs" dxfId="1402" priority="2223" operator="between">
      <formula>#REF!+1</formula>
      <formula>"$L$10"</formula>
    </cfRule>
    <cfRule type="cellIs" dxfId="1401" priority="2224" operator="between">
      <formula>0</formula>
      <formula>#REF!</formula>
    </cfRule>
    <cfRule type="cellIs" dxfId="1400" priority="2225" operator="between">
      <formula>#REF!+1</formula>
      <formula>100</formula>
    </cfRule>
  </conditionalFormatting>
  <conditionalFormatting sqref="X23">
    <cfRule type="cellIs" dxfId="1399" priority="2226" operator="between">
      <formula>#REF!+1</formula>
      <formula>100</formula>
    </cfRule>
    <cfRule type="cellIs" dxfId="1398" priority="2226" operator="between">
      <formula>#REF!+1</formula>
      <formula>#REF!</formula>
    </cfRule>
    <cfRule type="cellIs" dxfId="1397" priority="2226" operator="between">
      <formula>#REF!+1</formula>
      <formula>"$M$10"</formula>
    </cfRule>
    <cfRule type="cellIs" dxfId="1396" priority="2226" operator="between">
      <formula>#REF!+1</formula>
      <formula>"$L$10"</formula>
    </cfRule>
    <cfRule type="cellIs" dxfId="1395" priority="2226" operator="between">
      <formula>0</formula>
      <formula>#REF!</formula>
    </cfRule>
    <cfRule type="cellIs" dxfId="1394" priority="2226" operator="between">
      <formula>#REF!+1</formula>
      <formula>100</formula>
    </cfRule>
    <cfRule type="cellIs" dxfId="1393" priority="2226" operator="between">
      <formula>#REF!+1</formula>
      <formula>#REF!</formula>
    </cfRule>
    <cfRule type="cellIs" dxfId="1392" priority="2226" operator="between">
      <formula>#REF!+1</formula>
      <formula>"$M$10"</formula>
    </cfRule>
    <cfRule type="cellIs" dxfId="1391" priority="2226" operator="between">
      <formula>#REF!+1</formula>
      <formula>"$L$10"</formula>
    </cfRule>
    <cfRule type="cellIs" dxfId="1390" priority="2226" operator="between">
      <formula>0</formula>
      <formula>#REF!</formula>
    </cfRule>
    <cfRule type="cellIs" dxfId="1389" priority="2226" operator="between">
      <formula>#REF!+1</formula>
      <formula>100</formula>
    </cfRule>
    <cfRule type="cellIs" dxfId="1388" priority="2226" operator="between">
      <formula>#REF!+1</formula>
      <formula>#REF!</formula>
    </cfRule>
    <cfRule type="cellIs" dxfId="1387" priority="2226" operator="between">
      <formula>#REF!+1</formula>
      <formula>"$M$10"</formula>
    </cfRule>
    <cfRule type="cellIs" dxfId="1386" priority="2226" operator="between">
      <formula>#REF!+1</formula>
      <formula>"$L$10"</formula>
    </cfRule>
    <cfRule type="cellIs" dxfId="1385" priority="2226" operator="between">
      <formula>0</formula>
      <formula>#REF!</formula>
    </cfRule>
    <cfRule type="cellIs" dxfId="1384" priority="2226" operator="between">
      <formula>#REF!+1</formula>
      <formula>100</formula>
    </cfRule>
    <cfRule type="cellIs" dxfId="1383" priority="2226" operator="between">
      <formula>#REF!+1</formula>
      <formula>#REF!</formula>
    </cfRule>
    <cfRule type="cellIs" dxfId="1382" priority="2227" operator="between">
      <formula>#REF!+1</formula>
      <formula>"$M$10"</formula>
    </cfRule>
    <cfRule type="cellIs" dxfId="1381" priority="2228" operator="between">
      <formula>#REF!+1</formula>
      <formula>"$L$10"</formula>
    </cfRule>
    <cfRule type="cellIs" dxfId="1380" priority="2229" operator="between">
      <formula>0</formula>
      <formula>#REF!</formula>
    </cfRule>
    <cfRule type="cellIs" dxfId="1379" priority="2230" operator="between">
      <formula>#REF!+1</formula>
      <formula>100</formula>
    </cfRule>
    <cfRule type="cellIs" dxfId="1378" priority="2231" operator="between">
      <formula>#REF!+1</formula>
      <formula>#REF!</formula>
    </cfRule>
    <cfRule type="cellIs" dxfId="1377" priority="2232" operator="between">
      <formula>#REF!+1</formula>
      <formula>"$M$10"</formula>
    </cfRule>
    <cfRule type="cellIs" dxfId="1376" priority="2233" operator="between">
      <formula>#REF!+1</formula>
      <formula>"$L$10"</formula>
    </cfRule>
    <cfRule type="cellIs" dxfId="1375" priority="2234" operator="between">
      <formula>0</formula>
      <formula>#REF!</formula>
    </cfRule>
    <cfRule type="cellIs" dxfId="1374" priority="2235" operator="between">
      <formula>#REF!+1</formula>
      <formula>100</formula>
    </cfRule>
    <cfRule type="cellIs" dxfId="1373" priority="2236" operator="between">
      <formula>#REF!+1</formula>
      <formula>#REF!</formula>
    </cfRule>
    <cfRule type="cellIs" dxfId="1372" priority="2237" operator="between">
      <formula>#REF!+1</formula>
      <formula>"$M$10"</formula>
    </cfRule>
    <cfRule type="cellIs" dxfId="1371" priority="2238" operator="between">
      <formula>#REF!+1</formula>
      <formula>"$L$10"</formula>
    </cfRule>
    <cfRule type="cellIs" dxfId="1370" priority="2239" operator="between">
      <formula>0</formula>
      <formula>#REF!</formula>
    </cfRule>
    <cfRule type="cellIs" dxfId="1369" priority="2240" operator="between">
      <formula>#REF!+1</formula>
      <formula>100</formula>
    </cfRule>
    <cfRule type="cellIs" dxfId="1368" priority="2241" operator="between">
      <formula>#REF!+1</formula>
      <formula>#REF!</formula>
    </cfRule>
    <cfRule type="cellIs" dxfId="1367" priority="2242" operator="between">
      <formula>$M$12+1</formula>
      <formula>"$M$10"</formula>
    </cfRule>
    <cfRule type="cellIs" dxfId="1366" priority="2243" operator="between">
      <formula>$L$12+1</formula>
      <formula>"$L$10"</formula>
    </cfRule>
    <cfRule type="cellIs" dxfId="1365" priority="2244" operator="between">
      <formula>0</formula>
      <formula>$L$12</formula>
    </cfRule>
    <cfRule type="cellIs" dxfId="1364" priority="2245" operator="between">
      <formula>$O$12+1</formula>
      <formula>100</formula>
    </cfRule>
    <cfRule type="cellIs" dxfId="1363" priority="2246" operator="between">
      <formula>$N$12+1</formula>
      <formula>$O$12</formula>
    </cfRule>
    <cfRule type="cellIs" dxfId="1362" priority="2247" operator="between">
      <formula>$M$12+1</formula>
      <formula>"$M$10"</formula>
    </cfRule>
    <cfRule type="cellIs" dxfId="1361" priority="2248" operator="between">
      <formula>$L$12+1</formula>
      <formula>"$L$10"</formula>
    </cfRule>
    <cfRule type="cellIs" dxfId="1360" priority="2249" operator="between">
      <formula>0</formula>
      <formula>$L$12</formula>
    </cfRule>
    <cfRule type="cellIs" dxfId="1359" priority="2250" operator="between">
      <formula>#REF!+1</formula>
      <formula>100</formula>
    </cfRule>
    <cfRule type="cellIs" dxfId="1358" priority="2251" operator="between">
      <formula>#REF!+1</formula>
      <formula>"$N$9"</formula>
    </cfRule>
    <cfRule type="cellIs" dxfId="1357" priority="2252" operator="between">
      <formula>#REF!+1</formula>
      <formula>#REF!</formula>
    </cfRule>
    <cfRule type="cellIs" dxfId="1356" priority="2253" operator="between">
      <formula>#REF!+1</formula>
      <formula>#REF!</formula>
    </cfRule>
    <cfRule type="cellIs" dxfId="1355" priority="2254" operator="between">
      <formula>0</formula>
      <formula>#REF!</formula>
    </cfRule>
    <cfRule type="expression" dxfId="1354" priority="2255">
      <formula>$K23&gt;80</formula>
    </cfRule>
    <cfRule type="colorScale" priority="2256">
      <colorScale>
        <cfvo type="min"/>
        <cfvo type="percentile" val="50"/>
        <cfvo type="max"/>
        <color rgb="FF63BE7B"/>
        <color rgb="FFFFEB84"/>
        <color rgb="FFF8696B"/>
      </colorScale>
    </cfRule>
    <cfRule type="expression" dxfId="1353" priority="2257">
      <formula>AND($AD23&lt;=100,$AD23&gt;$AH20)</formula>
    </cfRule>
    <cfRule type="expression" dxfId="1352" priority="2258">
      <formula>AND($AD23&gt;$AG20,$AD23&lt;$AH20+1)</formula>
    </cfRule>
    <cfRule type="expression" dxfId="1351" priority="2259">
      <formula>AND($AD23&gt;$AF20,$AD23&lt;$AG20+1)</formula>
    </cfRule>
    <cfRule type="expression" dxfId="1350" priority="2260">
      <formula>AND($AD23&gt;$AE23,$AD23&lt;$AF20+1)</formula>
    </cfRule>
    <cfRule type="expression" dxfId="1349" priority="2261">
      <formula>$AD23&lt;$AE23+1</formula>
    </cfRule>
    <cfRule type="cellIs" dxfId="1348" priority="2262" operator="between">
      <formula>#REF!+1</formula>
      <formula>100</formula>
    </cfRule>
    <cfRule type="cellIs" dxfId="1347" priority="2263" operator="between">
      <formula>#REF!+1</formula>
      <formula>#REF!</formula>
    </cfRule>
    <cfRule type="cellIs" dxfId="1346" priority="2264" operator="between">
      <formula>#REF!+1</formula>
      <formula>"$M$10"</formula>
    </cfRule>
    <cfRule type="cellIs" dxfId="1345" priority="2265" operator="between">
      <formula>#REF!+1</formula>
      <formula>"$L$10"</formula>
    </cfRule>
    <cfRule type="cellIs" dxfId="1344" priority="2266" operator="between">
      <formula>0</formula>
      <formula>#REF!</formula>
    </cfRule>
  </conditionalFormatting>
  <conditionalFormatting sqref="X23">
    <cfRule type="cellIs" dxfId="1343" priority="2267" operator="between">
      <formula>#REF!+1</formula>
      <formula>#REF!</formula>
    </cfRule>
    <cfRule type="cellIs" dxfId="1342" priority="2267" operator="between">
      <formula>#REF!+1</formula>
      <formula>"$M$10"</formula>
    </cfRule>
    <cfRule type="cellIs" dxfId="1341" priority="2267" operator="between">
      <formula>#REF!+1</formula>
      <formula>"$L$10"</formula>
    </cfRule>
    <cfRule type="cellIs" dxfId="1340" priority="2267" operator="between">
      <formula>0</formula>
      <formula>#REF!</formula>
    </cfRule>
    <cfRule type="cellIs" dxfId="1339" priority="2267" operator="between">
      <formula>#REF!+1</formula>
      <formula>100</formula>
    </cfRule>
    <cfRule type="cellIs" dxfId="1338" priority="2267" operator="between">
      <formula>#REF!+1</formula>
      <formula>#REF!</formula>
    </cfRule>
    <cfRule type="cellIs" dxfId="1337" priority="2267" operator="between">
      <formula>#REF!+1</formula>
      <formula>"$M$10"</formula>
    </cfRule>
    <cfRule type="cellIs" dxfId="1336" priority="2267" operator="between">
      <formula>#REF!+1</formula>
      <formula>"$L$10"</formula>
    </cfRule>
    <cfRule type="cellIs" dxfId="1335" priority="2267" operator="between">
      <formula>0</formula>
      <formula>#REF!</formula>
    </cfRule>
    <cfRule type="cellIs" dxfId="1334" priority="2267" operator="between">
      <formula>#REF!+1</formula>
      <formula>100</formula>
    </cfRule>
    <cfRule type="cellIs" dxfId="1333" priority="2267" operator="between">
      <formula>#REF!+1</formula>
      <formula>#REF!</formula>
    </cfRule>
    <cfRule type="cellIs" dxfId="1332" priority="2267" operator="between">
      <formula>#REF!+1</formula>
      <formula>"$M$10"</formula>
    </cfRule>
    <cfRule type="cellIs" dxfId="1331" priority="2267" operator="between">
      <formula>#REF!+1</formula>
      <formula>"$L$10"</formula>
    </cfRule>
    <cfRule type="cellIs" dxfId="1330" priority="2267" operator="between">
      <formula>0</formula>
      <formula>#REF!</formula>
    </cfRule>
    <cfRule type="cellIs" dxfId="1329" priority="2267" operator="between">
      <formula>#REF!+1</formula>
      <formula>100</formula>
    </cfRule>
    <cfRule type="cellIs" dxfId="1328" priority="2267" operator="between">
      <formula>#REF!+1</formula>
      <formula>#REF!</formula>
    </cfRule>
    <cfRule type="cellIs" dxfId="1327" priority="2267" operator="between">
      <formula>$M$11+1</formula>
      <formula>"$M$10"</formula>
    </cfRule>
    <cfRule type="cellIs" dxfId="1326" priority="2268" operator="between">
      <formula>$L$11+1</formula>
      <formula>"$L$10"</formula>
    </cfRule>
    <cfRule type="cellIs" dxfId="1325" priority="2269" operator="between">
      <formula>0</formula>
      <formula>$L$11</formula>
    </cfRule>
    <cfRule type="cellIs" dxfId="1324" priority="2270" operator="between">
      <formula>$O$11+1</formula>
      <formula>100</formula>
    </cfRule>
    <cfRule type="cellIs" dxfId="1323" priority="2271" operator="between">
      <formula>$N$11+1</formula>
      <formula>$O$11</formula>
    </cfRule>
    <cfRule type="cellIs" dxfId="1322" priority="2272" operator="between">
      <formula>$M$11+1</formula>
      <formula>"$M$10"</formula>
    </cfRule>
    <cfRule type="cellIs" dxfId="1321" priority="2273" operator="between">
      <formula>$L$11+1</formula>
      <formula>"$L$10"</formula>
    </cfRule>
    <cfRule type="cellIs" dxfId="1320" priority="2274" operator="between">
      <formula>0</formula>
      <formula>$L$11</formula>
    </cfRule>
    <cfRule type="cellIs" dxfId="1319" priority="2275" operator="between">
      <formula>#REF!+1</formula>
      <formula>100</formula>
    </cfRule>
    <cfRule type="cellIs" dxfId="1318" priority="2276" operator="between">
      <formula>#REF!+1</formula>
      <formula>"$N$9"</formula>
    </cfRule>
    <cfRule type="cellIs" dxfId="1317" priority="2277" operator="between">
      <formula>#REF!+1</formula>
      <formula>#REF!</formula>
    </cfRule>
    <cfRule type="cellIs" dxfId="1316" priority="2278" operator="between">
      <formula>#REF!+1</formula>
      <formula>#REF!</formula>
    </cfRule>
    <cfRule type="cellIs" dxfId="1315" priority="2279" operator="between">
      <formula>0</formula>
      <formula>#REF!</formula>
    </cfRule>
    <cfRule type="expression" dxfId="1314" priority="2280">
      <formula>$K23&gt;80</formula>
    </cfRule>
    <cfRule type="colorScale" priority="2281">
      <colorScale>
        <cfvo type="min"/>
        <cfvo type="percentile" val="50"/>
        <cfvo type="max"/>
        <color rgb="FF63BE7B"/>
        <color rgb="FFFFEB84"/>
        <color rgb="FFF8696B"/>
      </colorScale>
    </cfRule>
    <cfRule type="expression" dxfId="1313" priority="2282">
      <formula>AND($AD23&lt;=100,$AD23&gt;$AH21)</formula>
    </cfRule>
    <cfRule type="expression" dxfId="1312" priority="2283">
      <formula>AND($AD23&gt;$AG21,$AD23&lt;$AH21+1)</formula>
    </cfRule>
    <cfRule type="expression" dxfId="1311" priority="2284">
      <formula>AND($AD23&gt;$AF21,$AD23&lt;$AG21+1)</formula>
    </cfRule>
    <cfRule type="expression" dxfId="1310" priority="2285">
      <formula>AND($AD23&gt;$AE23,$AD23&lt;$AF21+1)</formula>
    </cfRule>
    <cfRule type="expression" dxfId="1309" priority="2286">
      <formula>$AD23&lt;$AE23+1</formula>
    </cfRule>
    <cfRule type="cellIs" dxfId="1308" priority="2287" operator="between">
      <formula>#REF!+1</formula>
      <formula>100</formula>
    </cfRule>
    <cfRule type="cellIs" dxfId="1307" priority="2288" operator="between">
      <formula>#REF!+1</formula>
      <formula>#REF!</formula>
    </cfRule>
    <cfRule type="cellIs" dxfId="1306" priority="2289" operator="between">
      <formula>#REF!+1</formula>
      <formula>"$M$10"</formula>
    </cfRule>
    <cfRule type="cellIs" dxfId="1305" priority="2290" operator="between">
      <formula>#REF!+1</formula>
      <formula>"$L$10"</formula>
    </cfRule>
    <cfRule type="cellIs" dxfId="1304" priority="2291" operator="between">
      <formula>0</formula>
      <formula>#REF!</formula>
    </cfRule>
    <cfRule type="cellIs" dxfId="1303" priority="2292" operator="between">
      <formula>#REF!+1</formula>
      <formula>100</formula>
    </cfRule>
    <cfRule type="cellIs" dxfId="1302" priority="2293" operator="between">
      <formula>#REF!+1</formula>
      <formula>#REF!</formula>
    </cfRule>
    <cfRule type="cellIs" dxfId="1301" priority="2294" operator="between">
      <formula>#REF!+1</formula>
      <formula>"$M$10"</formula>
    </cfRule>
    <cfRule type="cellIs" dxfId="1300" priority="2295" operator="between">
      <formula>#REF!+1</formula>
      <formula>"$L$10"</formula>
    </cfRule>
    <cfRule type="cellIs" dxfId="1299" priority="2296" operator="between">
      <formula>0</formula>
      <formula>#REF!</formula>
    </cfRule>
    <cfRule type="cellIs" dxfId="1298" priority="2297" operator="between">
      <formula>#REF!+1</formula>
      <formula>100</formula>
    </cfRule>
    <cfRule type="cellIs" dxfId="1297" priority="2298" operator="between">
      <formula>#REF!+1</formula>
      <formula>#REF!</formula>
    </cfRule>
    <cfRule type="cellIs" dxfId="1296" priority="2299" operator="between">
      <formula>#REF!+1</formula>
      <formula>"$M$10"</formula>
    </cfRule>
    <cfRule type="cellIs" dxfId="1295" priority="2300" operator="between">
      <formula>#REF!+1</formula>
      <formula>"$L$10"</formula>
    </cfRule>
    <cfRule type="cellIs" dxfId="1294" priority="2301" operator="between">
      <formula>0</formula>
      <formula>#REF!</formula>
    </cfRule>
    <cfRule type="cellIs" dxfId="1293" priority="2302" operator="between">
      <formula>#REF!+1</formula>
      <formula>100</formula>
    </cfRule>
    <cfRule type="cellIs" dxfId="1292" priority="2303" operator="between">
      <formula>#REF!+1</formula>
      <formula>#REF!</formula>
    </cfRule>
    <cfRule type="cellIs" dxfId="1291" priority="2304" operator="between">
      <formula>#REF!+1</formula>
      <formula>"$M$10"</formula>
    </cfRule>
    <cfRule type="cellIs" dxfId="1290" priority="2305" operator="between">
      <formula>#REF!+1</formula>
      <formula>"$L$10"</formula>
    </cfRule>
    <cfRule type="cellIs" dxfId="1289" priority="2306" operator="between">
      <formula>0</formula>
      <formula>#REF!</formula>
    </cfRule>
    <cfRule type="cellIs" dxfId="1288" priority="2307" operator="between">
      <formula>#REF!+1</formula>
      <formula>100</formula>
    </cfRule>
  </conditionalFormatting>
  <conditionalFormatting sqref="X23">
    <cfRule type="cellIs" dxfId="1287" priority="2308" operator="between">
      <formula>0</formula>
      <formula>$L$12</formula>
    </cfRule>
    <cfRule type="cellIs" dxfId="1286" priority="2308" operator="between">
      <formula>$M$12+1</formula>
      <formula>"$M$10"</formula>
    </cfRule>
    <cfRule type="cellIs" dxfId="1285" priority="2308" operator="between">
      <formula>$N$12+1</formula>
      <formula>$O$12</formula>
    </cfRule>
    <cfRule type="cellIs" dxfId="1284" priority="2308" operator="between">
      <formula>$O$12+1</formula>
      <formula>100</formula>
    </cfRule>
    <cfRule type="cellIs" dxfId="1283" priority="2308" operator="between">
      <formula>0</formula>
      <formula>$L$12</formula>
    </cfRule>
    <cfRule type="cellIs" dxfId="1282" priority="2308" operator="between">
      <formula>$L$12+1</formula>
      <formula>"$L$10"</formula>
    </cfRule>
    <cfRule type="cellIs" dxfId="1281" priority="2308" operator="between">
      <formula>$M$12+1</formula>
      <formula>"$M$10"</formula>
    </cfRule>
    <cfRule type="colorScale" priority="2308">
      <colorScale>
        <cfvo type="min"/>
        <cfvo type="percentile" val="50"/>
        <cfvo type="max"/>
        <color rgb="FF63BE7B"/>
        <color rgb="FFFFEB84"/>
        <color rgb="FFF8696B"/>
      </colorScale>
    </cfRule>
    <cfRule type="expression" dxfId="1280" priority="2308">
      <formula>$K23&gt;80</formula>
    </cfRule>
    <cfRule type="cellIs" dxfId="1279" priority="2308" operator="between">
      <formula>0</formula>
      <formula>#REF!</formula>
    </cfRule>
    <cfRule type="cellIs" dxfId="1278" priority="2308" operator="between">
      <formula>#REF!+1</formula>
      <formula>#REF!</formula>
    </cfRule>
    <cfRule type="cellIs" dxfId="1277" priority="2308" operator="between">
      <formula>#REF!+1</formula>
      <formula>#REF!</formula>
    </cfRule>
    <cfRule type="cellIs" dxfId="1276" priority="2308" operator="between">
      <formula>#REF!+1</formula>
      <formula>"$N$9"</formula>
    </cfRule>
    <cfRule type="cellIs" dxfId="1275" priority="2308" operator="between">
      <formula>#REF!+1</formula>
      <formula>100</formula>
    </cfRule>
    <cfRule type="cellIs" dxfId="1274" priority="2308" operator="between">
      <formula>$L$12+1</formula>
      <formula>"$L$10"</formula>
    </cfRule>
    <cfRule type="expression" dxfId="1273" priority="2405">
      <formula>AND($AD23&lt;=100,$AD23&gt;$AH22)</formula>
    </cfRule>
    <cfRule type="expression" dxfId="1272" priority="2406">
      <formula>AND($AD23&gt;$AG22,$AD23&lt;$AH22+1)</formula>
    </cfRule>
    <cfRule type="expression" dxfId="1271" priority="2407">
      <formula>AND($AD23&gt;$AF22,$AD23&lt;$AG22+1)</formula>
    </cfRule>
    <cfRule type="expression" dxfId="1270" priority="2408">
      <formula>AND($AD23&gt;$AE23,$AD23&lt;$AF22+1)</formula>
    </cfRule>
    <cfRule type="expression" dxfId="1269" priority="2409">
      <formula>$AD23&lt;$AE23+1</formula>
    </cfRule>
    <cfRule type="cellIs" dxfId="1268" priority="2410" operator="between">
      <formula>#REF!+1</formula>
      <formula>100</formula>
    </cfRule>
    <cfRule type="cellIs" dxfId="1267" priority="2411" operator="between">
      <formula>#REF!+1</formula>
      <formula>#REF!</formula>
    </cfRule>
    <cfRule type="cellIs" dxfId="1266" priority="2412" operator="between">
      <formula>#REF!+1</formula>
      <formula>"$M$10"</formula>
    </cfRule>
    <cfRule type="cellIs" dxfId="1265" priority="2413" operator="between">
      <formula>#REF!+1</formula>
      <formula>"$L$10"</formula>
    </cfRule>
    <cfRule type="cellIs" dxfId="1264" priority="2414" operator="between">
      <formula>0</formula>
      <formula>#REF!</formula>
    </cfRule>
    <cfRule type="cellIs" dxfId="1263" priority="2415" operator="between">
      <formula>#REF!+1</formula>
      <formula>100</formula>
    </cfRule>
    <cfRule type="cellIs" dxfId="1262" priority="2416" operator="between">
      <formula>#REF!+1</formula>
      <formula>#REF!</formula>
    </cfRule>
    <cfRule type="cellIs" dxfId="1261" priority="2417" operator="between">
      <formula>#REF!+1</formula>
      <formula>"$M$10"</formula>
    </cfRule>
    <cfRule type="cellIs" dxfId="1260" priority="2418" operator="between">
      <formula>#REF!+1</formula>
      <formula>"$L$10"</formula>
    </cfRule>
    <cfRule type="cellIs" dxfId="1259" priority="2419" operator="between">
      <formula>0</formula>
      <formula>#REF!</formula>
    </cfRule>
    <cfRule type="cellIs" dxfId="1258" priority="2420" operator="between">
      <formula>#REF!+1</formula>
      <formula>100</formula>
    </cfRule>
    <cfRule type="cellIs" dxfId="1257" priority="2421" operator="between">
      <formula>#REF!+1</formula>
      <formula>#REF!</formula>
    </cfRule>
    <cfRule type="cellIs" dxfId="1256" priority="2422" operator="between">
      <formula>#REF!+1</formula>
      <formula>"$M$10"</formula>
    </cfRule>
    <cfRule type="cellIs" dxfId="1255" priority="2423" operator="between">
      <formula>#REF!+1</formula>
      <formula>"$L$10"</formula>
    </cfRule>
    <cfRule type="cellIs" dxfId="1254" priority="2424" operator="between">
      <formula>0</formula>
      <formula>#REF!</formula>
    </cfRule>
    <cfRule type="cellIs" dxfId="1253" priority="2425" operator="between">
      <formula>#REF!+1</formula>
      <formula>100</formula>
    </cfRule>
    <cfRule type="cellIs" dxfId="1252" priority="2426" operator="between">
      <formula>#REF!+1</formula>
      <formula>#REF!</formula>
    </cfRule>
    <cfRule type="cellIs" dxfId="1251" priority="2427" operator="between">
      <formula>#REF!+1</formula>
      <formula>"$M$10"</formula>
    </cfRule>
    <cfRule type="cellIs" dxfId="1250" priority="2428" operator="between">
      <formula>#REF!+1</formula>
      <formula>"$L$10"</formula>
    </cfRule>
    <cfRule type="cellIs" dxfId="1249" priority="2429" operator="between">
      <formula>0</formula>
      <formula>#REF!</formula>
    </cfRule>
    <cfRule type="cellIs" dxfId="1248" priority="2430" operator="between">
      <formula>#REF!+1</formula>
      <formula>100</formula>
    </cfRule>
    <cfRule type="cellIs" dxfId="1247" priority="2431" operator="between">
      <formula>#REF!+1</formula>
      <formula>#REF!</formula>
    </cfRule>
    <cfRule type="cellIs" dxfId="1246" priority="2432" operator="between">
      <formula>#REF!+1</formula>
      <formula>"$M$10"</formula>
    </cfRule>
    <cfRule type="cellIs" dxfId="1245" priority="2433" operator="between">
      <formula>#REF!+1</formula>
      <formula>"$L$10"</formula>
    </cfRule>
    <cfRule type="cellIs" dxfId="1244" priority="2434" operator="between">
      <formula>0</formula>
      <formula>#REF!</formula>
    </cfRule>
    <cfRule type="cellIs" dxfId="1243" priority="2435" operator="between">
      <formula>#REF!+1</formula>
      <formula>100</formula>
    </cfRule>
    <cfRule type="cellIs" dxfId="1242" priority="2436" operator="between">
      <formula>#REF!+1</formula>
      <formula>#REF!</formula>
    </cfRule>
    <cfRule type="cellIs" dxfId="1241" priority="2437" operator="between">
      <formula>#REF!+1</formula>
      <formula>"$M$10"</formula>
    </cfRule>
    <cfRule type="cellIs" dxfId="1240" priority="2438" operator="between">
      <formula>#REF!+1</formula>
      <formula>"$L$10"</formula>
    </cfRule>
    <cfRule type="cellIs" dxfId="1239" priority="2439" operator="between">
      <formula>0</formula>
      <formula>#REF!</formula>
    </cfRule>
    <cfRule type="cellIs" dxfId="1238" priority="2440" operator="between">
      <formula>#REF!+1</formula>
      <formula>100</formula>
    </cfRule>
    <cfRule type="cellIs" dxfId="1237" priority="2441" operator="between">
      <formula>#REF!+1</formula>
      <formula>#REF!</formula>
    </cfRule>
    <cfRule type="cellIs" dxfId="1236" priority="2442" operator="between">
      <formula>#REF!+1</formula>
      <formula>"$M$10"</formula>
    </cfRule>
    <cfRule type="cellIs" dxfId="1235" priority="2443" operator="between">
      <formula>#REF!+1</formula>
      <formula>"$L$10"</formula>
    </cfRule>
    <cfRule type="cellIs" dxfId="1234" priority="2444" operator="between">
      <formula>0</formula>
      <formula>#REF!</formula>
    </cfRule>
    <cfRule type="cellIs" dxfId="1233" priority="2445" operator="between">
      <formula>#REF!+1</formula>
      <formula>100</formula>
    </cfRule>
    <cfRule type="cellIs" dxfId="1232" priority="2446" operator="between">
      <formula>#REF!+1</formula>
      <formula>#REF!</formula>
    </cfRule>
  </conditionalFormatting>
  <conditionalFormatting sqref="X23">
    <cfRule type="cellIs" dxfId="1231" priority="2447" operator="between">
      <formula>$M$9+1</formula>
      <formula>"$M$10"</formula>
    </cfRule>
    <cfRule type="cellIs" dxfId="1230" priority="2447" operator="between">
      <formula>0</formula>
      <formula>#REF!</formula>
    </cfRule>
    <cfRule type="cellIs" dxfId="1229" priority="2447" operator="between">
      <formula>#REF!+1</formula>
      <formula>100</formula>
    </cfRule>
    <cfRule type="cellIs" dxfId="1228" priority="2447" operator="between">
      <formula>0</formula>
      <formula>#REF!</formula>
    </cfRule>
    <cfRule type="cellIs" dxfId="1227" priority="2447" operator="between">
      <formula>#REF!+1</formula>
      <formula>"$L$10"</formula>
    </cfRule>
    <cfRule type="cellIs" dxfId="1226" priority="2447" operator="between">
      <formula>#REF!+1</formula>
      <formula>"$M$10"</formula>
    </cfRule>
    <cfRule type="cellIs" dxfId="1225" priority="2447" operator="between">
      <formula>#REF!+1</formula>
      <formula>#REF!</formula>
    </cfRule>
    <cfRule type="cellIs" dxfId="1224" priority="2447" operator="between">
      <formula>#REF!+1</formula>
      <formula>#REF!</formula>
    </cfRule>
    <cfRule type="cellIs" dxfId="1223" priority="2447" operator="between">
      <formula>#REF!+1</formula>
      <formula>100</formula>
    </cfRule>
    <cfRule type="cellIs" dxfId="1222" priority="2447" operator="between">
      <formula>0</formula>
      <formula>#REF!</formula>
    </cfRule>
    <cfRule type="cellIs" dxfId="1221" priority="2447" operator="between">
      <formula>#REF!+1</formula>
      <formula>"$L$10"</formula>
    </cfRule>
    <cfRule type="cellIs" dxfId="1220" priority="2447" operator="between">
      <formula>#REF!+1</formula>
      <formula>"$M$10"</formula>
    </cfRule>
    <cfRule type="cellIs" dxfId="1219" priority="2447" operator="between">
      <formula>#REF!+1</formula>
      <formula>#REF!</formula>
    </cfRule>
    <cfRule type="cellIs" dxfId="1218" priority="2447" operator="between">
      <formula>#REF!+1</formula>
      <formula>100</formula>
    </cfRule>
    <cfRule type="cellIs" dxfId="1217" priority="2447" operator="between">
      <formula>#REF!+1</formula>
      <formula>"$L$10"</formula>
    </cfRule>
    <cfRule type="cellIs" dxfId="1216" priority="2447" operator="between">
      <formula>#REF!+1</formula>
      <formula>"$M$10"</formula>
    </cfRule>
    <cfRule type="cellIs" dxfId="1215" priority="2447" operator="between">
      <formula>#REF!+1</formula>
      <formula>#REF!</formula>
    </cfRule>
    <cfRule type="cellIs" dxfId="1214" priority="2448" operator="between">
      <formula>$L$9+1</formula>
      <formula>"$L$10"</formula>
    </cfRule>
    <cfRule type="cellIs" dxfId="1213" priority="2449" operator="between">
      <formula>0</formula>
      <formula>$L$9</formula>
    </cfRule>
    <cfRule type="cellIs" dxfId="1212" priority="2450" operator="between">
      <formula>$O$9+1</formula>
      <formula>100</formula>
    </cfRule>
    <cfRule type="cellIs" dxfId="1211" priority="2451" operator="between">
      <formula>$N$9+1</formula>
      <formula>$O$9</formula>
    </cfRule>
    <cfRule type="cellIs" dxfId="1210" priority="2452" operator="between">
      <formula>$M$9+1</formula>
      <formula>"$M$10"</formula>
    </cfRule>
    <cfRule type="cellIs" dxfId="1209" priority="2453" operator="between">
      <formula>$L$9+1</formula>
      <formula>"$L$10"</formula>
    </cfRule>
    <cfRule type="cellIs" dxfId="1208" priority="2454" operator="between">
      <formula>0</formula>
      <formula>$L$9</formula>
    </cfRule>
    <cfRule type="cellIs" dxfId="1207" priority="2455" operator="between">
      <formula>#REF!+1</formula>
      <formula>100</formula>
    </cfRule>
    <cfRule type="cellIs" dxfId="1206" priority="2456" operator="between">
      <formula>#REF!+1</formula>
      <formula>"$N$9"</formula>
    </cfRule>
    <cfRule type="cellIs" dxfId="1205" priority="2457" operator="between">
      <formula>#REF!+1</formula>
      <formula>#REF!</formula>
    </cfRule>
    <cfRule type="cellIs" dxfId="1204" priority="2458" operator="between">
      <formula>#REF!+1</formula>
      <formula>#REF!</formula>
    </cfRule>
    <cfRule type="cellIs" dxfId="1203" priority="2459" operator="between">
      <formula>0</formula>
      <formula>#REF!</formula>
    </cfRule>
    <cfRule type="expression" dxfId="1202" priority="2460">
      <formula>$K23&gt;80</formula>
    </cfRule>
    <cfRule type="colorScale" priority="2461">
      <colorScale>
        <cfvo type="min"/>
        <cfvo type="percentile" val="50"/>
        <cfvo type="max"/>
        <color rgb="FF63BE7B"/>
        <color rgb="FFFFEB84"/>
        <color rgb="FFF8696B"/>
      </colorScale>
    </cfRule>
    <cfRule type="expression" dxfId="1201" priority="2462">
      <formula>AND($AD23&lt;=100,$AD23&gt;$AH21)</formula>
    </cfRule>
    <cfRule type="expression" dxfId="1200" priority="2463">
      <formula>AND($AD23&gt;$AG21,$AD23&lt;$AH21+1)</formula>
    </cfRule>
    <cfRule type="expression" dxfId="1199" priority="2464">
      <formula>AND($AD23&gt;$AF21,$AD23&lt;$AG21+1)</formula>
    </cfRule>
    <cfRule type="expression" dxfId="1198" priority="2465">
      <formula>AND($AD23&gt;$AE23,$AD23&lt;$AF21+1)</formula>
    </cfRule>
    <cfRule type="expression" dxfId="1197" priority="2466">
      <formula>$AD23&lt;$AE23+1</formula>
    </cfRule>
    <cfRule type="cellIs" dxfId="1196" priority="2467" operator="between">
      <formula>#REF!+1</formula>
      <formula>100</formula>
    </cfRule>
    <cfRule type="cellIs" dxfId="1195" priority="2468" operator="between">
      <formula>#REF!+1</formula>
      <formula>#REF!</formula>
    </cfRule>
    <cfRule type="cellIs" dxfId="1194" priority="2469" operator="between">
      <formula>#REF!+1</formula>
      <formula>"$M$10"</formula>
    </cfRule>
    <cfRule type="cellIs" dxfId="1193" priority="2470" operator="between">
      <formula>#REF!+1</formula>
      <formula>"$L$10"</formula>
    </cfRule>
    <cfRule type="cellIs" dxfId="1192" priority="2471" operator="between">
      <formula>0</formula>
      <formula>#REF!</formula>
    </cfRule>
    <cfRule type="cellIs" dxfId="1191" priority="2472" operator="between">
      <formula>#REF!+1</formula>
      <formula>100</formula>
    </cfRule>
    <cfRule type="cellIs" dxfId="1190" priority="2473" operator="between">
      <formula>#REF!+1</formula>
      <formula>#REF!</formula>
    </cfRule>
    <cfRule type="cellIs" dxfId="1189" priority="2474" operator="between">
      <formula>#REF!+1</formula>
      <formula>"$M$10"</formula>
    </cfRule>
    <cfRule type="cellIs" dxfId="1188" priority="2475" operator="between">
      <formula>#REF!+1</formula>
      <formula>"$L$10"</formula>
    </cfRule>
    <cfRule type="cellIs" dxfId="1187" priority="2476" operator="between">
      <formula>0</formula>
      <formula>#REF!</formula>
    </cfRule>
    <cfRule type="cellIs" dxfId="1186" priority="2477" operator="between">
      <formula>#REF!+1</formula>
      <formula>100</formula>
    </cfRule>
    <cfRule type="cellIs" dxfId="1185" priority="2478" operator="between">
      <formula>#REF!+1</formula>
      <formula>#REF!</formula>
    </cfRule>
    <cfRule type="cellIs" dxfId="1184" priority="2479" operator="between">
      <formula>#REF!+1</formula>
      <formula>"$M$10"</formula>
    </cfRule>
    <cfRule type="cellIs" dxfId="1183" priority="2480" operator="between">
      <formula>#REF!+1</formula>
      <formula>"$L$10"</formula>
    </cfRule>
    <cfRule type="cellIs" dxfId="1182" priority="2481" operator="between">
      <formula>0</formula>
      <formula>#REF!</formula>
    </cfRule>
    <cfRule type="cellIs" dxfId="1181" priority="2482" operator="between">
      <formula>#REF!+1</formula>
      <formula>100</formula>
    </cfRule>
    <cfRule type="cellIs" dxfId="1180" priority="2483" operator="between">
      <formula>#REF!+1</formula>
      <formula>#REF!</formula>
    </cfRule>
    <cfRule type="cellIs" dxfId="1179" priority="2484" operator="between">
      <formula>#REF!+1</formula>
      <formula>"$M$10"</formula>
    </cfRule>
    <cfRule type="cellIs" dxfId="1178" priority="2485" operator="between">
      <formula>#REF!+1</formula>
      <formula>"$L$10"</formula>
    </cfRule>
    <cfRule type="cellIs" dxfId="1177" priority="2486" operator="between">
      <formula>0</formula>
      <formula>#REF!</formula>
    </cfRule>
    <cfRule type="cellIs" dxfId="1176" priority="2487" operator="between">
      <formula>#REF!+1</formula>
      <formula>100</formula>
    </cfRule>
  </conditionalFormatting>
  <conditionalFormatting sqref="X23">
    <cfRule type="cellIs" dxfId="1175" priority="2488" operator="between">
      <formula>$M$10+1</formula>
      <formula>"$M$10"</formula>
    </cfRule>
    <cfRule type="cellIs" dxfId="1174" priority="2488" operator="between">
      <formula>0</formula>
      <formula>#REF!</formula>
    </cfRule>
    <cfRule type="cellIs" dxfId="1173" priority="2488" operator="between">
      <formula>#REF!+1</formula>
      <formula>100</formula>
    </cfRule>
    <cfRule type="cellIs" dxfId="1172" priority="2488" operator="between">
      <formula>0</formula>
      <formula>#REF!</formula>
    </cfRule>
    <cfRule type="cellIs" dxfId="1171" priority="2488" operator="between">
      <formula>#REF!+1</formula>
      <formula>"$L$10"</formula>
    </cfRule>
    <cfRule type="cellIs" dxfId="1170" priority="2488" operator="between">
      <formula>#REF!+1</formula>
      <formula>"$M$10"</formula>
    </cfRule>
    <cfRule type="cellIs" dxfId="1169" priority="2488" operator="between">
      <formula>#REF!+1</formula>
      <formula>#REF!</formula>
    </cfRule>
    <cfRule type="cellIs" dxfId="1168" priority="2488" operator="between">
      <formula>#REF!+1</formula>
      <formula>#REF!</formula>
    </cfRule>
    <cfRule type="cellIs" dxfId="1167" priority="2488" operator="between">
      <formula>#REF!+1</formula>
      <formula>100</formula>
    </cfRule>
    <cfRule type="cellIs" dxfId="1166" priority="2488" operator="between">
      <formula>0</formula>
      <formula>#REF!</formula>
    </cfRule>
    <cfRule type="cellIs" dxfId="1165" priority="2488" operator="between">
      <formula>#REF!+1</formula>
      <formula>"$L$10"</formula>
    </cfRule>
    <cfRule type="cellIs" dxfId="1164" priority="2488" operator="between">
      <formula>#REF!+1</formula>
      <formula>"$M$10"</formula>
    </cfRule>
    <cfRule type="cellIs" dxfId="1163" priority="2488" operator="between">
      <formula>#REF!+1</formula>
      <formula>#REF!</formula>
    </cfRule>
    <cfRule type="cellIs" dxfId="1162" priority="2488" operator="between">
      <formula>#REF!+1</formula>
      <formula>100</formula>
    </cfRule>
    <cfRule type="cellIs" dxfId="1161" priority="2488" operator="between">
      <formula>#REF!+1</formula>
      <formula>"$L$10"</formula>
    </cfRule>
    <cfRule type="cellIs" dxfId="1160" priority="2488" operator="between">
      <formula>#REF!+1</formula>
      <formula>"$M$10"</formula>
    </cfRule>
    <cfRule type="cellIs" dxfId="1159" priority="2488" operator="between">
      <formula>#REF!+1</formula>
      <formula>#REF!</formula>
    </cfRule>
    <cfRule type="cellIs" dxfId="1158" priority="2489" operator="between">
      <formula>$L$10+1</formula>
      <formula>"$L$10"</formula>
    </cfRule>
    <cfRule type="cellIs" dxfId="1157" priority="2490" operator="between">
      <formula>0</formula>
      <formula>$L$10</formula>
    </cfRule>
    <cfRule type="cellIs" dxfId="1156" priority="2491" operator="between">
      <formula>$O$10+1</formula>
      <formula>100</formula>
    </cfRule>
    <cfRule type="cellIs" dxfId="1155" priority="2492" operator="between">
      <formula>$N$10+1</formula>
      <formula>$O$10</formula>
    </cfRule>
    <cfRule type="cellIs" dxfId="1154" priority="2493" operator="between">
      <formula>$M$10+1</formula>
      <formula>"$M$10"</formula>
    </cfRule>
    <cfRule type="cellIs" dxfId="1153" priority="2494" operator="between">
      <formula>$L$10+1</formula>
      <formula>"$L$10"</formula>
    </cfRule>
    <cfRule type="cellIs" dxfId="1152" priority="2495" operator="between">
      <formula>0</formula>
      <formula>$L$10</formula>
    </cfRule>
    <cfRule type="cellIs" dxfId="1151" priority="2496" operator="between">
      <formula>#REF!+1</formula>
      <formula>100</formula>
    </cfRule>
    <cfRule type="cellIs" dxfId="1150" priority="2497" operator="between">
      <formula>#REF!+1</formula>
      <formula>"$N$9"</formula>
    </cfRule>
    <cfRule type="cellIs" dxfId="1149" priority="2498" operator="between">
      <formula>#REF!+1</formula>
      <formula>#REF!</formula>
    </cfRule>
    <cfRule type="cellIs" dxfId="1148" priority="2499" operator="between">
      <formula>#REF!+1</formula>
      <formula>#REF!</formula>
    </cfRule>
    <cfRule type="cellIs" dxfId="1147" priority="2500" operator="between">
      <formula>0</formula>
      <formula>#REF!</formula>
    </cfRule>
    <cfRule type="expression" dxfId="1146" priority="2501">
      <formula>$K23&gt;80</formula>
    </cfRule>
    <cfRule type="colorScale" priority="2502">
      <colorScale>
        <cfvo type="min"/>
        <cfvo type="percentile" val="50"/>
        <cfvo type="max"/>
        <color rgb="FF63BE7B"/>
        <color rgb="FFFFEB84"/>
        <color rgb="FFF8696B"/>
      </colorScale>
    </cfRule>
    <cfRule type="expression" dxfId="1145" priority="2503">
      <formula>AND($AD23&lt;=100,$AD23&gt;$AH21)</formula>
    </cfRule>
    <cfRule type="expression" dxfId="1144" priority="2504">
      <formula>AND($AD23&gt;$AG21,$AD23&lt;$AH21+1)</formula>
    </cfRule>
    <cfRule type="expression" dxfId="1143" priority="2505">
      <formula>AND($AD23&gt;$AF21,$AD23&lt;$AG21+1)</formula>
    </cfRule>
    <cfRule type="expression" dxfId="1142" priority="2506">
      <formula>AND($AD23&gt;$AE23,$AD23&lt;$AF21+1)</formula>
    </cfRule>
    <cfRule type="expression" dxfId="1141" priority="2507">
      <formula>$AD23&lt;$AE23+1</formula>
    </cfRule>
    <cfRule type="cellIs" dxfId="1140" priority="2508" operator="between">
      <formula>#REF!+1</formula>
      <formula>100</formula>
    </cfRule>
    <cfRule type="cellIs" dxfId="1139" priority="2509" operator="between">
      <formula>#REF!+1</formula>
      <formula>#REF!</formula>
    </cfRule>
    <cfRule type="cellIs" dxfId="1138" priority="2510" operator="between">
      <formula>#REF!+1</formula>
      <formula>"$M$10"</formula>
    </cfRule>
    <cfRule type="cellIs" dxfId="1137" priority="2511" operator="between">
      <formula>#REF!+1</formula>
      <formula>"$L$10"</formula>
    </cfRule>
    <cfRule type="cellIs" dxfId="1136" priority="2512" operator="between">
      <formula>0</formula>
      <formula>#REF!</formula>
    </cfRule>
    <cfRule type="cellIs" dxfId="1135" priority="2513" operator="between">
      <formula>#REF!+1</formula>
      <formula>100</formula>
    </cfRule>
    <cfRule type="cellIs" dxfId="1134" priority="2514" operator="between">
      <formula>#REF!+1</formula>
      <formula>#REF!</formula>
    </cfRule>
    <cfRule type="cellIs" dxfId="1133" priority="2515" operator="between">
      <formula>#REF!+1</formula>
      <formula>"$M$10"</formula>
    </cfRule>
    <cfRule type="cellIs" dxfId="1132" priority="2516" operator="between">
      <formula>#REF!+1</formula>
      <formula>"$L$10"</formula>
    </cfRule>
    <cfRule type="cellIs" dxfId="1131" priority="2517" operator="between">
      <formula>0</formula>
      <formula>#REF!</formula>
    </cfRule>
    <cfRule type="cellIs" dxfId="1130" priority="2518" operator="between">
      <formula>#REF!+1</formula>
      <formula>100</formula>
    </cfRule>
    <cfRule type="cellIs" dxfId="1129" priority="2519" operator="between">
      <formula>#REF!+1</formula>
      <formula>#REF!</formula>
    </cfRule>
    <cfRule type="cellIs" dxfId="1128" priority="2520" operator="between">
      <formula>#REF!+1</formula>
      <formula>"$M$10"</formula>
    </cfRule>
    <cfRule type="cellIs" dxfId="1127" priority="2521" operator="between">
      <formula>#REF!+1</formula>
      <formula>"$L$10"</formula>
    </cfRule>
    <cfRule type="cellIs" dxfId="1126" priority="2522" operator="between">
      <formula>0</formula>
      <formula>#REF!</formula>
    </cfRule>
    <cfRule type="cellIs" dxfId="1125" priority="2523" operator="between">
      <formula>#REF!+1</formula>
      <formula>100</formula>
    </cfRule>
    <cfRule type="cellIs" dxfId="1124" priority="2524" operator="between">
      <formula>#REF!+1</formula>
      <formula>#REF!</formula>
    </cfRule>
    <cfRule type="cellIs" dxfId="1123" priority="2525" operator="between">
      <formula>#REF!+1</formula>
      <formula>"$M$10"</formula>
    </cfRule>
    <cfRule type="cellIs" dxfId="1122" priority="2526" operator="between">
      <formula>#REF!+1</formula>
      <formula>"$L$10"</formula>
    </cfRule>
    <cfRule type="cellIs" dxfId="1121" priority="2527" operator="between">
      <formula>0</formula>
      <formula>#REF!</formula>
    </cfRule>
    <cfRule type="cellIs" dxfId="1120" priority="2528" operator="between">
      <formula>#REF!+1</formula>
      <formula>100</formula>
    </cfRule>
  </conditionalFormatting>
  <conditionalFormatting sqref="X23">
    <cfRule type="cellIs" dxfId="1119" priority="2529" operator="between">
      <formula>#REF!+1</formula>
      <formula>#REF!</formula>
    </cfRule>
    <cfRule type="cellIs" dxfId="1118" priority="2529" operator="between">
      <formula>#REF!+1</formula>
      <formula>"$L$10"</formula>
    </cfRule>
    <cfRule type="cellIs" dxfId="1117" priority="2529" operator="between">
      <formula>0</formula>
      <formula>#REF!</formula>
    </cfRule>
    <cfRule type="cellIs" dxfId="1116" priority="2529" operator="between">
      <formula>#REF!+1</formula>
      <formula>"$L$10"</formula>
    </cfRule>
    <cfRule type="cellIs" dxfId="1115" priority="2529" operator="between">
      <formula>#REF!+1</formula>
      <formula>"$M$10"</formula>
    </cfRule>
    <cfRule type="cellIs" dxfId="1114" priority="2529" operator="between">
      <formula>#REF!+1</formula>
      <formula>#REF!</formula>
    </cfRule>
    <cfRule type="cellIs" dxfId="1113" priority="2529" operator="between">
      <formula>#REF!+1</formula>
      <formula>100</formula>
    </cfRule>
    <cfRule type="cellIs" dxfId="1112" priority="2529" operator="between">
      <formula>#REF!+1</formula>
      <formula>100</formula>
    </cfRule>
    <cfRule type="cellIs" dxfId="1111" priority="2529" operator="between">
      <formula>0</formula>
      <formula>#REF!</formula>
    </cfRule>
    <cfRule type="cellIs" dxfId="1110" priority="2529" operator="between">
      <formula>#REF!+1</formula>
      <formula>"$L$10"</formula>
    </cfRule>
    <cfRule type="cellIs" dxfId="1109" priority="2529" operator="between">
      <formula>#REF!+1</formula>
      <formula>"$M$10"</formula>
    </cfRule>
    <cfRule type="cellIs" dxfId="1108" priority="2529" operator="between">
      <formula>#REF!+1</formula>
      <formula>#REF!</formula>
    </cfRule>
    <cfRule type="cellIs" dxfId="1107" priority="2529" operator="between">
      <formula>#REF!+1</formula>
      <formula>100</formula>
    </cfRule>
    <cfRule type="cellIs" dxfId="1106" priority="2529" operator="between">
      <formula>0</formula>
      <formula>#REF!</formula>
    </cfRule>
    <cfRule type="cellIs" dxfId="1105" priority="2529" operator="between">
      <formula>#REF!+1</formula>
      <formula>"$M$10"</formula>
    </cfRule>
    <cfRule type="cellIs" dxfId="1104" priority="2529" operator="between">
      <formula>#REF!+1</formula>
      <formula>#REF!</formula>
    </cfRule>
    <cfRule type="cellIs" dxfId="1103" priority="2529" operator="between">
      <formula>#REF!+1</formula>
      <formula>100</formula>
    </cfRule>
    <cfRule type="cellIs" dxfId="1102" priority="2530" operator="between">
      <formula>#REF!+1</formula>
      <formula>"$M$10"</formula>
    </cfRule>
    <cfRule type="cellIs" dxfId="1101" priority="2531" operator="between">
      <formula>#REF!+1</formula>
      <formula>"$L$10"</formula>
    </cfRule>
    <cfRule type="cellIs" dxfId="1100" priority="2532" operator="between">
      <formula>0</formula>
      <formula>#REF!</formula>
    </cfRule>
    <cfRule type="cellIs" dxfId="1099" priority="2533" operator="between">
      <formula>#REF!+1</formula>
      <formula>100</formula>
    </cfRule>
    <cfRule type="cellIs" dxfId="1098" priority="2534" operator="between">
      <formula>#REF!+1</formula>
      <formula>#REF!</formula>
    </cfRule>
    <cfRule type="cellIs" dxfId="1097" priority="2535" operator="between">
      <formula>#REF!+1</formula>
      <formula>"$M$10"</formula>
    </cfRule>
    <cfRule type="cellIs" dxfId="1096" priority="2536" operator="between">
      <formula>#REF!+1</formula>
      <formula>"$L$10"</formula>
    </cfRule>
    <cfRule type="cellIs" dxfId="1095" priority="2537" operator="between">
      <formula>0</formula>
      <formula>#REF!</formula>
    </cfRule>
    <cfRule type="cellIs" dxfId="1094" priority="2538" operator="between">
      <formula>#REF!+1</formula>
      <formula>100</formula>
    </cfRule>
    <cfRule type="cellIs" dxfId="1093" priority="2539" operator="between">
      <formula>#REF!+1</formula>
      <formula>#REF!</formula>
    </cfRule>
    <cfRule type="cellIs" dxfId="1092" priority="2540" operator="between">
      <formula>#REF!+1</formula>
      <formula>"$M$10"</formula>
    </cfRule>
    <cfRule type="cellIs" dxfId="1091" priority="2541" operator="between">
      <formula>#REF!+1</formula>
      <formula>"$L$10"</formula>
    </cfRule>
    <cfRule type="cellIs" dxfId="1090" priority="2542" operator="between">
      <formula>0</formula>
      <formula>#REF!</formula>
    </cfRule>
    <cfRule type="cellIs" dxfId="1089" priority="2543" operator="between">
      <formula>#REF!+1</formula>
      <formula>100</formula>
    </cfRule>
    <cfRule type="cellIs" dxfId="1088" priority="2544" operator="between">
      <formula>#REF!+1</formula>
      <formula>#REF!</formula>
    </cfRule>
    <cfRule type="cellIs" dxfId="1087" priority="2545" operator="between">
      <formula>$M$11+1</formula>
      <formula>"$M$10"</formula>
    </cfRule>
    <cfRule type="cellIs" dxfId="1086" priority="2546" operator="between">
      <formula>$L$11+1</formula>
      <formula>"$L$10"</formula>
    </cfRule>
    <cfRule type="cellIs" dxfId="1085" priority="2547" operator="between">
      <formula>0</formula>
      <formula>$L$11</formula>
    </cfRule>
    <cfRule type="cellIs" dxfId="1084" priority="2548" operator="between">
      <formula>$O$11+1</formula>
      <formula>100</formula>
    </cfRule>
    <cfRule type="cellIs" dxfId="1083" priority="2549" operator="between">
      <formula>$N$11+1</formula>
      <formula>$O$11</formula>
    </cfRule>
    <cfRule type="cellIs" dxfId="1082" priority="2550" operator="between">
      <formula>$M$11+1</formula>
      <formula>"$M$10"</formula>
    </cfRule>
    <cfRule type="cellIs" dxfId="1081" priority="2551" operator="between">
      <formula>$L$11+1</formula>
      <formula>"$L$10"</formula>
    </cfRule>
    <cfRule type="cellIs" dxfId="1080" priority="2552" operator="between">
      <formula>0</formula>
      <formula>$L$11</formula>
    </cfRule>
    <cfRule type="cellIs" dxfId="1079" priority="2553" operator="between">
      <formula>#REF!+1</formula>
      <formula>100</formula>
    </cfRule>
    <cfRule type="cellIs" dxfId="1078" priority="2554" operator="between">
      <formula>#REF!+1</formula>
      <formula>"$N$9"</formula>
    </cfRule>
    <cfRule type="cellIs" dxfId="1077" priority="2555" operator="between">
      <formula>#REF!+1</formula>
      <formula>#REF!</formula>
    </cfRule>
    <cfRule type="cellIs" dxfId="1076" priority="2556" operator="between">
      <formula>#REF!+1</formula>
      <formula>#REF!</formula>
    </cfRule>
    <cfRule type="cellIs" dxfId="1075" priority="2557" operator="between">
      <formula>0</formula>
      <formula>#REF!</formula>
    </cfRule>
    <cfRule type="expression" dxfId="1074" priority="2558">
      <formula>$K23&gt;80</formula>
    </cfRule>
    <cfRule type="colorScale" priority="2559">
      <colorScale>
        <cfvo type="min"/>
        <cfvo type="percentile" val="50"/>
        <cfvo type="max"/>
        <color rgb="FF63BE7B"/>
        <color rgb="FFFFEB84"/>
        <color rgb="FFF8696B"/>
      </colorScale>
    </cfRule>
    <cfRule type="expression" dxfId="1073" priority="2560">
      <formula>AND($AD23&lt;=100,$AD23&gt;$AH20)</formula>
    </cfRule>
    <cfRule type="expression" dxfId="1072" priority="2561">
      <formula>AND($AD23&gt;$AG20,$AD23&lt;$AH20+1)</formula>
    </cfRule>
    <cfRule type="expression" dxfId="1071" priority="2562">
      <formula>AND($AD23&gt;$AF20,$AD23&lt;$AG20+1)</formula>
    </cfRule>
    <cfRule type="expression" dxfId="1070" priority="2563">
      <formula>AND($AD23&gt;$AE23,$AD23&lt;$AF20+1)</formula>
    </cfRule>
    <cfRule type="expression" dxfId="1069" priority="2564">
      <formula>$AD23&lt;$AE23+1</formula>
    </cfRule>
    <cfRule type="cellIs" dxfId="1068" priority="2565" operator="between">
      <formula>#REF!+1</formula>
      <formula>100</formula>
    </cfRule>
    <cfRule type="cellIs" dxfId="1067" priority="2566" operator="between">
      <formula>#REF!+1</formula>
      <formula>#REF!</formula>
    </cfRule>
    <cfRule type="cellIs" dxfId="1066" priority="2567" operator="between">
      <formula>#REF!+1</formula>
      <formula>"$M$10"</formula>
    </cfRule>
    <cfRule type="cellIs" dxfId="1065" priority="2568" operator="between">
      <formula>#REF!+1</formula>
      <formula>"$L$10"</formula>
    </cfRule>
    <cfRule type="cellIs" dxfId="1064" priority="2569" operator="between">
      <formula>0</formula>
      <formula>#REF!</formula>
    </cfRule>
  </conditionalFormatting>
  <conditionalFormatting sqref="X23">
    <cfRule type="cellIs" dxfId="1063" priority="2570" operator="between">
      <formula>$M$11+1</formula>
      <formula>"$M$10"</formula>
    </cfRule>
    <cfRule type="cellIs" dxfId="1062" priority="2570" operator="between">
      <formula>0</formula>
      <formula>#REF!</formula>
    </cfRule>
    <cfRule type="cellIs" dxfId="1061" priority="2570" operator="between">
      <formula>#REF!+1</formula>
      <formula>100</formula>
    </cfRule>
    <cfRule type="cellIs" dxfId="1060" priority="2570" operator="between">
      <formula>0</formula>
      <formula>#REF!</formula>
    </cfRule>
    <cfRule type="cellIs" dxfId="1059" priority="2570" operator="between">
      <formula>#REF!+1</formula>
      <formula>"$L$10"</formula>
    </cfRule>
    <cfRule type="cellIs" dxfId="1058" priority="2570" operator="between">
      <formula>#REF!+1</formula>
      <formula>"$M$10"</formula>
    </cfRule>
    <cfRule type="cellIs" dxfId="1057" priority="2570" operator="between">
      <formula>#REF!+1</formula>
      <formula>#REF!</formula>
    </cfRule>
    <cfRule type="cellIs" dxfId="1056" priority="2570" operator="between">
      <formula>#REF!+1</formula>
      <formula>#REF!</formula>
    </cfRule>
    <cfRule type="cellIs" dxfId="1055" priority="2570" operator="between">
      <formula>#REF!+1</formula>
      <formula>100</formula>
    </cfRule>
    <cfRule type="cellIs" dxfId="1054" priority="2570" operator="between">
      <formula>0</formula>
      <formula>#REF!</formula>
    </cfRule>
    <cfRule type="cellIs" dxfId="1053" priority="2570" operator="between">
      <formula>#REF!+1</formula>
      <formula>"$L$10"</formula>
    </cfRule>
    <cfRule type="cellIs" dxfId="1052" priority="2570" operator="between">
      <formula>#REF!+1</formula>
      <formula>"$M$10"</formula>
    </cfRule>
    <cfRule type="cellIs" dxfId="1051" priority="2570" operator="between">
      <formula>#REF!+1</formula>
      <formula>#REF!</formula>
    </cfRule>
    <cfRule type="cellIs" dxfId="1050" priority="2570" operator="between">
      <formula>#REF!+1</formula>
      <formula>100</formula>
    </cfRule>
    <cfRule type="cellIs" dxfId="1049" priority="2570" operator="between">
      <formula>#REF!+1</formula>
      <formula>"$L$10"</formula>
    </cfRule>
    <cfRule type="cellIs" dxfId="1048" priority="2570" operator="between">
      <formula>#REF!+1</formula>
      <formula>"$M$10"</formula>
    </cfRule>
    <cfRule type="cellIs" dxfId="1047" priority="2570" operator="between">
      <formula>#REF!+1</formula>
      <formula>#REF!</formula>
    </cfRule>
    <cfRule type="cellIs" dxfId="1046" priority="2571" operator="between">
      <formula>$L$11+1</formula>
      <formula>"$L$10"</formula>
    </cfRule>
    <cfRule type="cellIs" dxfId="1045" priority="2572" operator="between">
      <formula>0</formula>
      <formula>$L$11</formula>
    </cfRule>
    <cfRule type="cellIs" dxfId="1044" priority="2573" operator="between">
      <formula>$O$11+1</formula>
      <formula>100</formula>
    </cfRule>
    <cfRule type="cellIs" dxfId="1043" priority="2574" operator="between">
      <formula>$N$11+1</formula>
      <formula>$O$11</formula>
    </cfRule>
    <cfRule type="cellIs" dxfId="1042" priority="2575" operator="between">
      <formula>$M$11+1</formula>
      <formula>"$M$10"</formula>
    </cfRule>
    <cfRule type="cellIs" dxfId="1041" priority="2576" operator="between">
      <formula>$L$11+1</formula>
      <formula>"$L$10"</formula>
    </cfRule>
    <cfRule type="cellIs" dxfId="1040" priority="2577" operator="between">
      <formula>0</formula>
      <formula>$L$11</formula>
    </cfRule>
    <cfRule type="cellIs" dxfId="1039" priority="2578" operator="between">
      <formula>#REF!+1</formula>
      <formula>100</formula>
    </cfRule>
    <cfRule type="cellIs" dxfId="1038" priority="2579" operator="between">
      <formula>#REF!+1</formula>
      <formula>"$N$9"</formula>
    </cfRule>
    <cfRule type="cellIs" dxfId="1037" priority="2580" operator="between">
      <formula>#REF!+1</formula>
      <formula>#REF!</formula>
    </cfRule>
    <cfRule type="cellIs" dxfId="1036" priority="2581" operator="between">
      <formula>#REF!+1</formula>
      <formula>#REF!</formula>
    </cfRule>
    <cfRule type="cellIs" dxfId="1035" priority="2582" operator="between">
      <formula>0</formula>
      <formula>#REF!</formula>
    </cfRule>
    <cfRule type="expression" dxfId="1034" priority="2583">
      <formula>$K23&gt;80</formula>
    </cfRule>
    <cfRule type="colorScale" priority="2584">
      <colorScale>
        <cfvo type="min"/>
        <cfvo type="percentile" val="50"/>
        <cfvo type="max"/>
        <color rgb="FF63BE7B"/>
        <color rgb="FFFFEB84"/>
        <color rgb="FFF8696B"/>
      </colorScale>
    </cfRule>
    <cfRule type="expression" dxfId="1033" priority="2585">
      <formula>AND($AD23&lt;=100,$AD23&gt;$AH21)</formula>
    </cfRule>
    <cfRule type="expression" dxfId="1032" priority="2586">
      <formula>AND($AD23&gt;$AG21,$AD23&lt;$AH21+1)</formula>
    </cfRule>
    <cfRule type="expression" dxfId="1031" priority="2587">
      <formula>AND($AD23&gt;$AF21,$AD23&lt;$AG21+1)</formula>
    </cfRule>
    <cfRule type="expression" dxfId="1030" priority="2588">
      <formula>AND($AD23&gt;$AE23,$AD23&lt;$AF21+1)</formula>
    </cfRule>
    <cfRule type="expression" dxfId="1029" priority="2589">
      <formula>$AD23&lt;$AE23+1</formula>
    </cfRule>
    <cfRule type="cellIs" dxfId="1028" priority="2590" operator="between">
      <formula>#REF!+1</formula>
      <formula>100</formula>
    </cfRule>
    <cfRule type="cellIs" dxfId="1027" priority="2591" operator="between">
      <formula>#REF!+1</formula>
      <formula>#REF!</formula>
    </cfRule>
    <cfRule type="cellIs" dxfId="1026" priority="2592" operator="between">
      <formula>#REF!+1</formula>
      <formula>"$M$10"</formula>
    </cfRule>
    <cfRule type="cellIs" dxfId="1025" priority="2593" operator="between">
      <formula>#REF!+1</formula>
      <formula>"$L$10"</formula>
    </cfRule>
    <cfRule type="cellIs" dxfId="1024" priority="2594" operator="between">
      <formula>0</formula>
      <formula>#REF!</formula>
    </cfRule>
    <cfRule type="cellIs" dxfId="1023" priority="2595" operator="between">
      <formula>#REF!+1</formula>
      <formula>100</formula>
    </cfRule>
    <cfRule type="cellIs" dxfId="1022" priority="2596" operator="between">
      <formula>#REF!+1</formula>
      <formula>#REF!</formula>
    </cfRule>
    <cfRule type="cellIs" dxfId="1021" priority="2597" operator="between">
      <formula>#REF!+1</formula>
      <formula>"$M$10"</formula>
    </cfRule>
    <cfRule type="cellIs" dxfId="1020" priority="2598" operator="between">
      <formula>#REF!+1</formula>
      <formula>"$L$10"</formula>
    </cfRule>
    <cfRule type="cellIs" dxfId="1019" priority="2599" operator="between">
      <formula>0</formula>
      <formula>#REF!</formula>
    </cfRule>
    <cfRule type="cellIs" dxfId="1018" priority="2600" operator="between">
      <formula>#REF!+1</formula>
      <formula>100</formula>
    </cfRule>
    <cfRule type="cellIs" dxfId="1017" priority="2601" operator="between">
      <formula>#REF!+1</formula>
      <formula>#REF!</formula>
    </cfRule>
    <cfRule type="cellIs" dxfId="1016" priority="2602" operator="between">
      <formula>#REF!+1</formula>
      <formula>"$M$10"</formula>
    </cfRule>
    <cfRule type="cellIs" dxfId="1015" priority="2603" operator="between">
      <formula>#REF!+1</formula>
      <formula>"$L$10"</formula>
    </cfRule>
    <cfRule type="cellIs" dxfId="1014" priority="2604" operator="between">
      <formula>0</formula>
      <formula>#REF!</formula>
    </cfRule>
    <cfRule type="cellIs" dxfId="1013" priority="2605" operator="between">
      <formula>#REF!+1</formula>
      <formula>100</formula>
    </cfRule>
    <cfRule type="cellIs" dxfId="1012" priority="2606" operator="between">
      <formula>#REF!+1</formula>
      <formula>#REF!</formula>
    </cfRule>
    <cfRule type="cellIs" dxfId="1011" priority="2607" operator="between">
      <formula>#REF!+1</formula>
      <formula>"$M$10"</formula>
    </cfRule>
    <cfRule type="cellIs" dxfId="1010" priority="2608" operator="between">
      <formula>#REF!+1</formula>
      <formula>"$L$10"</formula>
    </cfRule>
    <cfRule type="cellIs" dxfId="1009" priority="2609" operator="between">
      <formula>0</formula>
      <formula>#REF!</formula>
    </cfRule>
    <cfRule type="cellIs" dxfId="1008" priority="2610" operator="between">
      <formula>#REF!+1</formula>
      <formula>100</formula>
    </cfRule>
  </conditionalFormatting>
  <conditionalFormatting sqref="X23">
    <cfRule type="cellIs" dxfId="1007" priority="2708" operator="between">
      <formula>0</formula>
      <formula>#REF!</formula>
    </cfRule>
    <cfRule type="cellIs" dxfId="1006" priority="2708" operator="between">
      <formula>#REF!+1</formula>
      <formula>100</formula>
    </cfRule>
    <cfRule type="cellIs" dxfId="1005" priority="2708" operator="between">
      <formula>0</formula>
      <formula>#REF!</formula>
    </cfRule>
    <cfRule type="cellIs" dxfId="1004" priority="2708" operator="between">
      <formula>#REF!+1</formula>
      <formula>"$L$10"</formula>
    </cfRule>
    <cfRule type="cellIs" dxfId="1003" priority="2708" operator="between">
      <formula>#REF!+1</formula>
      <formula>"$M$10"</formula>
    </cfRule>
    <cfRule type="cellIs" dxfId="1002" priority="2708" operator="between">
      <formula>#REF!+1</formula>
      <formula>#REF!</formula>
    </cfRule>
    <cfRule type="cellIs" dxfId="1001" priority="2708" operator="between">
      <formula>#REF!+1</formula>
      <formula>#REF!</formula>
    </cfRule>
    <cfRule type="cellIs" dxfId="1000" priority="2708" operator="between">
      <formula>#REF!+1</formula>
      <formula>100</formula>
    </cfRule>
    <cfRule type="cellIs" dxfId="999" priority="2708" operator="between">
      <formula>0</formula>
      <formula>#REF!</formula>
    </cfRule>
    <cfRule type="cellIs" dxfId="998" priority="2708" operator="between">
      <formula>#REF!+1</formula>
      <formula>"$L$10"</formula>
    </cfRule>
    <cfRule type="cellIs" dxfId="997" priority="2708" operator="between">
      <formula>#REF!+1</formula>
      <formula>"$M$10"</formula>
    </cfRule>
    <cfRule type="cellIs" dxfId="996" priority="2708" operator="between">
      <formula>#REF!+1</formula>
      <formula>#REF!</formula>
    </cfRule>
    <cfRule type="cellIs" dxfId="995" priority="2708" operator="between">
      <formula>#REF!+1</formula>
      <formula>100</formula>
    </cfRule>
    <cfRule type="cellIs" dxfId="994" priority="2708" operator="between">
      <formula>#REF!+1</formula>
      <formula>"$L$10"</formula>
    </cfRule>
    <cfRule type="cellIs" dxfId="993" priority="2708" operator="between">
      <formula>#REF!+1</formula>
      <formula>"$M$10"</formula>
    </cfRule>
    <cfRule type="cellIs" dxfId="992" priority="2708" operator="between">
      <formula>#REF!+1</formula>
      <formula>#REF!</formula>
    </cfRule>
    <cfRule type="cellIs" dxfId="991" priority="2709" operator="between">
      <formula>$M$12+1</formula>
      <formula>"$M$10"</formula>
    </cfRule>
    <cfRule type="cellIs" dxfId="990" priority="2710" operator="between">
      <formula>$L$12+1</formula>
      <formula>"$L$10"</formula>
    </cfRule>
    <cfRule type="cellIs" dxfId="989" priority="2711" operator="between">
      <formula>0</formula>
      <formula>$L$12</formula>
    </cfRule>
    <cfRule type="cellIs" dxfId="988" priority="2712" operator="between">
      <formula>$O$12+1</formula>
      <formula>100</formula>
    </cfRule>
    <cfRule type="cellIs" dxfId="987" priority="2713" operator="between">
      <formula>$N$12+1</formula>
      <formula>$O$12</formula>
    </cfRule>
    <cfRule type="cellIs" dxfId="986" priority="2714" operator="between">
      <formula>$M$12+1</formula>
      <formula>"$M$10"</formula>
    </cfRule>
    <cfRule type="cellIs" dxfId="985" priority="2715" operator="between">
      <formula>$L$12+1</formula>
      <formula>"$L$10"</formula>
    </cfRule>
    <cfRule type="cellIs" dxfId="984" priority="2716" operator="between">
      <formula>0</formula>
      <formula>$L$12</formula>
    </cfRule>
    <cfRule type="cellIs" dxfId="983" priority="2717" operator="between">
      <formula>#REF!+1</formula>
      <formula>100</formula>
    </cfRule>
    <cfRule type="cellIs" dxfId="982" priority="2718" operator="between">
      <formula>#REF!+1</formula>
      <formula>"$N$9"</formula>
    </cfRule>
    <cfRule type="cellIs" dxfId="981" priority="2719" operator="between">
      <formula>#REF!+1</formula>
      <formula>#REF!</formula>
    </cfRule>
    <cfRule type="cellIs" dxfId="980" priority="2720" operator="between">
      <formula>#REF!+1</formula>
      <formula>#REF!</formula>
    </cfRule>
    <cfRule type="cellIs" dxfId="979" priority="2721" operator="between">
      <formula>0</formula>
      <formula>#REF!</formula>
    </cfRule>
    <cfRule type="expression" dxfId="978" priority="2722">
      <formula>$K23&gt;80</formula>
    </cfRule>
    <cfRule type="colorScale" priority="2723">
      <colorScale>
        <cfvo type="min"/>
        <cfvo type="percentile" val="50"/>
        <cfvo type="max"/>
        <color rgb="FF63BE7B"/>
        <color rgb="FFFFEB84"/>
        <color rgb="FFF8696B"/>
      </colorScale>
    </cfRule>
    <cfRule type="expression" dxfId="977" priority="2724">
      <formula>AND($AD23&lt;=100,$AD23&gt;$AH21)</formula>
    </cfRule>
    <cfRule type="expression" dxfId="976" priority="2725">
      <formula>AND($AD23&gt;$AG21,$AD23&lt;$AH21+1)</formula>
    </cfRule>
    <cfRule type="expression" dxfId="975" priority="2726">
      <formula>AND($AD23&gt;$AF21,$AD23&lt;$AG21+1)</formula>
    </cfRule>
    <cfRule type="expression" dxfId="974" priority="2727">
      <formula>AND($AD23&gt;$AE23,$AD23&lt;$AF21+1)</formula>
    </cfRule>
    <cfRule type="expression" dxfId="973" priority="2728">
      <formula>$AD23&lt;$AE23+1</formula>
    </cfRule>
    <cfRule type="cellIs" dxfId="972" priority="2729" operator="between">
      <formula>#REF!+1</formula>
      <formula>100</formula>
    </cfRule>
    <cfRule type="cellIs" dxfId="971" priority="2730" operator="between">
      <formula>#REF!+1</formula>
      <formula>#REF!</formula>
    </cfRule>
    <cfRule type="cellIs" dxfId="970" priority="2731" operator="between">
      <formula>#REF!+1</formula>
      <formula>"$M$10"</formula>
    </cfRule>
    <cfRule type="cellIs" dxfId="969" priority="2732" operator="between">
      <formula>#REF!+1</formula>
      <formula>"$L$10"</formula>
    </cfRule>
    <cfRule type="cellIs" dxfId="968" priority="2733" operator="between">
      <formula>0</formula>
      <formula>#REF!</formula>
    </cfRule>
    <cfRule type="cellIs" dxfId="967" priority="2734" operator="between">
      <formula>#REF!+1</formula>
      <formula>100</formula>
    </cfRule>
    <cfRule type="cellIs" dxfId="966" priority="2735" operator="between">
      <formula>#REF!+1</formula>
      <formula>#REF!</formula>
    </cfRule>
    <cfRule type="cellIs" dxfId="965" priority="2736" operator="between">
      <formula>#REF!+1</formula>
      <formula>"$M$10"</formula>
    </cfRule>
    <cfRule type="cellIs" dxfId="964" priority="2737" operator="between">
      <formula>#REF!+1</formula>
      <formula>"$L$10"</formula>
    </cfRule>
    <cfRule type="cellIs" dxfId="963" priority="2738" operator="between">
      <formula>0</formula>
      <formula>#REF!</formula>
    </cfRule>
    <cfRule type="cellIs" dxfId="962" priority="2739" operator="between">
      <formula>#REF!+1</formula>
      <formula>100</formula>
    </cfRule>
    <cfRule type="cellIs" dxfId="961" priority="2740" operator="between">
      <formula>#REF!+1</formula>
      <formula>#REF!</formula>
    </cfRule>
    <cfRule type="cellIs" dxfId="960" priority="2741" operator="between">
      <formula>#REF!+1</formula>
      <formula>"$M$10"</formula>
    </cfRule>
    <cfRule type="cellIs" dxfId="959" priority="2742" operator="between">
      <formula>#REF!+1</formula>
      <formula>"$L$10"</formula>
    </cfRule>
    <cfRule type="cellIs" dxfId="958" priority="2743" operator="between">
      <formula>0</formula>
      <formula>#REF!</formula>
    </cfRule>
    <cfRule type="cellIs" dxfId="957" priority="2744" operator="between">
      <formula>#REF!+1</formula>
      <formula>100</formula>
    </cfRule>
    <cfRule type="cellIs" dxfId="956" priority="2745" operator="between">
      <formula>#REF!+1</formula>
      <formula>#REF!</formula>
    </cfRule>
    <cfRule type="cellIs" dxfId="955" priority="2746" operator="between">
      <formula>#REF!+1</formula>
      <formula>"$M$10"</formula>
    </cfRule>
    <cfRule type="cellIs" dxfId="954" priority="2747" operator="between">
      <formula>#REF!+1</formula>
      <formula>"$L$10"</formula>
    </cfRule>
    <cfRule type="cellIs" dxfId="953" priority="2748" operator="between">
      <formula>0</formula>
      <formula>#REF!</formula>
    </cfRule>
    <cfRule type="cellIs" dxfId="952" priority="2749" operator="between">
      <formula>#REF!+1</formula>
      <formula>100</formula>
    </cfRule>
  </conditionalFormatting>
  <conditionalFormatting sqref="X23">
    <cfRule type="cellIs" dxfId="951" priority="2750" operator="between">
      <formula>#REF!+1</formula>
      <formula>"$L$10"</formula>
    </cfRule>
    <cfRule type="cellIs" dxfId="950" priority="2750" operator="between">
      <formula>0</formula>
      <formula>#REF!</formula>
    </cfRule>
    <cfRule type="cellIs" dxfId="949" priority="2750" operator="between">
      <formula>#REF!+1</formula>
      <formula>"$L$10"</formula>
    </cfRule>
    <cfRule type="cellIs" dxfId="948" priority="2750" operator="between">
      <formula>#REF!+1</formula>
      <formula>"$M$10"</formula>
    </cfRule>
    <cfRule type="cellIs" dxfId="947" priority="2750" operator="between">
      <formula>#REF!+1</formula>
      <formula>#REF!</formula>
    </cfRule>
    <cfRule type="cellIs" dxfId="946" priority="2750" operator="between">
      <formula>#REF!+1</formula>
      <formula>100</formula>
    </cfRule>
    <cfRule type="cellIs" dxfId="945" priority="2750" operator="between">
      <formula>#REF!+1</formula>
      <formula>100</formula>
    </cfRule>
    <cfRule type="cellIs" dxfId="944" priority="2750" operator="between">
      <formula>0</formula>
      <formula>#REF!</formula>
    </cfRule>
    <cfRule type="cellIs" dxfId="943" priority="2750" operator="between">
      <formula>#REF!+1</formula>
      <formula>"$L$10"</formula>
    </cfRule>
    <cfRule type="cellIs" dxfId="942" priority="2750" operator="between">
      <formula>#REF!+1</formula>
      <formula>"$M$10"</formula>
    </cfRule>
    <cfRule type="cellIs" dxfId="941" priority="2750" operator="between">
      <formula>#REF!+1</formula>
      <formula>#REF!</formula>
    </cfRule>
    <cfRule type="cellIs" dxfId="940" priority="2750" operator="between">
      <formula>#REF!+1</formula>
      <formula>100</formula>
    </cfRule>
    <cfRule type="cellIs" dxfId="939" priority="2750" operator="between">
      <formula>0</formula>
      <formula>#REF!</formula>
    </cfRule>
    <cfRule type="cellIs" dxfId="938" priority="2750" operator="between">
      <formula>#REF!+1</formula>
      <formula>"$M$10"</formula>
    </cfRule>
    <cfRule type="cellIs" dxfId="937" priority="2750" operator="between">
      <formula>#REF!+1</formula>
      <formula>#REF!</formula>
    </cfRule>
    <cfRule type="cellIs" dxfId="936" priority="2750" operator="between">
      <formula>#REF!+1</formula>
      <formula>100</formula>
    </cfRule>
    <cfRule type="cellIs" dxfId="935" priority="2848" operator="between">
      <formula>#REF!+1</formula>
      <formula>#REF!</formula>
    </cfRule>
    <cfRule type="cellIs" dxfId="934" priority="2849" operator="between">
      <formula>#REF!+1</formula>
      <formula>"$M$10"</formula>
    </cfRule>
    <cfRule type="cellIs" dxfId="933" priority="2850" operator="between">
      <formula>#REF!+1</formula>
      <formula>"$L$10"</formula>
    </cfRule>
    <cfRule type="cellIs" dxfId="932" priority="2851" operator="between">
      <formula>0</formula>
      <formula>#REF!</formula>
    </cfRule>
    <cfRule type="cellIs" dxfId="931" priority="2852" operator="between">
      <formula>#REF!+1</formula>
      <formula>100</formula>
    </cfRule>
    <cfRule type="cellIs" dxfId="930" priority="2853" operator="between">
      <formula>#REF!+1</formula>
      <formula>#REF!</formula>
    </cfRule>
    <cfRule type="cellIs" dxfId="929" priority="2854" operator="between">
      <formula>#REF!+1</formula>
      <formula>"$M$10"</formula>
    </cfRule>
    <cfRule type="cellIs" dxfId="928" priority="2855" operator="between">
      <formula>#REF!+1</formula>
      <formula>"$L$10"</formula>
    </cfRule>
    <cfRule type="cellIs" dxfId="927" priority="2856" operator="between">
      <formula>0</formula>
      <formula>#REF!</formula>
    </cfRule>
    <cfRule type="cellIs" dxfId="926" priority="2857" operator="between">
      <formula>#REF!+1</formula>
      <formula>100</formula>
    </cfRule>
    <cfRule type="cellIs" dxfId="925" priority="2858" operator="between">
      <formula>#REF!+1</formula>
      <formula>#REF!</formula>
    </cfRule>
    <cfRule type="cellIs" dxfId="924" priority="2859" operator="between">
      <formula>#REF!+1</formula>
      <formula>"$M$10"</formula>
    </cfRule>
    <cfRule type="cellIs" dxfId="923" priority="2860" operator="between">
      <formula>#REF!+1</formula>
      <formula>"$L$10"</formula>
    </cfRule>
    <cfRule type="cellIs" dxfId="922" priority="2861" operator="between">
      <formula>0</formula>
      <formula>#REF!</formula>
    </cfRule>
    <cfRule type="cellIs" dxfId="921" priority="2862" operator="between">
      <formula>#REF!+1</formula>
      <formula>100</formula>
    </cfRule>
    <cfRule type="cellIs" dxfId="920" priority="2863" operator="between">
      <formula>#REF!+1</formula>
      <formula>#REF!</formula>
    </cfRule>
    <cfRule type="cellIs" dxfId="919" priority="2864" operator="between">
      <formula>$M$13+1</formula>
      <formula>"$M$10"</formula>
    </cfRule>
    <cfRule type="cellIs" dxfId="918" priority="2865" operator="between">
      <formula>$L$13+1</formula>
      <formula>"$L$10"</formula>
    </cfRule>
    <cfRule type="cellIs" dxfId="917" priority="2866" operator="between">
      <formula>0</formula>
      <formula>$L$13</formula>
    </cfRule>
    <cfRule type="cellIs" dxfId="916" priority="2867" operator="between">
      <formula>$O$13+1</formula>
      <formula>100</formula>
    </cfRule>
    <cfRule type="cellIs" dxfId="915" priority="2868" operator="between">
      <formula>$N$13+1</formula>
      <formula>$O$13</formula>
    </cfRule>
    <cfRule type="cellIs" dxfId="914" priority="2869" operator="between">
      <formula>$M$13+1</formula>
      <formula>"$M$10"</formula>
    </cfRule>
    <cfRule type="cellIs" dxfId="913" priority="2870" operator="between">
      <formula>$L$13+1</formula>
      <formula>"$L$10"</formula>
    </cfRule>
    <cfRule type="cellIs" dxfId="912" priority="2871" operator="between">
      <formula>0</formula>
      <formula>$L$13</formula>
    </cfRule>
    <cfRule type="cellIs" dxfId="911" priority="2872" operator="between">
      <formula>#REF!+1</formula>
      <formula>100</formula>
    </cfRule>
    <cfRule type="cellIs" dxfId="910" priority="2873" operator="between">
      <formula>#REF!+1</formula>
      <formula>"$N$9"</formula>
    </cfRule>
    <cfRule type="cellIs" dxfId="909" priority="2874" operator="between">
      <formula>#REF!+1</formula>
      <formula>#REF!</formula>
    </cfRule>
    <cfRule type="cellIs" dxfId="908" priority="2875" operator="between">
      <formula>#REF!+1</formula>
      <formula>#REF!</formula>
    </cfRule>
    <cfRule type="cellIs" dxfId="907" priority="2876" operator="between">
      <formula>0</formula>
      <formula>#REF!</formula>
    </cfRule>
    <cfRule type="expression" dxfId="906" priority="2877">
      <formula>$K23&gt;80</formula>
    </cfRule>
    <cfRule type="colorScale" priority="2878">
      <colorScale>
        <cfvo type="min"/>
        <cfvo type="percentile" val="50"/>
        <cfvo type="max"/>
        <color rgb="FF63BE7B"/>
        <color rgb="FFFFEB84"/>
        <color rgb="FFF8696B"/>
      </colorScale>
    </cfRule>
    <cfRule type="expression" dxfId="905" priority="2879">
      <formula>AND($AD23&lt;=100,$AD23&gt;$AH20)</formula>
    </cfRule>
    <cfRule type="expression" dxfId="904" priority="2880">
      <formula>AND($AD23&gt;$AG20,$AD23&lt;$AH20+1)</formula>
    </cfRule>
    <cfRule type="expression" dxfId="903" priority="2881">
      <formula>AND($AD23&gt;$AF20,$AD23&lt;$AG20+1)</formula>
    </cfRule>
    <cfRule type="expression" dxfId="902" priority="2882">
      <formula>AND($AD23&gt;$AE23,$AD23&lt;$AF20+1)</formula>
    </cfRule>
    <cfRule type="expression" dxfId="901" priority="2883">
      <formula>$AD23&lt;$AE23+1</formula>
    </cfRule>
    <cfRule type="cellIs" dxfId="900" priority="2884" operator="between">
      <formula>#REF!+1</formula>
      <formula>100</formula>
    </cfRule>
    <cfRule type="cellIs" dxfId="899" priority="2885" operator="between">
      <formula>#REF!+1</formula>
      <formula>#REF!</formula>
    </cfRule>
    <cfRule type="cellIs" dxfId="898" priority="2886" operator="between">
      <formula>#REF!+1</formula>
      <formula>"$M$10"</formula>
    </cfRule>
    <cfRule type="cellIs" dxfId="897" priority="2887" operator="between">
      <formula>#REF!+1</formula>
      <formula>"$L$10"</formula>
    </cfRule>
    <cfRule type="cellIs" dxfId="896" priority="2888" operator="between">
      <formula>0</formula>
      <formula>#REF!</formula>
    </cfRule>
  </conditionalFormatting>
  <conditionalFormatting sqref="X23">
    <cfRule type="cellIs" dxfId="895" priority="2889" operator="between">
      <formula>$M$13+1</formula>
      <formula>"$M$10"</formula>
    </cfRule>
    <cfRule type="cellIs" dxfId="894" priority="2889" operator="between">
      <formula>$L$13+1</formula>
      <formula>"$L$10"</formula>
    </cfRule>
    <cfRule type="cellIs" dxfId="893" priority="2889" operator="between">
      <formula>0</formula>
      <formula>$L$13</formula>
    </cfRule>
    <cfRule type="cellIs" dxfId="892" priority="2889" operator="between">
      <formula>$O$13+1</formula>
      <formula>100</formula>
    </cfRule>
    <cfRule type="cellIs" dxfId="891" priority="2889" operator="between">
      <formula>$N$13+1</formula>
      <formula>$O$13</formula>
    </cfRule>
    <cfRule type="cellIs" dxfId="890" priority="2889" operator="between">
      <formula>$M$13+1</formula>
      <formula>"$M$10"</formula>
    </cfRule>
    <cfRule type="cellIs" dxfId="889" priority="2889" operator="between">
      <formula>$L$13+1</formula>
      <formula>"$L$10"</formula>
    </cfRule>
    <cfRule type="cellIs" dxfId="888" priority="2889" operator="between">
      <formula>0</formula>
      <formula>$L$13</formula>
    </cfRule>
    <cfRule type="cellIs" dxfId="887" priority="2889" operator="between">
      <formula>#REF!+1</formula>
      <formula>100</formula>
    </cfRule>
    <cfRule type="cellIs" dxfId="886" priority="2889" operator="between">
      <formula>#REF!+1</formula>
      <formula>"$N$9"</formula>
    </cfRule>
    <cfRule type="cellIs" dxfId="885" priority="2889" operator="between">
      <formula>#REF!+1</formula>
      <formula>#REF!</formula>
    </cfRule>
    <cfRule type="cellIs" dxfId="884" priority="2889" operator="between">
      <formula>#REF!+1</formula>
      <formula>#REF!</formula>
    </cfRule>
    <cfRule type="cellIs" dxfId="883" priority="2889" operator="between">
      <formula>0</formula>
      <formula>#REF!</formula>
    </cfRule>
    <cfRule type="expression" dxfId="882" priority="2889">
      <formula>$K23&gt;80</formula>
    </cfRule>
    <cfRule type="colorScale" priority="2889">
      <colorScale>
        <cfvo type="min"/>
        <cfvo type="percentile" val="50"/>
        <cfvo type="max"/>
        <color rgb="FF63BE7B"/>
        <color rgb="FFFFEB84"/>
        <color rgb="FFF8696B"/>
      </colorScale>
    </cfRule>
    <cfRule type="expression" dxfId="881" priority="2946">
      <formula>AND($AD23&lt;=100,$AD23&gt;$AH22)</formula>
    </cfRule>
    <cfRule type="expression" dxfId="880" priority="2947">
      <formula>AND($AD23&gt;$AG22,$AD23&lt;$AH22+1)</formula>
    </cfRule>
    <cfRule type="expression" dxfId="879" priority="2948">
      <formula>AND($AD23&gt;$AF23,$AD23&lt;$AG22+1)</formula>
    </cfRule>
    <cfRule type="expression" dxfId="878" priority="2949">
      <formula>AND($AD23&gt;$AE23,$AD23&lt;$AF23+1)</formula>
    </cfRule>
    <cfRule type="expression" dxfId="877" priority="2950">
      <formula>$AD23&lt;$AE23+1</formula>
    </cfRule>
    <cfRule type="cellIs" dxfId="876" priority="2951" operator="between">
      <formula>#REF!+1</formula>
      <formula>100</formula>
    </cfRule>
    <cfRule type="cellIs" dxfId="875" priority="2952" operator="between">
      <formula>#REF!+1</formula>
      <formula>#REF!</formula>
    </cfRule>
    <cfRule type="cellIs" dxfId="874" priority="2953" operator="between">
      <formula>#REF!+1</formula>
      <formula>"$M$10"</formula>
    </cfRule>
    <cfRule type="cellIs" dxfId="873" priority="2954" operator="between">
      <formula>#REF!+1</formula>
      <formula>"$L$10"</formula>
    </cfRule>
    <cfRule type="cellIs" dxfId="872" priority="2955" operator="between">
      <formula>0</formula>
      <formula>#REF!</formula>
    </cfRule>
    <cfRule type="cellIs" dxfId="871" priority="2956" operator="between">
      <formula>#REF!+1</formula>
      <formula>100</formula>
    </cfRule>
    <cfRule type="cellIs" dxfId="870" priority="2957" operator="between">
      <formula>#REF!+1</formula>
      <formula>#REF!</formula>
    </cfRule>
    <cfRule type="cellIs" dxfId="869" priority="2958" operator="between">
      <formula>#REF!+1</formula>
      <formula>"$M$10"</formula>
    </cfRule>
    <cfRule type="cellIs" dxfId="868" priority="2959" operator="between">
      <formula>#REF!+1</formula>
      <formula>"$L$10"</formula>
    </cfRule>
    <cfRule type="cellIs" dxfId="867" priority="2960" operator="between">
      <formula>0</formula>
      <formula>#REF!</formula>
    </cfRule>
    <cfRule type="cellIs" dxfId="866" priority="2961" operator="between">
      <formula>#REF!+1</formula>
      <formula>100</formula>
    </cfRule>
    <cfRule type="cellIs" dxfId="865" priority="2962" operator="between">
      <formula>#REF!+1</formula>
      <formula>#REF!</formula>
    </cfRule>
    <cfRule type="cellIs" dxfId="864" priority="2963" operator="between">
      <formula>#REF!+1</formula>
      <formula>"$M$10"</formula>
    </cfRule>
    <cfRule type="cellIs" dxfId="863" priority="2964" operator="between">
      <formula>#REF!+1</formula>
      <formula>"$L$10"</formula>
    </cfRule>
    <cfRule type="cellIs" dxfId="862" priority="2965" operator="between">
      <formula>0</formula>
      <formula>#REF!</formula>
    </cfRule>
    <cfRule type="cellIs" dxfId="861" priority="2966" operator="between">
      <formula>#REF!+1</formula>
      <formula>100</formula>
    </cfRule>
    <cfRule type="cellIs" dxfId="860" priority="2967" operator="between">
      <formula>#REF!+1</formula>
      <formula>#REF!</formula>
    </cfRule>
    <cfRule type="cellIs" dxfId="859" priority="2968" operator="between">
      <formula>#REF!+1</formula>
      <formula>"$M$10"</formula>
    </cfRule>
    <cfRule type="cellIs" dxfId="858" priority="2969" operator="between">
      <formula>#REF!+1</formula>
      <formula>"$L$10"</formula>
    </cfRule>
    <cfRule type="cellIs" dxfId="857" priority="2970" operator="between">
      <formula>0</formula>
      <formula>#REF!</formula>
    </cfRule>
    <cfRule type="cellIs" dxfId="856" priority="2971" operator="between">
      <formula>#REF!+1</formula>
      <formula>100</formula>
    </cfRule>
    <cfRule type="cellIs" dxfId="855" priority="2972" operator="between">
      <formula>#REF!+1</formula>
      <formula>#REF!</formula>
    </cfRule>
    <cfRule type="cellIs" dxfId="854" priority="2973" operator="between">
      <formula>#REF!+1</formula>
      <formula>"$M$10"</formula>
    </cfRule>
    <cfRule type="cellIs" dxfId="853" priority="2974" operator="between">
      <formula>#REF!+1</formula>
      <formula>"$L$10"</formula>
    </cfRule>
    <cfRule type="cellIs" dxfId="852" priority="2975" operator="between">
      <formula>0</formula>
      <formula>#REF!</formula>
    </cfRule>
    <cfRule type="cellIs" dxfId="851" priority="2976" operator="between">
      <formula>#REF!+1</formula>
      <formula>100</formula>
    </cfRule>
    <cfRule type="cellIs" dxfId="850" priority="2977" operator="between">
      <formula>#REF!+1</formula>
      <formula>#REF!</formula>
    </cfRule>
    <cfRule type="cellIs" dxfId="849" priority="2978" operator="between">
      <formula>#REF!+1</formula>
      <formula>"$M$10"</formula>
    </cfRule>
    <cfRule type="cellIs" dxfId="848" priority="2979" operator="between">
      <formula>#REF!+1</formula>
      <formula>"$L$10"</formula>
    </cfRule>
    <cfRule type="cellIs" dxfId="847" priority="2980" operator="between">
      <formula>0</formula>
      <formula>#REF!</formula>
    </cfRule>
    <cfRule type="cellIs" dxfId="846" priority="2981" operator="between">
      <formula>#REF!+1</formula>
      <formula>100</formula>
    </cfRule>
    <cfRule type="cellIs" dxfId="845" priority="2982" operator="between">
      <formula>#REF!+1</formula>
      <formula>#REF!</formula>
    </cfRule>
    <cfRule type="cellIs" dxfId="844" priority="2983" operator="between">
      <formula>#REF!+1</formula>
      <formula>"$M$10"</formula>
    </cfRule>
    <cfRule type="cellIs" dxfId="843" priority="2984" operator="between">
      <formula>#REF!+1</formula>
      <formula>"$L$10"</formula>
    </cfRule>
    <cfRule type="cellIs" dxfId="842" priority="2985" operator="between">
      <formula>0</formula>
      <formula>#REF!</formula>
    </cfRule>
    <cfRule type="cellIs" dxfId="841" priority="2986" operator="between">
      <formula>#REF!+1</formula>
      <formula>100</formula>
    </cfRule>
    <cfRule type="cellIs" dxfId="840" priority="2987" operator="between">
      <formula>#REF!+1</formula>
      <formula>#REF!</formula>
    </cfRule>
  </conditionalFormatting>
  <conditionalFormatting sqref="X23">
    <cfRule type="cellIs" dxfId="839" priority="2988" operator="between">
      <formula>#REF!+1</formula>
      <formula>#REF!</formula>
    </cfRule>
    <cfRule type="cellIs" dxfId="838" priority="2988" operator="between">
      <formula>#REF!+1</formula>
      <formula>"$M$10"</formula>
    </cfRule>
    <cfRule type="cellIs" dxfId="837" priority="2988" operator="between">
      <formula>#REF!+1</formula>
      <formula>"$L$10"</formula>
    </cfRule>
    <cfRule type="cellIs" dxfId="836" priority="2988" operator="between">
      <formula>0</formula>
      <formula>#REF!</formula>
    </cfRule>
    <cfRule type="cellIs" dxfId="835" priority="2988" operator="between">
      <formula>#REF!+1</formula>
      <formula>100</formula>
    </cfRule>
    <cfRule type="cellIs" dxfId="834" priority="2988" operator="between">
      <formula>#REF!+1</formula>
      <formula>#REF!</formula>
    </cfRule>
    <cfRule type="cellIs" dxfId="833" priority="2988" operator="between">
      <formula>#REF!+1</formula>
      <formula>"$M$10"</formula>
    </cfRule>
    <cfRule type="cellIs" dxfId="832" priority="2988" operator="between">
      <formula>#REF!+1</formula>
      <formula>"$L$10"</formula>
    </cfRule>
    <cfRule type="cellIs" dxfId="831" priority="2988" operator="between">
      <formula>0</formula>
      <formula>#REF!</formula>
    </cfRule>
    <cfRule type="cellIs" dxfId="830" priority="2988" operator="between">
      <formula>#REF!+1</formula>
      <formula>100</formula>
    </cfRule>
    <cfRule type="cellIs" dxfId="829" priority="2988" operator="between">
      <formula>#REF!+1</formula>
      <formula>#REF!</formula>
    </cfRule>
    <cfRule type="cellIs" dxfId="828" priority="2988" operator="between">
      <formula>#REF!+1</formula>
      <formula>"$M$10"</formula>
    </cfRule>
    <cfRule type="cellIs" dxfId="827" priority="2988" operator="between">
      <formula>#REF!+1</formula>
      <formula>"$L$10"</formula>
    </cfRule>
    <cfRule type="cellIs" dxfId="826" priority="2988" operator="between">
      <formula>0</formula>
      <formula>#REF!</formula>
    </cfRule>
    <cfRule type="cellIs" dxfId="825" priority="2988" operator="between">
      <formula>#REF!+1</formula>
      <formula>100</formula>
    </cfRule>
    <cfRule type="cellIs" dxfId="824" priority="2988" operator="between">
      <formula>#REF!+1</formula>
      <formula>#REF!</formula>
    </cfRule>
    <cfRule type="cellIs" dxfId="823" priority="2988" operator="between">
      <formula>$M$9+1</formula>
      <formula>"$M$10"</formula>
    </cfRule>
    <cfRule type="cellIs" dxfId="822" priority="2989" operator="between">
      <formula>$L$9+1</formula>
      <formula>"$L$10"</formula>
    </cfRule>
    <cfRule type="cellIs" dxfId="821" priority="2990" operator="between">
      <formula>0</formula>
      <formula>$L$9</formula>
    </cfRule>
    <cfRule type="cellIs" dxfId="820" priority="2991" operator="between">
      <formula>$O$9+1</formula>
      <formula>100</formula>
    </cfRule>
    <cfRule type="cellIs" dxfId="819" priority="2992" operator="between">
      <formula>$N$9+1</formula>
      <formula>$O$9</formula>
    </cfRule>
    <cfRule type="cellIs" dxfId="818" priority="2993" operator="between">
      <formula>$M$9+1</formula>
      <formula>"$M$10"</formula>
    </cfRule>
    <cfRule type="cellIs" dxfId="817" priority="2994" operator="between">
      <formula>$L$9+1</formula>
      <formula>"$L$10"</formula>
    </cfRule>
    <cfRule type="cellIs" dxfId="816" priority="2995" operator="between">
      <formula>0</formula>
      <formula>$L$9</formula>
    </cfRule>
    <cfRule type="cellIs" dxfId="815" priority="2996" operator="between">
      <formula>#REF!+1</formula>
      <formula>100</formula>
    </cfRule>
    <cfRule type="cellIs" dxfId="814" priority="2997" operator="between">
      <formula>#REF!+1</formula>
      <formula>"$N$9"</formula>
    </cfRule>
    <cfRule type="cellIs" dxfId="813" priority="2998" operator="between">
      <formula>#REF!+1</formula>
      <formula>#REF!</formula>
    </cfRule>
    <cfRule type="cellIs" dxfId="812" priority="2999" operator="between">
      <formula>#REF!+1</formula>
      <formula>#REF!</formula>
    </cfRule>
    <cfRule type="cellIs" dxfId="811" priority="3000" operator="between">
      <formula>0</formula>
      <formula>#REF!</formula>
    </cfRule>
    <cfRule type="expression" dxfId="810" priority="3001">
      <formula>$K23&gt;80</formula>
    </cfRule>
    <cfRule type="colorScale" priority="3002">
      <colorScale>
        <cfvo type="min"/>
        <cfvo type="percentile" val="50"/>
        <cfvo type="max"/>
        <color rgb="FF63BE7B"/>
        <color rgb="FFFFEB84"/>
        <color rgb="FFF8696B"/>
      </colorScale>
    </cfRule>
    <cfRule type="expression" dxfId="809" priority="3003">
      <formula>AND($AD23&lt;=100,$AD23&gt;$AH21)</formula>
    </cfRule>
    <cfRule type="expression" dxfId="808" priority="3004">
      <formula>AND($AD23&gt;$AG21,$AD23&lt;$AH21+1)</formula>
    </cfRule>
    <cfRule type="expression" dxfId="807" priority="3005">
      <formula>AND($AD23&gt;$AF22,$AD23&lt;$AG21+1)</formula>
    </cfRule>
    <cfRule type="expression" dxfId="806" priority="3006">
      <formula>AND($AD23&gt;$AE23,$AD23&lt;$AF22+1)</formula>
    </cfRule>
    <cfRule type="expression" dxfId="805" priority="3007">
      <formula>$AD23&lt;$AE23+1</formula>
    </cfRule>
    <cfRule type="cellIs" dxfId="804" priority="3008" operator="between">
      <formula>#REF!+1</formula>
      <formula>100</formula>
    </cfRule>
    <cfRule type="cellIs" dxfId="803" priority="3009" operator="between">
      <formula>#REF!+1</formula>
      <formula>#REF!</formula>
    </cfRule>
    <cfRule type="cellIs" dxfId="802" priority="3010" operator="between">
      <formula>#REF!+1</formula>
      <formula>"$M$10"</formula>
    </cfRule>
    <cfRule type="cellIs" dxfId="801" priority="3011" operator="between">
      <formula>#REF!+1</formula>
      <formula>"$L$10"</formula>
    </cfRule>
    <cfRule type="cellIs" dxfId="800" priority="3012" operator="between">
      <formula>0</formula>
      <formula>#REF!</formula>
    </cfRule>
    <cfRule type="cellIs" dxfId="799" priority="3013" operator="between">
      <formula>#REF!+1</formula>
      <formula>100</formula>
    </cfRule>
    <cfRule type="cellIs" dxfId="798" priority="3014" operator="between">
      <formula>#REF!+1</formula>
      <formula>#REF!</formula>
    </cfRule>
    <cfRule type="cellIs" dxfId="797" priority="3015" operator="between">
      <formula>#REF!+1</formula>
      <formula>"$M$10"</formula>
    </cfRule>
    <cfRule type="cellIs" dxfId="796" priority="3016" operator="between">
      <formula>#REF!+1</formula>
      <formula>"$L$10"</formula>
    </cfRule>
    <cfRule type="cellIs" dxfId="795" priority="3017" operator="between">
      <formula>0</formula>
      <formula>#REF!</formula>
    </cfRule>
    <cfRule type="cellIs" dxfId="794" priority="3018" operator="between">
      <formula>#REF!+1</formula>
      <formula>100</formula>
    </cfRule>
    <cfRule type="cellIs" dxfId="793" priority="3019" operator="between">
      <formula>#REF!+1</formula>
      <formula>#REF!</formula>
    </cfRule>
    <cfRule type="cellIs" dxfId="792" priority="3020" operator="between">
      <formula>#REF!+1</formula>
      <formula>"$M$10"</formula>
    </cfRule>
    <cfRule type="cellIs" dxfId="791" priority="3021" operator="between">
      <formula>#REF!+1</formula>
      <formula>"$L$10"</formula>
    </cfRule>
    <cfRule type="cellIs" dxfId="790" priority="3022" operator="between">
      <formula>0</formula>
      <formula>#REF!</formula>
    </cfRule>
    <cfRule type="cellIs" dxfId="789" priority="3023" operator="between">
      <formula>#REF!+1</formula>
      <formula>100</formula>
    </cfRule>
    <cfRule type="cellIs" dxfId="788" priority="3024" operator="between">
      <formula>#REF!+1</formula>
      <formula>#REF!</formula>
    </cfRule>
    <cfRule type="cellIs" dxfId="787" priority="3025" operator="between">
      <formula>#REF!+1</formula>
      <formula>"$M$10"</formula>
    </cfRule>
    <cfRule type="cellIs" dxfId="786" priority="3026" operator="between">
      <formula>#REF!+1</formula>
      <formula>"$L$10"</formula>
    </cfRule>
    <cfRule type="cellIs" dxfId="785" priority="3027" operator="between">
      <formula>0</formula>
      <formula>#REF!</formula>
    </cfRule>
    <cfRule type="cellIs" dxfId="784" priority="3028" operator="between">
      <formula>#REF!+1</formula>
      <formula>100</formula>
    </cfRule>
  </conditionalFormatting>
  <conditionalFormatting sqref="X23">
    <cfRule type="cellIs" dxfId="783" priority="3029" operator="between">
      <formula>#REF!+1</formula>
      <formula>#REF!</formula>
    </cfRule>
    <cfRule type="cellIs" dxfId="782" priority="3029" operator="between">
      <formula>#REF!+1</formula>
      <formula>"$M$10"</formula>
    </cfRule>
    <cfRule type="cellIs" dxfId="781" priority="3029" operator="between">
      <formula>#REF!+1</formula>
      <formula>"$L$10"</formula>
    </cfRule>
    <cfRule type="cellIs" dxfId="780" priority="3029" operator="between">
      <formula>0</formula>
      <formula>#REF!</formula>
    </cfRule>
    <cfRule type="cellIs" dxfId="779" priority="3029" operator="between">
      <formula>#REF!+1</formula>
      <formula>100</formula>
    </cfRule>
    <cfRule type="cellIs" dxfId="778" priority="3029" operator="between">
      <formula>#REF!+1</formula>
      <formula>#REF!</formula>
    </cfRule>
    <cfRule type="cellIs" dxfId="777" priority="3029" operator="between">
      <formula>#REF!+1</formula>
      <formula>"$M$10"</formula>
    </cfRule>
    <cfRule type="cellIs" dxfId="776" priority="3029" operator="between">
      <formula>#REF!+1</formula>
      <formula>"$L$10"</formula>
    </cfRule>
    <cfRule type="cellIs" dxfId="775" priority="3029" operator="between">
      <formula>0</formula>
      <formula>#REF!</formula>
    </cfRule>
    <cfRule type="cellIs" dxfId="774" priority="3029" operator="between">
      <formula>#REF!+1</formula>
      <formula>100</formula>
    </cfRule>
    <cfRule type="cellIs" dxfId="773" priority="3029" operator="between">
      <formula>#REF!+1</formula>
      <formula>#REF!</formula>
    </cfRule>
    <cfRule type="cellIs" dxfId="772" priority="3029" operator="between">
      <formula>#REF!+1</formula>
      <formula>"$M$10"</formula>
    </cfRule>
    <cfRule type="cellIs" dxfId="771" priority="3029" operator="between">
      <formula>#REF!+1</formula>
      <formula>"$L$10"</formula>
    </cfRule>
    <cfRule type="cellIs" dxfId="770" priority="3029" operator="between">
      <formula>0</formula>
      <formula>#REF!</formula>
    </cfRule>
    <cfRule type="cellIs" dxfId="769" priority="3029" operator="between">
      <formula>#REF!+1</formula>
      <formula>100</formula>
    </cfRule>
    <cfRule type="cellIs" dxfId="768" priority="3029" operator="between">
      <formula>#REF!+1</formula>
      <formula>#REF!</formula>
    </cfRule>
    <cfRule type="cellIs" dxfId="767" priority="3029" operator="between">
      <formula>$M$10+1</formula>
      <formula>"$M$10"</formula>
    </cfRule>
    <cfRule type="cellIs" dxfId="766" priority="3030" operator="between">
      <formula>$L$10+1</formula>
      <formula>"$L$10"</formula>
    </cfRule>
    <cfRule type="cellIs" dxfId="765" priority="3031" operator="between">
      <formula>0</formula>
      <formula>$L$10</formula>
    </cfRule>
    <cfRule type="cellIs" dxfId="764" priority="3032" operator="between">
      <formula>$O$10+1</formula>
      <formula>100</formula>
    </cfRule>
    <cfRule type="cellIs" dxfId="763" priority="3033" operator="between">
      <formula>$N$10+1</formula>
      <formula>$O$10</formula>
    </cfRule>
    <cfRule type="cellIs" dxfId="762" priority="3034" operator="between">
      <formula>$M$10+1</formula>
      <formula>"$M$10"</formula>
    </cfRule>
    <cfRule type="cellIs" dxfId="761" priority="3035" operator="between">
      <formula>$L$10+1</formula>
      <formula>"$L$10"</formula>
    </cfRule>
    <cfRule type="cellIs" dxfId="760" priority="3036" operator="between">
      <formula>0</formula>
      <formula>$L$10</formula>
    </cfRule>
    <cfRule type="cellIs" dxfId="759" priority="3037" operator="between">
      <formula>#REF!+1</formula>
      <formula>100</formula>
    </cfRule>
    <cfRule type="cellIs" dxfId="758" priority="3038" operator="between">
      <formula>#REF!+1</formula>
      <formula>"$N$9"</formula>
    </cfRule>
    <cfRule type="cellIs" dxfId="757" priority="3039" operator="between">
      <formula>#REF!+1</formula>
      <formula>#REF!</formula>
    </cfRule>
    <cfRule type="cellIs" dxfId="756" priority="3040" operator="between">
      <formula>#REF!+1</formula>
      <formula>#REF!</formula>
    </cfRule>
    <cfRule type="cellIs" dxfId="755" priority="3041" operator="between">
      <formula>0</formula>
      <formula>#REF!</formula>
    </cfRule>
    <cfRule type="expression" dxfId="754" priority="3042">
      <formula>$K23&gt;80</formula>
    </cfRule>
    <cfRule type="colorScale" priority="3043">
      <colorScale>
        <cfvo type="min"/>
        <cfvo type="percentile" val="50"/>
        <cfvo type="max"/>
        <color rgb="FF63BE7B"/>
        <color rgb="FFFFEB84"/>
        <color rgb="FFF8696B"/>
      </colorScale>
    </cfRule>
    <cfRule type="expression" dxfId="753" priority="3044">
      <formula>AND($AD23&lt;=100,$AD23&gt;$AH21)</formula>
    </cfRule>
    <cfRule type="expression" dxfId="752" priority="3045">
      <formula>AND($AD23&gt;$AG21,$AD23&lt;$AH21+1)</formula>
    </cfRule>
    <cfRule type="expression" dxfId="751" priority="3046">
      <formula>AND($AD23&gt;$AF22,$AD23&lt;$AG21+1)</formula>
    </cfRule>
    <cfRule type="expression" dxfId="750" priority="3047">
      <formula>AND($AD23&gt;$AE23,$AD23&lt;$AF22+1)</formula>
    </cfRule>
    <cfRule type="expression" dxfId="749" priority="3048">
      <formula>$AD23&lt;$AE23+1</formula>
    </cfRule>
    <cfRule type="cellIs" dxfId="748" priority="3049" operator="between">
      <formula>#REF!+1</formula>
      <formula>100</formula>
    </cfRule>
    <cfRule type="cellIs" dxfId="747" priority="3050" operator="between">
      <formula>#REF!+1</formula>
      <formula>#REF!</formula>
    </cfRule>
    <cfRule type="cellIs" dxfId="746" priority="3051" operator="between">
      <formula>#REF!+1</formula>
      <formula>"$M$10"</formula>
    </cfRule>
    <cfRule type="cellIs" dxfId="745" priority="3052" operator="between">
      <formula>#REF!+1</formula>
      <formula>"$L$10"</formula>
    </cfRule>
    <cfRule type="cellIs" dxfId="744" priority="3053" operator="between">
      <formula>0</formula>
      <formula>#REF!</formula>
    </cfRule>
    <cfRule type="cellIs" dxfId="743" priority="3054" operator="between">
      <formula>#REF!+1</formula>
      <formula>100</formula>
    </cfRule>
    <cfRule type="cellIs" dxfId="742" priority="3055" operator="between">
      <formula>#REF!+1</formula>
      <formula>#REF!</formula>
    </cfRule>
    <cfRule type="cellIs" dxfId="741" priority="3056" operator="between">
      <formula>#REF!+1</formula>
      <formula>"$M$10"</formula>
    </cfRule>
    <cfRule type="cellIs" dxfId="740" priority="3057" operator="between">
      <formula>#REF!+1</formula>
      <formula>"$L$10"</formula>
    </cfRule>
    <cfRule type="cellIs" dxfId="739" priority="3058" operator="between">
      <formula>0</formula>
      <formula>#REF!</formula>
    </cfRule>
    <cfRule type="cellIs" dxfId="738" priority="3059" operator="between">
      <formula>#REF!+1</formula>
      <formula>100</formula>
    </cfRule>
    <cfRule type="cellIs" dxfId="737" priority="3060" operator="between">
      <formula>#REF!+1</formula>
      <formula>#REF!</formula>
    </cfRule>
    <cfRule type="cellIs" dxfId="736" priority="3061" operator="between">
      <formula>#REF!+1</formula>
      <formula>"$M$10"</formula>
    </cfRule>
    <cfRule type="cellIs" dxfId="735" priority="3062" operator="between">
      <formula>#REF!+1</formula>
      <formula>"$L$10"</formula>
    </cfRule>
    <cfRule type="cellIs" dxfId="734" priority="3063" operator="between">
      <formula>0</formula>
      <formula>#REF!</formula>
    </cfRule>
    <cfRule type="cellIs" dxfId="733" priority="3064" operator="between">
      <formula>#REF!+1</formula>
      <formula>100</formula>
    </cfRule>
    <cfRule type="cellIs" dxfId="732" priority="3065" operator="between">
      <formula>#REF!+1</formula>
      <formula>#REF!</formula>
    </cfRule>
    <cfRule type="cellIs" dxfId="731" priority="3066" operator="between">
      <formula>#REF!+1</formula>
      <formula>"$M$10"</formula>
    </cfRule>
    <cfRule type="cellIs" dxfId="730" priority="3067" operator="between">
      <formula>#REF!+1</formula>
      <formula>"$L$10"</formula>
    </cfRule>
    <cfRule type="cellIs" dxfId="729" priority="3068" operator="between">
      <formula>0</formula>
      <formula>#REF!</formula>
    </cfRule>
    <cfRule type="cellIs" dxfId="728" priority="3069" operator="between">
      <formula>#REF!+1</formula>
      <formula>100</formula>
    </cfRule>
  </conditionalFormatting>
  <conditionalFormatting sqref="X23">
    <cfRule type="cellIs" dxfId="727" priority="3070" operator="between">
      <formula>#REF!+1</formula>
      <formula>100</formula>
    </cfRule>
    <cfRule type="cellIs" dxfId="726" priority="3070" operator="between">
      <formula>#REF!+1</formula>
      <formula>#REF!</formula>
    </cfRule>
    <cfRule type="cellIs" dxfId="725" priority="3070" operator="between">
      <formula>#REF!+1</formula>
      <formula>"$M$10"</formula>
    </cfRule>
    <cfRule type="cellIs" dxfId="724" priority="3070" operator="between">
      <formula>#REF!+1</formula>
      <formula>"$L$10"</formula>
    </cfRule>
    <cfRule type="cellIs" dxfId="723" priority="3070" operator="between">
      <formula>0</formula>
      <formula>#REF!</formula>
    </cfRule>
    <cfRule type="cellIs" dxfId="722" priority="3070" operator="between">
      <formula>#REF!+1</formula>
      <formula>100</formula>
    </cfRule>
    <cfRule type="cellIs" dxfId="721" priority="3070" operator="between">
      <formula>#REF!+1</formula>
      <formula>#REF!</formula>
    </cfRule>
    <cfRule type="cellIs" dxfId="720" priority="3070" operator="between">
      <formula>#REF!+1</formula>
      <formula>"$M$10"</formula>
    </cfRule>
    <cfRule type="cellIs" dxfId="719" priority="3070" operator="between">
      <formula>#REF!+1</formula>
      <formula>"$L$10"</formula>
    </cfRule>
    <cfRule type="cellIs" dxfId="718" priority="3070" operator="between">
      <formula>0</formula>
      <formula>#REF!</formula>
    </cfRule>
    <cfRule type="cellIs" dxfId="717" priority="3070" operator="between">
      <formula>#REF!+1</formula>
      <formula>100</formula>
    </cfRule>
    <cfRule type="cellIs" dxfId="716" priority="3070" operator="between">
      <formula>#REF!+1</formula>
      <formula>#REF!</formula>
    </cfRule>
    <cfRule type="cellIs" dxfId="715" priority="3070" operator="between">
      <formula>#REF!+1</formula>
      <formula>"$M$10"</formula>
    </cfRule>
    <cfRule type="cellIs" dxfId="714" priority="3070" operator="between">
      <formula>#REF!+1</formula>
      <formula>"$L$10"</formula>
    </cfRule>
    <cfRule type="cellIs" dxfId="713" priority="3070" operator="between">
      <formula>0</formula>
      <formula>#REF!</formula>
    </cfRule>
    <cfRule type="cellIs" dxfId="712" priority="3070" operator="between">
      <formula>#REF!+1</formula>
      <formula>100</formula>
    </cfRule>
    <cfRule type="cellIs" dxfId="711" priority="3070" operator="between">
      <formula>#REF!+1</formula>
      <formula>#REF!</formula>
    </cfRule>
    <cfRule type="cellIs" dxfId="710" priority="3071" operator="between">
      <formula>#REF!+1</formula>
      <formula>"$M$10"</formula>
    </cfRule>
    <cfRule type="cellIs" dxfId="709" priority="3072" operator="between">
      <formula>#REF!+1</formula>
      <formula>"$L$10"</formula>
    </cfRule>
    <cfRule type="cellIs" dxfId="708" priority="3073" operator="between">
      <formula>0</formula>
      <formula>#REF!</formula>
    </cfRule>
    <cfRule type="cellIs" dxfId="707" priority="3074" operator="between">
      <formula>#REF!+1</formula>
      <formula>100</formula>
    </cfRule>
    <cfRule type="cellIs" dxfId="706" priority="3075" operator="between">
      <formula>#REF!+1</formula>
      <formula>#REF!</formula>
    </cfRule>
    <cfRule type="cellIs" dxfId="705" priority="3076" operator="between">
      <formula>#REF!+1</formula>
      <formula>"$M$10"</formula>
    </cfRule>
    <cfRule type="cellIs" dxfId="704" priority="3077" operator="between">
      <formula>#REF!+1</formula>
      <formula>"$L$10"</formula>
    </cfRule>
    <cfRule type="cellIs" dxfId="703" priority="3078" operator="between">
      <formula>0</formula>
      <formula>#REF!</formula>
    </cfRule>
    <cfRule type="cellIs" dxfId="702" priority="3079" operator="between">
      <formula>#REF!+1</formula>
      <formula>100</formula>
    </cfRule>
    <cfRule type="cellIs" dxfId="701" priority="3080" operator="between">
      <formula>#REF!+1</formula>
      <formula>#REF!</formula>
    </cfRule>
    <cfRule type="cellIs" dxfId="700" priority="3081" operator="between">
      <formula>#REF!+1</formula>
      <formula>"$M$10"</formula>
    </cfRule>
    <cfRule type="cellIs" dxfId="699" priority="3082" operator="between">
      <formula>#REF!+1</formula>
      <formula>"$L$10"</formula>
    </cfRule>
    <cfRule type="cellIs" dxfId="698" priority="3083" operator="between">
      <formula>0</formula>
      <formula>#REF!</formula>
    </cfRule>
    <cfRule type="cellIs" dxfId="697" priority="3084" operator="between">
      <formula>#REF!+1</formula>
      <formula>100</formula>
    </cfRule>
    <cfRule type="cellIs" dxfId="696" priority="3085" operator="between">
      <formula>#REF!+1</formula>
      <formula>#REF!</formula>
    </cfRule>
    <cfRule type="cellIs" dxfId="695" priority="3086" operator="between">
      <formula>$M$10+1</formula>
      <formula>"$M$10"</formula>
    </cfRule>
    <cfRule type="cellIs" dxfId="694" priority="3087" operator="between">
      <formula>$L$10+1</formula>
      <formula>"$L$10"</formula>
    </cfRule>
    <cfRule type="cellIs" dxfId="693" priority="3088" operator="between">
      <formula>0</formula>
      <formula>$L$10</formula>
    </cfRule>
    <cfRule type="cellIs" dxfId="692" priority="3089" operator="between">
      <formula>$O$10+1</formula>
      <formula>100</formula>
    </cfRule>
    <cfRule type="cellIs" dxfId="691" priority="3090" operator="between">
      <formula>$N$10+1</formula>
      <formula>$O$10</formula>
    </cfRule>
    <cfRule type="cellIs" dxfId="690" priority="3091" operator="between">
      <formula>$M$10+1</formula>
      <formula>"$M$10"</formula>
    </cfRule>
    <cfRule type="cellIs" dxfId="689" priority="3092" operator="between">
      <formula>$L$10+1</formula>
      <formula>"$L$10"</formula>
    </cfRule>
    <cfRule type="cellIs" dxfId="688" priority="3093" operator="between">
      <formula>0</formula>
      <formula>$L$10</formula>
    </cfRule>
    <cfRule type="cellIs" dxfId="687" priority="3094" operator="between">
      <formula>#REF!+1</formula>
      <formula>100</formula>
    </cfRule>
    <cfRule type="cellIs" dxfId="686" priority="3095" operator="between">
      <formula>#REF!+1</formula>
      <formula>"$N$9"</formula>
    </cfRule>
    <cfRule type="cellIs" dxfId="685" priority="3096" operator="between">
      <formula>#REF!+1</formula>
      <formula>#REF!</formula>
    </cfRule>
    <cfRule type="cellIs" dxfId="684" priority="3097" operator="between">
      <formula>#REF!+1</formula>
      <formula>#REF!</formula>
    </cfRule>
    <cfRule type="cellIs" dxfId="683" priority="3098" operator="between">
      <formula>0</formula>
      <formula>#REF!</formula>
    </cfRule>
    <cfRule type="expression" dxfId="682" priority="3099">
      <formula>$K23&gt;80</formula>
    </cfRule>
    <cfRule type="colorScale" priority="3100">
      <colorScale>
        <cfvo type="min"/>
        <cfvo type="percentile" val="50"/>
        <cfvo type="max"/>
        <color rgb="FF63BE7B"/>
        <color rgb="FFFFEB84"/>
        <color rgb="FFF8696B"/>
      </colorScale>
    </cfRule>
    <cfRule type="expression" dxfId="681" priority="3101">
      <formula>AND($AD23&lt;=100,$AD23&gt;$AH20)</formula>
    </cfRule>
    <cfRule type="expression" dxfId="680" priority="3102">
      <formula>AND($AD23&gt;$AG20,$AD23&lt;$AH20+1)</formula>
    </cfRule>
    <cfRule type="expression" dxfId="679" priority="3103">
      <formula>AND($AD23&gt;$AF21,$AD23&lt;$AG20+1)</formula>
    </cfRule>
    <cfRule type="expression" dxfId="678" priority="3104">
      <formula>AND($AD23&gt;$AE23,$AD23&lt;$AF21+1)</formula>
    </cfRule>
    <cfRule type="expression" dxfId="677" priority="3105">
      <formula>$AD23&lt;$AE23+1</formula>
    </cfRule>
    <cfRule type="cellIs" dxfId="676" priority="3106" operator="between">
      <formula>#REF!+1</formula>
      <formula>100</formula>
    </cfRule>
    <cfRule type="cellIs" dxfId="675" priority="3107" operator="between">
      <formula>#REF!+1</formula>
      <formula>#REF!</formula>
    </cfRule>
    <cfRule type="cellIs" dxfId="674" priority="3108" operator="between">
      <formula>#REF!+1</formula>
      <formula>"$M$10"</formula>
    </cfRule>
    <cfRule type="cellIs" dxfId="673" priority="3109" operator="between">
      <formula>#REF!+1</formula>
      <formula>"$L$10"</formula>
    </cfRule>
    <cfRule type="cellIs" dxfId="672" priority="3110" operator="between">
      <formula>0</formula>
      <formula>#REF!</formula>
    </cfRule>
  </conditionalFormatting>
  <conditionalFormatting sqref="X23">
    <cfRule type="cellIs" dxfId="671" priority="3111" operator="between">
      <formula>#REF!+1</formula>
      <formula>#REF!</formula>
    </cfRule>
    <cfRule type="cellIs" dxfId="670" priority="3111" operator="between">
      <formula>#REF!+1</formula>
      <formula>"$M$10"</formula>
    </cfRule>
    <cfRule type="cellIs" dxfId="669" priority="3111" operator="between">
      <formula>#REF!+1</formula>
      <formula>"$L$10"</formula>
    </cfRule>
    <cfRule type="cellIs" dxfId="668" priority="3111" operator="between">
      <formula>0</formula>
      <formula>#REF!</formula>
    </cfRule>
    <cfRule type="cellIs" dxfId="667" priority="3111" operator="between">
      <formula>#REF!+1</formula>
      <formula>100</formula>
    </cfRule>
    <cfRule type="cellIs" dxfId="666" priority="3111" operator="between">
      <formula>#REF!+1</formula>
      <formula>#REF!</formula>
    </cfRule>
    <cfRule type="cellIs" dxfId="665" priority="3111" operator="between">
      <formula>#REF!+1</formula>
      <formula>"$M$10"</formula>
    </cfRule>
    <cfRule type="cellIs" dxfId="664" priority="3111" operator="between">
      <formula>#REF!+1</formula>
      <formula>"$L$10"</formula>
    </cfRule>
    <cfRule type="cellIs" dxfId="663" priority="3111" operator="between">
      <formula>0</formula>
      <formula>#REF!</formula>
    </cfRule>
    <cfRule type="cellIs" dxfId="662" priority="3111" operator="between">
      <formula>#REF!+1</formula>
      <formula>100</formula>
    </cfRule>
    <cfRule type="cellIs" dxfId="661" priority="3111" operator="between">
      <formula>#REF!+1</formula>
      <formula>#REF!</formula>
    </cfRule>
    <cfRule type="cellIs" dxfId="660" priority="3111" operator="between">
      <formula>#REF!+1</formula>
      <formula>"$M$10"</formula>
    </cfRule>
    <cfRule type="cellIs" dxfId="659" priority="3111" operator="between">
      <formula>#REF!+1</formula>
      <formula>"$L$10"</formula>
    </cfRule>
    <cfRule type="cellIs" dxfId="658" priority="3111" operator="between">
      <formula>0</formula>
      <formula>#REF!</formula>
    </cfRule>
    <cfRule type="cellIs" dxfId="657" priority="3111" operator="between">
      <formula>#REF!+1</formula>
      <formula>100</formula>
    </cfRule>
    <cfRule type="cellIs" dxfId="656" priority="3111" operator="between">
      <formula>#REF!+1</formula>
      <formula>#REF!</formula>
    </cfRule>
    <cfRule type="cellIs" dxfId="655" priority="3111" operator="between">
      <formula>$M$11+1</formula>
      <formula>"$M$10"</formula>
    </cfRule>
    <cfRule type="cellIs" dxfId="654" priority="3112" operator="between">
      <formula>$L$11+1</formula>
      <formula>"$L$10"</formula>
    </cfRule>
    <cfRule type="cellIs" dxfId="653" priority="3113" operator="between">
      <formula>0</formula>
      <formula>$L$11</formula>
    </cfRule>
    <cfRule type="cellIs" dxfId="652" priority="3114" operator="between">
      <formula>$O$11+1</formula>
      <formula>100</formula>
    </cfRule>
    <cfRule type="cellIs" dxfId="651" priority="3115" operator="between">
      <formula>$N$11+1</formula>
      <formula>$O$11</formula>
    </cfRule>
    <cfRule type="cellIs" dxfId="650" priority="3116" operator="between">
      <formula>$M$11+1</formula>
      <formula>"$M$10"</formula>
    </cfRule>
    <cfRule type="cellIs" dxfId="649" priority="3117" operator="between">
      <formula>$L$11+1</formula>
      <formula>"$L$10"</formula>
    </cfRule>
    <cfRule type="cellIs" dxfId="648" priority="3118" operator="between">
      <formula>0</formula>
      <formula>$L$11</formula>
    </cfRule>
    <cfRule type="cellIs" dxfId="647" priority="3119" operator="between">
      <formula>#REF!+1</formula>
      <formula>100</formula>
    </cfRule>
    <cfRule type="cellIs" dxfId="646" priority="3120" operator="between">
      <formula>#REF!+1</formula>
      <formula>"$N$9"</formula>
    </cfRule>
    <cfRule type="cellIs" dxfId="645" priority="3121" operator="between">
      <formula>#REF!+1</formula>
      <formula>#REF!</formula>
    </cfRule>
    <cfRule type="cellIs" dxfId="644" priority="3122" operator="between">
      <formula>#REF!+1</formula>
      <formula>#REF!</formula>
    </cfRule>
    <cfRule type="cellIs" dxfId="643" priority="3123" operator="between">
      <formula>0</formula>
      <formula>#REF!</formula>
    </cfRule>
    <cfRule type="expression" dxfId="642" priority="3124">
      <formula>$K23&gt;80</formula>
    </cfRule>
    <cfRule type="colorScale" priority="3125">
      <colorScale>
        <cfvo type="min"/>
        <cfvo type="percentile" val="50"/>
        <cfvo type="max"/>
        <color rgb="FF63BE7B"/>
        <color rgb="FFFFEB84"/>
        <color rgb="FFF8696B"/>
      </colorScale>
    </cfRule>
    <cfRule type="expression" dxfId="641" priority="3126">
      <formula>AND($AD23&lt;=100,$AD23&gt;$AH21)</formula>
    </cfRule>
    <cfRule type="expression" dxfId="640" priority="3127">
      <formula>AND($AD23&gt;$AG21,$AD23&lt;$AH21+1)</formula>
    </cfRule>
    <cfRule type="expression" dxfId="639" priority="3128">
      <formula>AND($AD23&gt;$AF22,$AD23&lt;$AG21+1)</formula>
    </cfRule>
    <cfRule type="expression" dxfId="638" priority="3129">
      <formula>AND($AD23&gt;$AE23,$AD23&lt;$AF22+1)</formula>
    </cfRule>
    <cfRule type="expression" dxfId="637" priority="3130">
      <formula>$AD23&lt;$AE23+1</formula>
    </cfRule>
    <cfRule type="cellIs" dxfId="636" priority="3131" operator="between">
      <formula>#REF!+1</formula>
      <formula>100</formula>
    </cfRule>
    <cfRule type="cellIs" dxfId="635" priority="3132" operator="between">
      <formula>#REF!+1</formula>
      <formula>#REF!</formula>
    </cfRule>
    <cfRule type="cellIs" dxfId="634" priority="3133" operator="between">
      <formula>#REF!+1</formula>
      <formula>"$M$10"</formula>
    </cfRule>
    <cfRule type="cellIs" dxfId="633" priority="3134" operator="between">
      <formula>#REF!+1</formula>
      <formula>"$L$10"</formula>
    </cfRule>
    <cfRule type="cellIs" dxfId="632" priority="3135" operator="between">
      <formula>0</formula>
      <formula>#REF!</formula>
    </cfRule>
    <cfRule type="cellIs" dxfId="631" priority="3136" operator="between">
      <formula>#REF!+1</formula>
      <formula>100</formula>
    </cfRule>
    <cfRule type="cellIs" dxfId="630" priority="3137" operator="between">
      <formula>#REF!+1</formula>
      <formula>#REF!</formula>
    </cfRule>
    <cfRule type="cellIs" dxfId="629" priority="3138" operator="between">
      <formula>#REF!+1</formula>
      <formula>"$M$10"</formula>
    </cfRule>
    <cfRule type="cellIs" dxfId="628" priority="3139" operator="between">
      <formula>#REF!+1</formula>
      <formula>"$L$10"</formula>
    </cfRule>
    <cfRule type="cellIs" dxfId="627" priority="3140" operator="between">
      <formula>0</formula>
      <formula>#REF!</formula>
    </cfRule>
    <cfRule type="cellIs" dxfId="626" priority="3141" operator="between">
      <formula>#REF!+1</formula>
      <formula>100</formula>
    </cfRule>
    <cfRule type="cellIs" dxfId="625" priority="3142" operator="between">
      <formula>#REF!+1</formula>
      <formula>#REF!</formula>
    </cfRule>
    <cfRule type="cellIs" dxfId="624" priority="3143" operator="between">
      <formula>#REF!+1</formula>
      <formula>"$M$10"</formula>
    </cfRule>
    <cfRule type="cellIs" dxfId="623" priority="3144" operator="between">
      <formula>#REF!+1</formula>
      <formula>"$L$10"</formula>
    </cfRule>
    <cfRule type="cellIs" dxfId="622" priority="3145" operator="between">
      <formula>0</formula>
      <formula>#REF!</formula>
    </cfRule>
    <cfRule type="cellIs" dxfId="621" priority="3146" operator="between">
      <formula>#REF!+1</formula>
      <formula>100</formula>
    </cfRule>
    <cfRule type="cellIs" dxfId="620" priority="3147" operator="between">
      <formula>#REF!+1</formula>
      <formula>#REF!</formula>
    </cfRule>
    <cfRule type="cellIs" dxfId="619" priority="3148" operator="between">
      <formula>#REF!+1</formula>
      <formula>"$M$10"</formula>
    </cfRule>
    <cfRule type="cellIs" dxfId="618" priority="3149" operator="between">
      <formula>#REF!+1</formula>
      <formula>"$L$10"</formula>
    </cfRule>
    <cfRule type="cellIs" dxfId="617" priority="3150" operator="between">
      <formula>0</formula>
      <formula>#REF!</formula>
    </cfRule>
    <cfRule type="cellIs" dxfId="616" priority="3151" operator="between">
      <formula>#REF!+1</formula>
      <formula>100</formula>
    </cfRule>
  </conditionalFormatting>
  <conditionalFormatting sqref="X23">
    <cfRule type="cellIs" dxfId="615" priority="3152" operator="between">
      <formula>#REF!+1</formula>
      <formula>100</formula>
    </cfRule>
    <cfRule type="cellIs" dxfId="614" priority="3193" operator="between">
      <formula>#REF!+1</formula>
      <formula>#REF!</formula>
    </cfRule>
    <cfRule type="cellIs" dxfId="613" priority="3194" operator="between">
      <formula>#REF!+1</formula>
      <formula>"$M$10"</formula>
    </cfRule>
    <cfRule type="cellIs" dxfId="612" priority="3195" operator="between">
      <formula>#REF!+1</formula>
      <formula>"$L$10"</formula>
    </cfRule>
    <cfRule type="cellIs" dxfId="611" priority="3196" operator="between">
      <formula>0</formula>
      <formula>#REF!</formula>
    </cfRule>
    <cfRule type="cellIs" dxfId="610" priority="3197" operator="between">
      <formula>#REF!+1</formula>
      <formula>100</formula>
    </cfRule>
    <cfRule type="cellIs" dxfId="609" priority="3198" operator="between">
      <formula>#REF!+1</formula>
      <formula>#REF!</formula>
    </cfRule>
    <cfRule type="cellIs" dxfId="608" priority="3199" operator="between">
      <formula>#REF!+1</formula>
      <formula>"$M$10"</formula>
    </cfRule>
    <cfRule type="cellIs" dxfId="607" priority="3200" operator="between">
      <formula>#REF!+1</formula>
      <formula>"$L$10"</formula>
    </cfRule>
    <cfRule type="cellIs" dxfId="606" priority="3201" operator="between">
      <formula>0</formula>
      <formula>#REF!</formula>
    </cfRule>
    <cfRule type="cellIs" dxfId="605" priority="3202" operator="between">
      <formula>#REF!+1</formula>
      <formula>100</formula>
    </cfRule>
    <cfRule type="cellIs" dxfId="604" priority="3203" operator="between">
      <formula>#REF!+1</formula>
      <formula>#REF!</formula>
    </cfRule>
    <cfRule type="cellIs" dxfId="603" priority="3204" operator="between">
      <formula>#REF!+1</formula>
      <formula>"$M$10"</formula>
    </cfRule>
    <cfRule type="cellIs" dxfId="602" priority="3205" operator="between">
      <formula>#REF!+1</formula>
      <formula>"$L$10"</formula>
    </cfRule>
    <cfRule type="cellIs" dxfId="601" priority="3206" operator="between">
      <formula>0</formula>
      <formula>#REF!</formula>
    </cfRule>
    <cfRule type="cellIs" dxfId="600" priority="3207" operator="between">
      <formula>#REF!+1</formula>
      <formula>100</formula>
    </cfRule>
    <cfRule type="cellIs" dxfId="599" priority="3208" operator="between">
      <formula>#REF!+1</formula>
      <formula>#REF!</formula>
    </cfRule>
    <cfRule type="cellIs" dxfId="598" priority="3209" operator="between">
      <formula>$M$11+1</formula>
      <formula>"$M$10"</formula>
    </cfRule>
    <cfRule type="cellIs" dxfId="597" priority="3210" operator="between">
      <formula>$L$11+1</formula>
      <formula>"$L$10"</formula>
    </cfRule>
    <cfRule type="cellIs" dxfId="596" priority="3211" operator="between">
      <formula>0</formula>
      <formula>$L$11</formula>
    </cfRule>
    <cfRule type="cellIs" dxfId="595" priority="3212" operator="between">
      <formula>$O$11+1</formula>
      <formula>100</formula>
    </cfRule>
    <cfRule type="cellIs" dxfId="594" priority="3213" operator="between">
      <formula>$N$11+1</formula>
      <formula>$O$11</formula>
    </cfRule>
    <cfRule type="cellIs" dxfId="593" priority="3214" operator="between">
      <formula>$M$11+1</formula>
      <formula>"$M$10"</formula>
    </cfRule>
    <cfRule type="cellIs" dxfId="592" priority="3215" operator="between">
      <formula>$L$11+1</formula>
      <formula>"$L$10"</formula>
    </cfRule>
    <cfRule type="cellIs" dxfId="591" priority="3216" operator="between">
      <formula>0</formula>
      <formula>$L$11</formula>
    </cfRule>
    <cfRule type="cellIs" dxfId="590" priority="3217" operator="between">
      <formula>#REF!+1</formula>
      <formula>100</formula>
    </cfRule>
    <cfRule type="cellIs" dxfId="589" priority="3218" operator="between">
      <formula>#REF!+1</formula>
      <formula>"$N$9"</formula>
    </cfRule>
    <cfRule type="cellIs" dxfId="588" priority="3219" operator="between">
      <formula>#REF!+1</formula>
      <formula>#REF!</formula>
    </cfRule>
    <cfRule type="cellIs" dxfId="587" priority="3220" operator="between">
      <formula>#REF!+1</formula>
      <formula>#REF!</formula>
    </cfRule>
    <cfRule type="cellIs" dxfId="586" priority="3221" operator="between">
      <formula>0</formula>
      <formula>#REF!</formula>
    </cfRule>
    <cfRule type="expression" dxfId="585" priority="3222">
      <formula>$K23&gt;80</formula>
    </cfRule>
    <cfRule type="colorScale" priority="3223">
      <colorScale>
        <cfvo type="min"/>
        <cfvo type="percentile" val="50"/>
        <cfvo type="max"/>
        <color rgb="FF63BE7B"/>
        <color rgb="FFFFEB84"/>
        <color rgb="FFF8696B"/>
      </colorScale>
    </cfRule>
    <cfRule type="expression" dxfId="584" priority="3224">
      <formula>AND($AD23&lt;=100,$AD23&gt;$AH20)</formula>
    </cfRule>
    <cfRule type="expression" dxfId="583" priority="3225">
      <formula>AND($AD23&gt;$AG20,$AD23&lt;$AH20+1)</formula>
    </cfRule>
    <cfRule type="expression" dxfId="582" priority="3226">
      <formula>AND($AD23&gt;$AF21,$AD23&lt;$AG20+1)</formula>
    </cfRule>
    <cfRule type="expression" dxfId="581" priority="3227">
      <formula>AND($AD23&gt;$AE23,$AD23&lt;$AF21+1)</formula>
    </cfRule>
    <cfRule type="expression" dxfId="580" priority="3228">
      <formula>$AD23&lt;$AE23+1</formula>
    </cfRule>
    <cfRule type="cellIs" dxfId="579" priority="3229" operator="between">
      <formula>#REF!+1</formula>
      <formula>100</formula>
    </cfRule>
    <cfRule type="cellIs" dxfId="578" priority="3230" operator="between">
      <formula>#REF!+1</formula>
      <formula>#REF!</formula>
    </cfRule>
    <cfRule type="cellIs" dxfId="577" priority="3231" operator="between">
      <formula>#REF!+1</formula>
      <formula>"$M$10"</formula>
    </cfRule>
    <cfRule type="cellIs" dxfId="576" priority="3232" operator="between">
      <formula>#REF!+1</formula>
      <formula>"$L$10"</formula>
    </cfRule>
    <cfRule type="cellIs" dxfId="575" priority="3233" operator="between">
      <formula>0</formula>
      <formula>#REF!</formula>
    </cfRule>
    <cfRule type="cellIs" dxfId="574" priority="3234" operator="between">
      <formula>#REF!+1</formula>
      <formula>#REF!</formula>
    </cfRule>
    <cfRule type="cellIs" dxfId="573" priority="3235" operator="between">
      <formula>#REF!+1</formula>
      <formula>#REF!</formula>
    </cfRule>
    <cfRule type="cellIs" dxfId="572" priority="3236" operator="between">
      <formula>0</formula>
      <formula>#REF!</formula>
    </cfRule>
    <cfRule type="cellIs" dxfId="571" priority="3237" operator="between">
      <formula>$K23&gt;80</formula>
    </cfRule>
    <cfRule type="cellIs" dxfId="570" priority="3238" operator="between">
      <formula>_xlfn.AGGREGATE(4,6,$X$23:$X$23)</formula>
      <formula>_xlfn.AGGREGATE(5,6,$X$23:$X$23)</formula>
    </cfRule>
    <cfRule type="cellIs" dxfId="569" priority="3239" operator="between"/>
    <cfRule type="cellIs" dxfId="568" priority="3240" operator="between">
      <formula>AND($AD23&lt;=100,$AD23&gt;$AH19)</formula>
    </cfRule>
    <cfRule type="cellIs" dxfId="567" priority="3241" operator="between">
      <formula>AND($AD23&gt;$AG19,$AD23&lt;$AH19+1)</formula>
    </cfRule>
    <cfRule type="cellIs" dxfId="566" priority="3242" operator="between">
      <formula>AND($AD23&gt;$AF20,$AD23&lt;$AG19+1)</formula>
    </cfRule>
    <cfRule type="cellIs" dxfId="565" priority="3243" operator="between">
      <formula>AND($AD23&gt;$AE23,$AD23&lt;$AF20+1)</formula>
    </cfRule>
    <cfRule type="cellIs" dxfId="564" priority="3244" operator="between">
      <formula>$AD23&lt;$AE23+1</formula>
    </cfRule>
    <cfRule type="cellIs" dxfId="563" priority="3245" operator="between">
      <formula>#REF!+1</formula>
      <formula>100</formula>
    </cfRule>
    <cfRule type="cellIs" dxfId="562" priority="3246" operator="between">
      <formula>#REF!+1</formula>
      <formula>#REF!</formula>
    </cfRule>
    <cfRule type="cellIs" dxfId="561" priority="3247" operator="between">
      <formula>#REF!+1</formula>
      <formula>"$M$10"</formula>
    </cfRule>
    <cfRule type="cellIs" dxfId="560" priority="3248" operator="between">
      <formula>#REF!+1</formula>
      <formula>"$L$10"</formula>
    </cfRule>
  </conditionalFormatting>
  <conditionalFormatting sqref="X23">
    <cfRule type="cellIs" dxfId="559" priority="3249" operator="between">
      <formula>#REF!+1</formula>
      <formula>#REF!</formula>
    </cfRule>
    <cfRule type="cellIs" dxfId="558" priority="3249" operator="between">
      <formula>#REF!+1</formula>
      <formula>"$M$10"</formula>
    </cfRule>
    <cfRule type="cellIs" dxfId="557" priority="3249" operator="between">
      <formula>#REF!+1</formula>
      <formula>"$L$10"</formula>
    </cfRule>
    <cfRule type="cellIs" dxfId="556" priority="3249" operator="between">
      <formula>0</formula>
      <formula>#REF!</formula>
    </cfRule>
    <cfRule type="cellIs" dxfId="555" priority="3249" operator="between">
      <formula>#REF!+1</formula>
      <formula>100</formula>
    </cfRule>
    <cfRule type="cellIs" dxfId="554" priority="3249" operator="between">
      <formula>#REF!+1</formula>
      <formula>#REF!</formula>
    </cfRule>
    <cfRule type="cellIs" dxfId="553" priority="3249" operator="between">
      <formula>#REF!+1</formula>
      <formula>"$M$10"</formula>
    </cfRule>
    <cfRule type="cellIs" dxfId="552" priority="3249" operator="between">
      <formula>#REF!+1</formula>
      <formula>"$L$10"</formula>
    </cfRule>
    <cfRule type="cellIs" dxfId="551" priority="3249" operator="between">
      <formula>0</formula>
      <formula>#REF!</formula>
    </cfRule>
    <cfRule type="cellIs" dxfId="550" priority="3249" operator="between">
      <formula>#REF!+1</formula>
      <formula>100</formula>
    </cfRule>
    <cfRule type="cellIs" dxfId="549" priority="3249" operator="between">
      <formula>#REF!+1</formula>
      <formula>#REF!</formula>
    </cfRule>
    <cfRule type="cellIs" dxfId="548" priority="3249" operator="between">
      <formula>#REF!+1</formula>
      <formula>"$M$10"</formula>
    </cfRule>
    <cfRule type="cellIs" dxfId="547" priority="3249" operator="between">
      <formula>#REF!+1</formula>
      <formula>"$L$10"</formula>
    </cfRule>
    <cfRule type="cellIs" dxfId="546" priority="3249" operator="between">
      <formula>0</formula>
      <formula>#REF!</formula>
    </cfRule>
    <cfRule type="cellIs" dxfId="545" priority="3249" operator="between">
      <formula>#REF!+1</formula>
      <formula>100</formula>
    </cfRule>
    <cfRule type="cellIs" dxfId="544" priority="3249" operator="between">
      <formula>#REF!+1</formula>
      <formula>#REF!</formula>
    </cfRule>
    <cfRule type="cellIs" dxfId="543" priority="3250" operator="between">
      <formula>$M$12+1</formula>
      <formula>"$M$10"</formula>
    </cfRule>
    <cfRule type="cellIs" dxfId="542" priority="3251" operator="between">
      <formula>$L$12+1</formula>
      <formula>"$L$10"</formula>
    </cfRule>
    <cfRule type="cellIs" dxfId="541" priority="3252" operator="between">
      <formula>0</formula>
      <formula>$L$12</formula>
    </cfRule>
    <cfRule type="cellIs" dxfId="540" priority="3253" operator="between">
      <formula>$O$12+1</formula>
      <formula>100</formula>
    </cfRule>
    <cfRule type="cellIs" dxfId="539" priority="3254" operator="between">
      <formula>$N$12+1</formula>
      <formula>$O$12</formula>
    </cfRule>
    <cfRule type="cellIs" dxfId="538" priority="3255" operator="between">
      <formula>$M$12+1</formula>
      <formula>"$M$10"</formula>
    </cfRule>
    <cfRule type="cellIs" dxfId="537" priority="3256" operator="between">
      <formula>$L$12+1</formula>
      <formula>"$L$10"</formula>
    </cfRule>
    <cfRule type="cellIs" dxfId="536" priority="3257" operator="between">
      <formula>0</formula>
      <formula>$L$12</formula>
    </cfRule>
    <cfRule type="cellIs" dxfId="535" priority="3258" operator="between">
      <formula>#REF!+1</formula>
      <formula>100</formula>
    </cfRule>
    <cfRule type="cellIs" dxfId="534" priority="3259" operator="between">
      <formula>#REF!+1</formula>
      <formula>"$N$9"</formula>
    </cfRule>
    <cfRule type="cellIs" dxfId="533" priority="3260" operator="between">
      <formula>#REF!+1</formula>
      <formula>#REF!</formula>
    </cfRule>
    <cfRule type="cellIs" dxfId="532" priority="3261" operator="between">
      <formula>#REF!+1</formula>
      <formula>#REF!</formula>
    </cfRule>
    <cfRule type="cellIs" dxfId="531" priority="3262" operator="between">
      <formula>0</formula>
      <formula>#REF!</formula>
    </cfRule>
    <cfRule type="expression" dxfId="530" priority="3263">
      <formula>$K23&gt;80</formula>
    </cfRule>
    <cfRule type="colorScale" priority="3264">
      <colorScale>
        <cfvo type="min"/>
        <cfvo type="percentile" val="50"/>
        <cfvo type="max"/>
        <color rgb="FF63BE7B"/>
        <color rgb="FFFFEB84"/>
        <color rgb="FFF8696B"/>
      </colorScale>
    </cfRule>
    <cfRule type="expression" dxfId="529" priority="3265">
      <formula>AND($AD23&lt;=100,$AD23&gt;$AH21)</formula>
    </cfRule>
    <cfRule type="expression" dxfId="528" priority="3266">
      <formula>AND($AD23&gt;$AG21,$AD23&lt;$AH21+1)</formula>
    </cfRule>
    <cfRule type="expression" dxfId="527" priority="3267">
      <formula>AND($AD23&gt;$AF22,$AD23&lt;$AG21+1)</formula>
    </cfRule>
    <cfRule type="expression" dxfId="526" priority="3268">
      <formula>AND($AD23&gt;$AE23,$AD23&lt;$AF22+1)</formula>
    </cfRule>
    <cfRule type="expression" dxfId="525" priority="3269">
      <formula>$AD23&lt;$AE23+1</formula>
    </cfRule>
    <cfRule type="cellIs" dxfId="524" priority="3270" operator="between">
      <formula>#REF!+1</formula>
      <formula>100</formula>
    </cfRule>
    <cfRule type="cellIs" dxfId="523" priority="3271" operator="between">
      <formula>#REF!+1</formula>
      <formula>#REF!</formula>
    </cfRule>
    <cfRule type="cellIs" dxfId="522" priority="3272" operator="between">
      <formula>#REF!+1</formula>
      <formula>"$M$10"</formula>
    </cfRule>
    <cfRule type="cellIs" dxfId="521" priority="3273" operator="between">
      <formula>#REF!+1</formula>
      <formula>"$L$10"</formula>
    </cfRule>
    <cfRule type="cellIs" dxfId="520" priority="3274" operator="between">
      <formula>0</formula>
      <formula>#REF!</formula>
    </cfRule>
    <cfRule type="cellIs" dxfId="519" priority="3275" operator="between">
      <formula>#REF!+1</formula>
      <formula>100</formula>
    </cfRule>
    <cfRule type="cellIs" dxfId="518" priority="3276" operator="between">
      <formula>#REF!+1</formula>
      <formula>#REF!</formula>
    </cfRule>
    <cfRule type="cellIs" dxfId="517" priority="3277" operator="between">
      <formula>#REF!+1</formula>
      <formula>"$M$10"</formula>
    </cfRule>
    <cfRule type="cellIs" dxfId="516" priority="3278" operator="between">
      <formula>#REF!+1</formula>
      <formula>"$L$10"</formula>
    </cfRule>
    <cfRule type="cellIs" dxfId="515" priority="3279" operator="between">
      <formula>0</formula>
      <formula>#REF!</formula>
    </cfRule>
    <cfRule type="cellIs" dxfId="514" priority="3280" operator="between">
      <formula>#REF!+1</formula>
      <formula>100</formula>
    </cfRule>
    <cfRule type="cellIs" dxfId="513" priority="3281" operator="between">
      <formula>#REF!+1</formula>
      <formula>#REF!</formula>
    </cfRule>
    <cfRule type="cellIs" dxfId="512" priority="3282" operator="between">
      <formula>#REF!+1</formula>
      <formula>"$M$10"</formula>
    </cfRule>
    <cfRule type="cellIs" dxfId="511" priority="3283" operator="between">
      <formula>#REF!+1</formula>
      <formula>"$L$10"</formula>
    </cfRule>
    <cfRule type="cellIs" dxfId="510" priority="3284" operator="between">
      <formula>0</formula>
      <formula>#REF!</formula>
    </cfRule>
    <cfRule type="cellIs" dxfId="509" priority="3285" operator="between">
      <formula>#REF!+1</formula>
      <formula>100</formula>
    </cfRule>
    <cfRule type="cellIs" dxfId="508" priority="3286" operator="between">
      <formula>#REF!+1</formula>
      <formula>#REF!</formula>
    </cfRule>
    <cfRule type="cellIs" dxfId="507" priority="3287" operator="between">
      <formula>#REF!+1</formula>
      <formula>"$M$10"</formula>
    </cfRule>
    <cfRule type="cellIs" dxfId="506" priority="3288" operator="between">
      <formula>#REF!+1</formula>
      <formula>"$L$10"</formula>
    </cfRule>
    <cfRule type="cellIs" dxfId="505" priority="3289" operator="between">
      <formula>0</formula>
      <formula>#REF!</formula>
    </cfRule>
    <cfRule type="cellIs" dxfId="504" priority="3290" operator="between">
      <formula>#REF!+1</formula>
      <formula>100</formula>
    </cfRule>
  </conditionalFormatting>
  <conditionalFormatting sqref="X23">
    <cfRule type="cellIs" dxfId="503" priority="3291" operator="between">
      <formula>#REF!+1</formula>
      <formula>100</formula>
    </cfRule>
    <cfRule type="cellIs" dxfId="502" priority="3291" operator="between">
      <formula>#REF!+1</formula>
      <formula>#REF!</formula>
    </cfRule>
    <cfRule type="cellIs" dxfId="501" priority="3291" operator="between">
      <formula>#REF!+1</formula>
      <formula>"$M$10"</formula>
    </cfRule>
    <cfRule type="cellIs" dxfId="500" priority="3291" operator="between">
      <formula>#REF!+1</formula>
      <formula>"$L$10"</formula>
    </cfRule>
    <cfRule type="cellIs" dxfId="499" priority="3291" operator="between">
      <formula>0</formula>
      <formula>#REF!</formula>
    </cfRule>
    <cfRule type="cellIs" dxfId="498" priority="3291" operator="between">
      <formula>#REF!+1</formula>
      <formula>100</formula>
    </cfRule>
    <cfRule type="cellIs" dxfId="497" priority="3291" operator="between">
      <formula>#REF!+1</formula>
      <formula>#REF!</formula>
    </cfRule>
    <cfRule type="cellIs" dxfId="496" priority="3291" operator="between">
      <formula>#REF!+1</formula>
      <formula>"$M$10"</formula>
    </cfRule>
    <cfRule type="cellIs" dxfId="495" priority="3291" operator="between">
      <formula>#REF!+1</formula>
      <formula>"$L$10"</formula>
    </cfRule>
    <cfRule type="cellIs" dxfId="494" priority="3291" operator="between">
      <formula>0</formula>
      <formula>#REF!</formula>
    </cfRule>
    <cfRule type="cellIs" dxfId="493" priority="3291" operator="between">
      <formula>#REF!+1</formula>
      <formula>100</formula>
    </cfRule>
    <cfRule type="cellIs" dxfId="492" priority="3291" operator="between">
      <formula>#REF!+1</formula>
      <formula>#REF!</formula>
    </cfRule>
    <cfRule type="cellIs" dxfId="491" priority="3291" operator="between">
      <formula>#REF!+1</formula>
      <formula>"$M$10"</formula>
    </cfRule>
    <cfRule type="cellIs" dxfId="490" priority="3291" operator="between">
      <formula>#REF!+1</formula>
      <formula>"$L$10"</formula>
    </cfRule>
    <cfRule type="cellIs" dxfId="489" priority="3291" operator="between">
      <formula>0</formula>
      <formula>#REF!</formula>
    </cfRule>
    <cfRule type="cellIs" dxfId="488" priority="3291" operator="between">
      <formula>#REF!+1</formula>
      <formula>100</formula>
    </cfRule>
    <cfRule type="cellIs" dxfId="487" priority="3389" operator="between">
      <formula>#REF!+1</formula>
      <formula>#REF!</formula>
    </cfRule>
    <cfRule type="cellIs" dxfId="486" priority="3390" operator="between">
      <formula>#REF!+1</formula>
      <formula>"$M$10"</formula>
    </cfRule>
    <cfRule type="cellIs" dxfId="485" priority="3391" operator="between">
      <formula>#REF!+1</formula>
      <formula>"$L$10"</formula>
    </cfRule>
    <cfRule type="cellIs" dxfId="484" priority="3392" operator="between">
      <formula>0</formula>
      <formula>#REF!</formula>
    </cfRule>
    <cfRule type="cellIs" dxfId="483" priority="3393" operator="between">
      <formula>#REF!+1</formula>
      <formula>100</formula>
    </cfRule>
    <cfRule type="cellIs" dxfId="482" priority="3394" operator="between">
      <formula>#REF!+1</formula>
      <formula>#REF!</formula>
    </cfRule>
    <cfRule type="cellIs" dxfId="481" priority="3395" operator="between">
      <formula>#REF!+1</formula>
      <formula>"$M$10"</formula>
    </cfRule>
    <cfRule type="cellIs" dxfId="480" priority="3396" operator="between">
      <formula>#REF!+1</formula>
      <formula>"$L$10"</formula>
    </cfRule>
    <cfRule type="cellIs" dxfId="479" priority="3397" operator="between">
      <formula>0</formula>
      <formula>#REF!</formula>
    </cfRule>
    <cfRule type="cellIs" dxfId="478" priority="3398" operator="between">
      <formula>#REF!+1</formula>
      <formula>100</formula>
    </cfRule>
    <cfRule type="cellIs" dxfId="477" priority="3399" operator="between">
      <formula>#REF!+1</formula>
      <formula>#REF!</formula>
    </cfRule>
    <cfRule type="cellIs" dxfId="476" priority="3400" operator="between">
      <formula>#REF!+1</formula>
      <formula>"$M$10"</formula>
    </cfRule>
    <cfRule type="cellIs" dxfId="475" priority="3401" operator="between">
      <formula>#REF!+1</formula>
      <formula>"$L$10"</formula>
    </cfRule>
    <cfRule type="cellIs" dxfId="474" priority="3402" operator="between">
      <formula>0</formula>
      <formula>#REF!</formula>
    </cfRule>
    <cfRule type="cellIs" dxfId="473" priority="3403" operator="between">
      <formula>#REF!+1</formula>
      <formula>100</formula>
    </cfRule>
    <cfRule type="cellIs" dxfId="472" priority="3404" operator="between">
      <formula>#REF!+1</formula>
      <formula>#REF!</formula>
    </cfRule>
    <cfRule type="cellIs" dxfId="471" priority="3405" operator="between">
      <formula>$M$12+1</formula>
      <formula>"$M$10"</formula>
    </cfRule>
    <cfRule type="cellIs" dxfId="470" priority="3406" operator="between">
      <formula>$L$12+1</formula>
      <formula>"$L$10"</formula>
    </cfRule>
    <cfRule type="cellIs" dxfId="469" priority="3407" operator="between">
      <formula>0</formula>
      <formula>$L$12</formula>
    </cfRule>
    <cfRule type="cellIs" dxfId="468" priority="3408" operator="between">
      <formula>$O$12+1</formula>
      <formula>100</formula>
    </cfRule>
    <cfRule type="cellIs" dxfId="467" priority="3409" operator="between">
      <formula>$N$12+1</formula>
      <formula>$O$12</formula>
    </cfRule>
    <cfRule type="cellIs" dxfId="466" priority="3410" operator="between">
      <formula>$M$12+1</formula>
      <formula>"$M$10"</formula>
    </cfRule>
    <cfRule type="cellIs" dxfId="465" priority="3411" operator="between">
      <formula>$L$12+1</formula>
      <formula>"$L$10"</formula>
    </cfRule>
    <cfRule type="cellIs" dxfId="464" priority="3412" operator="between">
      <formula>0</formula>
      <formula>$L$12</formula>
    </cfRule>
    <cfRule type="cellIs" dxfId="463" priority="3413" operator="between">
      <formula>#REF!+1</formula>
      <formula>100</formula>
    </cfRule>
    <cfRule type="cellIs" dxfId="462" priority="3414" operator="between">
      <formula>#REF!+1</formula>
      <formula>"$N$9"</formula>
    </cfRule>
    <cfRule type="cellIs" dxfId="461" priority="3415" operator="between">
      <formula>#REF!+1</formula>
      <formula>#REF!</formula>
    </cfRule>
    <cfRule type="cellIs" dxfId="460" priority="3416" operator="between">
      <formula>#REF!+1</formula>
      <formula>#REF!</formula>
    </cfRule>
    <cfRule type="cellIs" dxfId="459" priority="3417" operator="between">
      <formula>0</formula>
      <formula>#REF!</formula>
    </cfRule>
    <cfRule type="expression" dxfId="458" priority="3418">
      <formula>$K23&gt;80</formula>
    </cfRule>
    <cfRule type="colorScale" priority="3419">
      <colorScale>
        <cfvo type="min"/>
        <cfvo type="percentile" val="50"/>
        <cfvo type="max"/>
        <color rgb="FF63BE7B"/>
        <color rgb="FFFFEB84"/>
        <color rgb="FFF8696B"/>
      </colorScale>
    </cfRule>
    <cfRule type="expression" dxfId="457" priority="3420">
      <formula>AND($AD23&lt;=100,$AD23&gt;$AH20)</formula>
    </cfRule>
    <cfRule type="expression" dxfId="456" priority="3421">
      <formula>AND($AD23&gt;$AG20,$AD23&lt;$AH20+1)</formula>
    </cfRule>
    <cfRule type="expression" dxfId="455" priority="3422">
      <formula>AND($AD23&gt;$AF21,$AD23&lt;$AG20+1)</formula>
    </cfRule>
    <cfRule type="expression" dxfId="454" priority="3423">
      <formula>AND($AD23&gt;$AE23,$AD23&lt;$AF21+1)</formula>
    </cfRule>
    <cfRule type="expression" dxfId="453" priority="3424">
      <formula>$AD23&lt;$AE23+1</formula>
    </cfRule>
    <cfRule type="cellIs" dxfId="452" priority="3425" operator="between">
      <formula>#REF!+1</formula>
      <formula>100</formula>
    </cfRule>
    <cfRule type="cellIs" dxfId="451" priority="3426" operator="between">
      <formula>#REF!+1</formula>
      <formula>#REF!</formula>
    </cfRule>
    <cfRule type="cellIs" dxfId="450" priority="3427" operator="between">
      <formula>#REF!+1</formula>
      <formula>"$M$10"</formula>
    </cfRule>
    <cfRule type="cellIs" dxfId="449" priority="3428" operator="between">
      <formula>#REF!+1</formula>
      <formula>"$L$10"</formula>
    </cfRule>
    <cfRule type="cellIs" dxfId="448" priority="3429" operator="between">
      <formula>0</formula>
      <formula>#REF!</formula>
    </cfRule>
  </conditionalFormatting>
  <conditionalFormatting sqref="X23">
    <cfRule type="cellIs" dxfId="447" priority="3430" operator="between">
      <formula>#REF!+1</formula>
      <formula>#REF!</formula>
    </cfRule>
    <cfRule type="cellIs" dxfId="446" priority="3430" operator="between">
      <formula>#REF!+1</formula>
      <formula>"$M$10"</formula>
    </cfRule>
    <cfRule type="cellIs" dxfId="445" priority="3430" operator="between">
      <formula>#REF!+1</formula>
      <formula>"$L$10"</formula>
    </cfRule>
    <cfRule type="cellIs" dxfId="444" priority="3430" operator="between">
      <formula>0</formula>
      <formula>#REF!</formula>
    </cfRule>
    <cfRule type="cellIs" dxfId="443" priority="3430" operator="between">
      <formula>#REF!+1</formula>
      <formula>100</formula>
    </cfRule>
    <cfRule type="cellIs" dxfId="442" priority="3430" operator="between">
      <formula>#REF!+1</formula>
      <formula>#REF!</formula>
    </cfRule>
    <cfRule type="cellIs" dxfId="441" priority="3430" operator="between">
      <formula>#REF!+1</formula>
      <formula>"$M$10"</formula>
    </cfRule>
    <cfRule type="cellIs" dxfId="440" priority="3430" operator="between">
      <formula>#REF!+1</formula>
      <formula>"$L$10"</formula>
    </cfRule>
    <cfRule type="cellIs" dxfId="439" priority="3430" operator="between">
      <formula>0</formula>
      <formula>#REF!</formula>
    </cfRule>
    <cfRule type="cellIs" dxfId="438" priority="3430" operator="between">
      <formula>#REF!+1</formula>
      <formula>100</formula>
    </cfRule>
    <cfRule type="cellIs" dxfId="437" priority="3430" operator="between">
      <formula>#REF!+1</formula>
      <formula>#REF!</formula>
    </cfRule>
    <cfRule type="cellIs" dxfId="436" priority="3430" operator="between">
      <formula>#REF!+1</formula>
      <formula>"$M$10"</formula>
    </cfRule>
    <cfRule type="cellIs" dxfId="435" priority="3430" operator="between">
      <formula>#REF!+1</formula>
      <formula>"$L$10"</formula>
    </cfRule>
    <cfRule type="cellIs" dxfId="434" priority="3430" operator="between">
      <formula>0</formula>
      <formula>#REF!</formula>
    </cfRule>
    <cfRule type="cellIs" dxfId="433" priority="3430" operator="between">
      <formula>#REF!+1</formula>
      <formula>100</formula>
    </cfRule>
    <cfRule type="cellIs" dxfId="432" priority="3430" operator="between">
      <formula>#REF!+1</formula>
      <formula>#REF!</formula>
    </cfRule>
    <cfRule type="cellIs" dxfId="431" priority="3430" operator="between">
      <formula>0</formula>
      <formula>$L$13</formula>
    </cfRule>
    <cfRule type="cellIs" dxfId="430" priority="3431" operator="between">
      <formula>$M$13+1</formula>
      <formula>"$M$10"</formula>
    </cfRule>
    <cfRule type="cellIs" dxfId="429" priority="3432" operator="between">
      <formula>$N$13+1</formula>
      <formula>$O$13</formula>
    </cfRule>
    <cfRule type="cellIs" dxfId="428" priority="3433" operator="between">
      <formula>$O$13+1</formula>
      <formula>100</formula>
    </cfRule>
    <cfRule type="cellIs" dxfId="427" priority="3434" operator="between">
      <formula>0</formula>
      <formula>$L$13</formula>
    </cfRule>
    <cfRule type="cellIs" dxfId="426" priority="3435" operator="between">
      <formula>$L$13+1</formula>
      <formula>"$L$10"</formula>
    </cfRule>
    <cfRule type="cellIs" dxfId="425" priority="3436" operator="between">
      <formula>$M$13+1</formula>
      <formula>"$M$10"</formula>
    </cfRule>
    <cfRule type="colorScale" priority="3437">
      <colorScale>
        <cfvo type="min"/>
        <cfvo type="percentile" val="50"/>
        <cfvo type="max"/>
        <color rgb="FF63BE7B"/>
        <color rgb="FFFFEB84"/>
        <color rgb="FFF8696B"/>
      </colorScale>
    </cfRule>
    <cfRule type="expression" dxfId="424" priority="3438">
      <formula>$K23&gt;80</formula>
    </cfRule>
    <cfRule type="cellIs" dxfId="423" priority="3439" operator="between">
      <formula>0</formula>
      <formula>#REF!</formula>
    </cfRule>
    <cfRule type="cellIs" dxfId="422" priority="3440" operator="between">
      <formula>#REF!+1</formula>
      <formula>#REF!</formula>
    </cfRule>
    <cfRule type="cellIs" dxfId="421" priority="3441" operator="between">
      <formula>#REF!+1</formula>
      <formula>#REF!</formula>
    </cfRule>
    <cfRule type="cellIs" dxfId="420" priority="3442" operator="between">
      <formula>#REF!+1</formula>
      <formula>"$N$9"</formula>
    </cfRule>
    <cfRule type="cellIs" dxfId="419" priority="3443" operator="between">
      <formula>#REF!+1</formula>
      <formula>100</formula>
    </cfRule>
    <cfRule type="cellIs" dxfId="418" priority="3444" operator="between">
      <formula>$L$13+1</formula>
      <formula>"$L$10"</formula>
    </cfRule>
    <cfRule type="expression" dxfId="417" priority="3445">
      <formula>AND($AD23&lt;=100,$AD23&gt;$AH21)</formula>
    </cfRule>
    <cfRule type="expression" dxfId="416" priority="3446">
      <formula>AND($AD23&gt;$AG21,$AD23&lt;$AH21+1)</formula>
    </cfRule>
    <cfRule type="expression" dxfId="415" priority="3447">
      <formula>AND($AD23&gt;$AF22,$AD23&lt;$AG21+1)</formula>
    </cfRule>
    <cfRule type="expression" dxfId="414" priority="3448">
      <formula>AND($AD23&gt;$AE23,$AD23&lt;$AF22+1)</formula>
    </cfRule>
    <cfRule type="expression" dxfId="413" priority="3449">
      <formula>$AD23&lt;$AE23+1</formula>
    </cfRule>
    <cfRule type="cellIs" dxfId="412" priority="3450" operator="between">
      <formula>#REF!+1</formula>
      <formula>100</formula>
    </cfRule>
    <cfRule type="cellIs" dxfId="411" priority="3451" operator="between">
      <formula>#REF!+1</formula>
      <formula>#REF!</formula>
    </cfRule>
    <cfRule type="cellIs" dxfId="410" priority="3452" operator="between">
      <formula>#REF!+1</formula>
      <formula>"$M$10"</formula>
    </cfRule>
    <cfRule type="cellIs" dxfId="409" priority="3453" operator="between">
      <formula>#REF!+1</formula>
      <formula>"$L$10"</formula>
    </cfRule>
    <cfRule type="cellIs" dxfId="408" priority="3454" operator="between">
      <formula>0</formula>
      <formula>#REF!</formula>
    </cfRule>
    <cfRule type="cellIs" dxfId="407" priority="3455" operator="between">
      <formula>#REF!+1</formula>
      <formula>100</formula>
    </cfRule>
    <cfRule type="cellIs" dxfId="406" priority="3456" operator="between">
      <formula>#REF!+1</formula>
      <formula>#REF!</formula>
    </cfRule>
    <cfRule type="cellIs" dxfId="405" priority="3457" operator="between">
      <formula>#REF!+1</formula>
      <formula>"$M$10"</formula>
    </cfRule>
    <cfRule type="cellIs" dxfId="404" priority="3458" operator="between">
      <formula>#REF!+1</formula>
      <formula>"$L$10"</formula>
    </cfRule>
    <cfRule type="cellIs" dxfId="403" priority="3459" operator="between">
      <formula>0</formula>
      <formula>#REF!</formula>
    </cfRule>
    <cfRule type="cellIs" dxfId="402" priority="3460" operator="between">
      <formula>#REF!+1</formula>
      <formula>100</formula>
    </cfRule>
    <cfRule type="cellIs" dxfId="401" priority="3461" operator="between">
      <formula>#REF!+1</formula>
      <formula>#REF!</formula>
    </cfRule>
    <cfRule type="cellIs" dxfId="400" priority="3462" operator="between">
      <formula>#REF!+1</formula>
      <formula>"$M$10"</formula>
    </cfRule>
    <cfRule type="cellIs" dxfId="399" priority="3463" operator="between">
      <formula>#REF!+1</formula>
      <formula>"$L$10"</formula>
    </cfRule>
    <cfRule type="cellIs" dxfId="398" priority="3464" operator="between">
      <formula>0</formula>
      <formula>#REF!</formula>
    </cfRule>
    <cfRule type="cellIs" dxfId="397" priority="3465" operator="between">
      <formula>#REF!+1</formula>
      <formula>100</formula>
    </cfRule>
    <cfRule type="cellIs" dxfId="396" priority="3466" operator="between">
      <formula>#REF!+1</formula>
      <formula>#REF!</formula>
    </cfRule>
    <cfRule type="cellIs" dxfId="395" priority="3467" operator="between">
      <formula>#REF!+1</formula>
      <formula>"$M$10"</formula>
    </cfRule>
    <cfRule type="cellIs" dxfId="394" priority="3468" operator="between">
      <formula>#REF!+1</formula>
      <formula>"$L$10"</formula>
    </cfRule>
    <cfRule type="cellIs" dxfId="393" priority="3469" operator="between">
      <formula>0</formula>
      <formula>#REF!</formula>
    </cfRule>
    <cfRule type="cellIs" dxfId="392" priority="3470" operator="between">
      <formula>#REF!+1</formula>
      <formula>100</formula>
    </cfRule>
  </conditionalFormatting>
  <conditionalFormatting sqref="X23">
    <cfRule type="cellIs" dxfId="391" priority="3471" operator="between">
      <formula>#REF!+1</formula>
      <formula>100</formula>
    </cfRule>
    <cfRule type="cellIs" dxfId="390" priority="3471" operator="between">
      <formula>#REF!+1</formula>
      <formula>#REF!</formula>
    </cfRule>
    <cfRule type="cellIs" dxfId="389" priority="3471" operator="between">
      <formula>#REF!+1</formula>
      <formula>"$M$10"</formula>
    </cfRule>
    <cfRule type="cellIs" dxfId="388" priority="3471" operator="between">
      <formula>#REF!+1</formula>
      <formula>"$L$10"</formula>
    </cfRule>
    <cfRule type="cellIs" dxfId="387" priority="3471" operator="between">
      <formula>0</formula>
      <formula>#REF!</formula>
    </cfRule>
    <cfRule type="cellIs" dxfId="386" priority="3471" operator="between">
      <formula>#REF!+1</formula>
      <formula>100</formula>
    </cfRule>
    <cfRule type="cellIs" dxfId="385" priority="3471" operator="between">
      <formula>#REF!+1</formula>
      <formula>#REF!</formula>
    </cfRule>
    <cfRule type="cellIs" dxfId="384" priority="3471" operator="between">
      <formula>#REF!+1</formula>
      <formula>"$M$10"</formula>
    </cfRule>
    <cfRule type="cellIs" dxfId="383" priority="3471" operator="between">
      <formula>#REF!+1</formula>
      <formula>"$L$10"</formula>
    </cfRule>
    <cfRule type="cellIs" dxfId="382" priority="3471" operator="between">
      <formula>0</formula>
      <formula>#REF!</formula>
    </cfRule>
    <cfRule type="cellIs" dxfId="381" priority="3471" operator="between">
      <formula>#REF!+1</formula>
      <formula>100</formula>
    </cfRule>
    <cfRule type="cellIs" dxfId="380" priority="3471" operator="between">
      <formula>#REF!+1</formula>
      <formula>#REF!</formula>
    </cfRule>
    <cfRule type="cellIs" dxfId="379" priority="3471" operator="between">
      <formula>#REF!+1</formula>
      <formula>"$M$10"</formula>
    </cfRule>
    <cfRule type="cellIs" dxfId="378" priority="3471" operator="between">
      <formula>#REF!+1</formula>
      <formula>"$L$10"</formula>
    </cfRule>
    <cfRule type="cellIs" dxfId="377" priority="3471" operator="between">
      <formula>0</formula>
      <formula>#REF!</formula>
    </cfRule>
    <cfRule type="cellIs" dxfId="376" priority="3471" operator="between">
      <formula>#REF!+1</formula>
      <formula>100</formula>
    </cfRule>
    <cfRule type="cellIs" dxfId="375" priority="3471" operator="between">
      <formula>$M$10+1</formula>
      <formula>"$M$10"</formula>
    </cfRule>
    <cfRule type="cellIs" dxfId="374" priority="3472" operator="between">
      <formula>0</formula>
      <formula>#REF!</formula>
    </cfRule>
    <cfRule type="cellIs" dxfId="373" priority="3473" operator="between">
      <formula>#REF!+1</formula>
      <formula>100</formula>
    </cfRule>
    <cfRule type="cellIs" dxfId="372" priority="3474" operator="between">
      <formula>0</formula>
      <formula>#REF!</formula>
    </cfRule>
    <cfRule type="cellIs" dxfId="371" priority="3475" operator="between">
      <formula>#REF!+1</formula>
      <formula>"$L$10"</formula>
    </cfRule>
    <cfRule type="cellIs" dxfId="370" priority="3476" operator="between">
      <formula>#REF!+1</formula>
      <formula>"$M$10"</formula>
    </cfRule>
    <cfRule type="cellIs" dxfId="369" priority="3477" operator="between">
      <formula>#REF!+1</formula>
      <formula>#REF!</formula>
    </cfRule>
    <cfRule type="cellIs" dxfId="368" priority="3478" operator="between">
      <formula>#REF!+1</formula>
      <formula>#REF!</formula>
    </cfRule>
    <cfRule type="cellIs" dxfId="367" priority="3479" operator="between">
      <formula>#REF!+1</formula>
      <formula>100</formula>
    </cfRule>
    <cfRule type="cellIs" dxfId="366" priority="3480" operator="between">
      <formula>0</formula>
      <formula>#REF!</formula>
    </cfRule>
    <cfRule type="cellIs" dxfId="365" priority="3481" operator="between">
      <formula>#REF!+1</formula>
      <formula>"$L$10"</formula>
    </cfRule>
    <cfRule type="cellIs" dxfId="364" priority="3482" operator="between">
      <formula>#REF!+1</formula>
      <formula>"$M$10"</formula>
    </cfRule>
    <cfRule type="cellIs" dxfId="363" priority="3483" operator="between">
      <formula>#REF!+1</formula>
      <formula>#REF!</formula>
    </cfRule>
    <cfRule type="cellIs" dxfId="362" priority="3484" operator="between">
      <formula>#REF!+1</formula>
      <formula>100</formula>
    </cfRule>
    <cfRule type="cellIs" dxfId="361" priority="3485" operator="between">
      <formula>#REF!+1</formula>
      <formula>"$L$10"</formula>
    </cfRule>
    <cfRule type="cellIs" dxfId="360" priority="3486" operator="between">
      <formula>#REF!+1</formula>
      <formula>"$M$10"</formula>
    </cfRule>
    <cfRule type="cellIs" dxfId="359" priority="3487" operator="between">
      <formula>#REF!+1</formula>
      <formula>#REF!</formula>
    </cfRule>
    <cfRule type="cellIs" dxfId="358" priority="3488" operator="between">
      <formula>$L$10+1</formula>
      <formula>"$L$10"</formula>
    </cfRule>
    <cfRule type="cellIs" dxfId="357" priority="3489" operator="between">
      <formula>0</formula>
      <formula>$L$10</formula>
    </cfRule>
    <cfRule type="cellIs" dxfId="356" priority="3490" operator="between">
      <formula>$O$10+1</formula>
      <formula>100</formula>
    </cfRule>
    <cfRule type="cellIs" dxfId="355" priority="3491" operator="between">
      <formula>$N$10+1</formula>
      <formula>$O$10</formula>
    </cfRule>
    <cfRule type="cellIs" dxfId="354" priority="3492" operator="between">
      <formula>$M$10+1</formula>
      <formula>"$M$10"</formula>
    </cfRule>
    <cfRule type="cellIs" dxfId="353" priority="3493" operator="between">
      <formula>$L$10+1</formula>
      <formula>"$L$10"</formula>
    </cfRule>
    <cfRule type="cellIs" dxfId="352" priority="3494" operator="between">
      <formula>0</formula>
      <formula>$L$10</formula>
    </cfRule>
    <cfRule type="cellIs" dxfId="351" priority="3495" operator="between">
      <formula>#REF!+1</formula>
      <formula>100</formula>
    </cfRule>
    <cfRule type="cellIs" dxfId="350" priority="3496" operator="between">
      <formula>#REF!+1</formula>
      <formula>"$N$9"</formula>
    </cfRule>
    <cfRule type="cellIs" dxfId="349" priority="3497" operator="between">
      <formula>#REF!+1</formula>
      <formula>#REF!</formula>
    </cfRule>
    <cfRule type="cellIs" dxfId="348" priority="3498" operator="between">
      <formula>#REF!+1</formula>
      <formula>#REF!</formula>
    </cfRule>
    <cfRule type="cellIs" dxfId="347" priority="3499" operator="between">
      <formula>0</formula>
      <formula>#REF!</formula>
    </cfRule>
    <cfRule type="expression" dxfId="346" priority="3500">
      <formula>$K23&gt;80</formula>
    </cfRule>
    <cfRule type="colorScale" priority="3501">
      <colorScale>
        <cfvo type="min"/>
        <cfvo type="percentile" val="50"/>
        <cfvo type="max"/>
        <color rgb="FF63BE7B"/>
        <color rgb="FFFFEB84"/>
        <color rgb="FFF8696B"/>
      </colorScale>
    </cfRule>
    <cfRule type="expression" dxfId="345" priority="3502">
      <formula>AND($AD23&lt;=100,$AD23&gt;$AH20)</formula>
    </cfRule>
    <cfRule type="expression" dxfId="344" priority="3503">
      <formula>AND($AD23&gt;$AG20,$AD23&lt;$AH20+1)</formula>
    </cfRule>
    <cfRule type="expression" dxfId="343" priority="3504">
      <formula>AND($AD23&gt;$AF21,$AD23&lt;$AG20+1)</formula>
    </cfRule>
    <cfRule type="expression" dxfId="342" priority="3505">
      <formula>AND($AD23&gt;$AE23,$AD23&lt;$AF21+1)</formula>
    </cfRule>
    <cfRule type="expression" dxfId="341" priority="3506">
      <formula>$AD23&lt;$AE23+1</formula>
    </cfRule>
    <cfRule type="cellIs" dxfId="340" priority="3507" operator="between">
      <formula>#REF!+1</formula>
      <formula>100</formula>
    </cfRule>
    <cfRule type="cellIs" dxfId="339" priority="3508" operator="between">
      <formula>#REF!+1</formula>
      <formula>#REF!</formula>
    </cfRule>
    <cfRule type="cellIs" dxfId="338" priority="3509" operator="between">
      <formula>#REF!+1</formula>
      <formula>"$M$10"</formula>
    </cfRule>
    <cfRule type="cellIs" dxfId="337" priority="3510" operator="between">
      <formula>#REF!+1</formula>
      <formula>"$L$10"</formula>
    </cfRule>
    <cfRule type="cellIs" dxfId="336" priority="3511" operator="between">
      <formula>0</formula>
      <formula>#REF!</formula>
    </cfRule>
  </conditionalFormatting>
  <conditionalFormatting sqref="X23">
    <cfRule type="cellIs" dxfId="335" priority="3512" operator="between">
      <formula>#REF!+1</formula>
      <formula>100</formula>
    </cfRule>
    <cfRule type="cellIs" dxfId="334" priority="3512" operator="between">
      <formula>$M$11+1</formula>
      <formula>"$M$10"</formula>
    </cfRule>
    <cfRule type="cellIs" dxfId="333" priority="3513" operator="between">
      <formula>0</formula>
      <formula>#REF!</formula>
    </cfRule>
    <cfRule type="cellIs" dxfId="332" priority="3514" operator="between">
      <formula>#REF!+1</formula>
      <formula>100</formula>
    </cfRule>
    <cfRule type="cellIs" dxfId="331" priority="3515" operator="between">
      <formula>0</formula>
      <formula>#REF!</formula>
    </cfRule>
    <cfRule type="cellIs" dxfId="330" priority="3516" operator="between">
      <formula>#REF!+1</formula>
      <formula>"$L$10"</formula>
    </cfRule>
    <cfRule type="cellIs" dxfId="329" priority="3517" operator="between">
      <formula>#REF!+1</formula>
      <formula>"$M$10"</formula>
    </cfRule>
    <cfRule type="cellIs" dxfId="328" priority="3518" operator="between">
      <formula>#REF!+1</formula>
      <formula>#REF!</formula>
    </cfRule>
    <cfRule type="cellIs" dxfId="327" priority="3519" operator="between">
      <formula>#REF!+1</formula>
      <formula>#REF!</formula>
    </cfRule>
    <cfRule type="cellIs" dxfId="326" priority="3520" operator="between">
      <formula>#REF!+1</formula>
      <formula>100</formula>
    </cfRule>
    <cfRule type="cellIs" dxfId="325" priority="3521" operator="between">
      <formula>0</formula>
      <formula>#REF!</formula>
    </cfRule>
    <cfRule type="cellIs" dxfId="324" priority="3522" operator="between">
      <formula>#REF!+1</formula>
      <formula>"$L$10"</formula>
    </cfRule>
    <cfRule type="cellIs" dxfId="323" priority="3523" operator="between">
      <formula>#REF!+1</formula>
      <formula>"$M$10"</formula>
    </cfRule>
    <cfRule type="cellIs" dxfId="322" priority="3524" operator="between">
      <formula>#REF!+1</formula>
      <formula>#REF!</formula>
    </cfRule>
    <cfRule type="cellIs" dxfId="321" priority="3525" operator="between">
      <formula>#REF!+1</formula>
      <formula>100</formula>
    </cfRule>
    <cfRule type="cellIs" dxfId="320" priority="3526" operator="between">
      <formula>#REF!+1</formula>
      <formula>"$L$10"</formula>
    </cfRule>
    <cfRule type="cellIs" dxfId="319" priority="3527" operator="between">
      <formula>#REF!+1</formula>
      <formula>"$M$10"</formula>
    </cfRule>
    <cfRule type="cellIs" dxfId="318" priority="3528" operator="between">
      <formula>#REF!+1</formula>
      <formula>#REF!</formula>
    </cfRule>
    <cfRule type="cellIs" dxfId="317" priority="3529" operator="between">
      <formula>$L$11+1</formula>
      <formula>"$L$10"</formula>
    </cfRule>
    <cfRule type="cellIs" dxfId="316" priority="3530" operator="between">
      <formula>0</formula>
      <formula>$L$11</formula>
    </cfRule>
    <cfRule type="cellIs" dxfId="315" priority="3531" operator="between">
      <formula>$O$11+1</formula>
      <formula>100</formula>
    </cfRule>
    <cfRule type="cellIs" dxfId="314" priority="3532" operator="between">
      <formula>$N$11+1</formula>
      <formula>$O$11</formula>
    </cfRule>
    <cfRule type="cellIs" dxfId="313" priority="3533" operator="between">
      <formula>$M$11+1</formula>
      <formula>"$M$10"</formula>
    </cfRule>
    <cfRule type="cellIs" dxfId="312" priority="3534" operator="between">
      <formula>$L$11+1</formula>
      <formula>"$L$10"</formula>
    </cfRule>
    <cfRule type="cellIs" dxfId="311" priority="3535" operator="between">
      <formula>0</formula>
      <formula>$L$11</formula>
    </cfRule>
    <cfRule type="cellIs" dxfId="310" priority="3536" operator="between">
      <formula>#REF!+1</formula>
      <formula>100</formula>
    </cfRule>
    <cfRule type="cellIs" dxfId="309" priority="3537" operator="between">
      <formula>#REF!+1</formula>
      <formula>"$N$9"</formula>
    </cfRule>
    <cfRule type="cellIs" dxfId="308" priority="3538" operator="between">
      <formula>#REF!+1</formula>
      <formula>#REF!</formula>
    </cfRule>
    <cfRule type="cellIs" dxfId="307" priority="3539" operator="between">
      <formula>#REF!+1</formula>
      <formula>#REF!</formula>
    </cfRule>
    <cfRule type="cellIs" dxfId="306" priority="3540" operator="between">
      <formula>0</formula>
      <formula>#REF!</formula>
    </cfRule>
    <cfRule type="expression" dxfId="305" priority="3541">
      <formula>$K23&gt;80</formula>
    </cfRule>
    <cfRule type="colorScale" priority="3542">
      <colorScale>
        <cfvo type="min"/>
        <cfvo type="percentile" val="50"/>
        <cfvo type="max"/>
        <color rgb="FF63BE7B"/>
        <color rgb="FFFFEB84"/>
        <color rgb="FFF8696B"/>
      </colorScale>
    </cfRule>
    <cfRule type="expression" dxfId="304" priority="3543">
      <formula>AND($AD23&lt;=100,$AD23&gt;$AH20)</formula>
    </cfRule>
    <cfRule type="expression" dxfId="303" priority="3544">
      <formula>AND($AD23&gt;$AG20,$AD23&lt;$AH20+1)</formula>
    </cfRule>
    <cfRule type="expression" dxfId="302" priority="3545">
      <formula>AND($AD23&gt;$AF21,$AD23&lt;$AG20+1)</formula>
    </cfRule>
    <cfRule type="expression" dxfId="301" priority="3546">
      <formula>AND($AD23&gt;$AE23,$AD23&lt;$AF21+1)</formula>
    </cfRule>
    <cfRule type="expression" dxfId="300" priority="3547">
      <formula>$AD23&lt;$AE23+1</formula>
    </cfRule>
    <cfRule type="cellIs" dxfId="299" priority="3548" operator="between">
      <formula>#REF!+1</formula>
      <formula>100</formula>
    </cfRule>
    <cfRule type="cellIs" dxfId="298" priority="3549" operator="between">
      <formula>#REF!+1</formula>
      <formula>#REF!</formula>
    </cfRule>
    <cfRule type="cellIs" dxfId="297" priority="3550" operator="between">
      <formula>#REF!+1</formula>
      <formula>"$M$10"</formula>
    </cfRule>
    <cfRule type="cellIs" dxfId="296" priority="3551" operator="between">
      <formula>#REF!+1</formula>
      <formula>"$L$10"</formula>
    </cfRule>
    <cfRule type="cellIs" dxfId="295" priority="3552" operator="between">
      <formula>0</formula>
      <formula>#REF!</formula>
    </cfRule>
    <cfRule type="cellIs" dxfId="294" priority="3553" operator="between">
      <formula>#REF!+1</formula>
      <formula>#REF!</formula>
    </cfRule>
    <cfRule type="cellIs" dxfId="293" priority="3554" operator="between">
      <formula>#REF!+1</formula>
      <formula>#REF!</formula>
    </cfRule>
    <cfRule type="cellIs" dxfId="292" priority="3555" operator="between">
      <formula>0</formula>
      <formula>#REF!</formula>
    </cfRule>
    <cfRule type="cellIs" dxfId="291" priority="3556" operator="between">
      <formula>$K23&gt;80</formula>
    </cfRule>
    <cfRule type="cellIs" dxfId="290" priority="3557" operator="between">
      <formula>_xlfn.AGGREGATE(4,6,$X$23:$X$23)</formula>
      <formula>_xlfn.AGGREGATE(5,6,$X$23:$X$23)</formula>
    </cfRule>
    <cfRule type="cellIs" dxfId="289" priority="3558" operator="between"/>
    <cfRule type="cellIs" dxfId="288" priority="3559" operator="between">
      <formula>AND($AD23&lt;=100,$AD23&gt;$AH19)</formula>
    </cfRule>
    <cfRule type="cellIs" dxfId="287" priority="3560" operator="between">
      <formula>AND($AD23&gt;$AG19,$AD23&lt;$AH19+1)</formula>
    </cfRule>
    <cfRule type="cellIs" dxfId="286" priority="3561" operator="between">
      <formula>AND($AD23&gt;$AF20,$AD23&lt;$AG19+1)</formula>
    </cfRule>
    <cfRule type="cellIs" dxfId="285" priority="3562" operator="between">
      <formula>AND($AD23&gt;$AE23,$AD23&lt;$AF20+1)</formula>
    </cfRule>
    <cfRule type="cellIs" dxfId="284" priority="3563" operator="between">
      <formula>$AD23&lt;$AE23+1</formula>
    </cfRule>
    <cfRule type="cellIs" dxfId="283" priority="3564" operator="between">
      <formula>#REF!+1</formula>
      <formula>100</formula>
    </cfRule>
    <cfRule type="cellIs" dxfId="282" priority="3565" operator="between">
      <formula>#REF!+1</formula>
      <formula>#REF!</formula>
    </cfRule>
    <cfRule type="cellIs" dxfId="281" priority="3566" operator="between">
      <formula>#REF!+1</formula>
      <formula>"$M$10"</formula>
    </cfRule>
    <cfRule type="cellIs" dxfId="280" priority="3567" operator="between">
      <formula>#REF!+1</formula>
      <formula>"$L$10"</formula>
    </cfRule>
  </conditionalFormatting>
  <conditionalFormatting sqref="X23">
    <cfRule type="cellIs" dxfId="279" priority="3568" operator="between">
      <formula>#REF!+1</formula>
      <formula>100</formula>
    </cfRule>
    <cfRule type="cellIs" dxfId="278" priority="3568" operator="between">
      <formula>#REF!+1</formula>
      <formula>#REF!</formula>
    </cfRule>
    <cfRule type="cellIs" dxfId="277" priority="3568" operator="between">
      <formula>#REF!+1</formula>
      <formula>"$M$10"</formula>
    </cfRule>
    <cfRule type="cellIs" dxfId="276" priority="3568" operator="between">
      <formula>#REF!+1</formula>
      <formula>"$L$10"</formula>
    </cfRule>
    <cfRule type="cellIs" dxfId="275" priority="3568" operator="between">
      <formula>0</formula>
      <formula>#REF!</formula>
    </cfRule>
    <cfRule type="cellIs" dxfId="274" priority="3568" operator="between">
      <formula>#REF!+1</formula>
      <formula>100</formula>
    </cfRule>
    <cfRule type="cellIs" dxfId="273" priority="3568" operator="between">
      <formula>#REF!+1</formula>
      <formula>#REF!</formula>
    </cfRule>
    <cfRule type="cellIs" dxfId="272" priority="3568" operator="between">
      <formula>#REF!+1</formula>
      <formula>"$M$10"</formula>
    </cfRule>
    <cfRule type="cellIs" dxfId="271" priority="3568" operator="between">
      <formula>#REF!+1</formula>
      <formula>"$L$10"</formula>
    </cfRule>
    <cfRule type="cellIs" dxfId="270" priority="3568" operator="between">
      <formula>0</formula>
      <formula>#REF!</formula>
    </cfRule>
    <cfRule type="cellIs" dxfId="269" priority="3568" operator="between">
      <formula>#REF!+1</formula>
      <formula>100</formula>
    </cfRule>
    <cfRule type="cellIs" dxfId="268" priority="3568" operator="between">
      <formula>#REF!+1</formula>
      <formula>#REF!</formula>
    </cfRule>
    <cfRule type="cellIs" dxfId="267" priority="3568" operator="between">
      <formula>#REF!+1</formula>
      <formula>"$M$10"</formula>
    </cfRule>
    <cfRule type="cellIs" dxfId="266" priority="3568" operator="between">
      <formula>#REF!+1</formula>
      <formula>"$L$10"</formula>
    </cfRule>
    <cfRule type="cellIs" dxfId="265" priority="3568" operator="between">
      <formula>0</formula>
      <formula>#REF!</formula>
    </cfRule>
    <cfRule type="cellIs" dxfId="264" priority="3568" operator="between">
      <formula>#REF!+1</formula>
      <formula>100</formula>
    </cfRule>
    <cfRule type="cellIs" dxfId="263" priority="3569" operator="between">
      <formula>$M$12+1</formula>
      <formula>"$M$10"</formula>
    </cfRule>
    <cfRule type="cellIs" dxfId="262" priority="3570" operator="between">
      <formula>0</formula>
      <formula>#REF!</formula>
    </cfRule>
    <cfRule type="cellIs" dxfId="261" priority="3571" operator="between">
      <formula>#REF!+1</formula>
      <formula>100</formula>
    </cfRule>
    <cfRule type="cellIs" dxfId="260" priority="3572" operator="between">
      <formula>0</formula>
      <formula>#REF!</formula>
    </cfRule>
    <cfRule type="cellIs" dxfId="259" priority="3573" operator="between">
      <formula>#REF!+1</formula>
      <formula>"$L$10"</formula>
    </cfRule>
    <cfRule type="cellIs" dxfId="258" priority="3574" operator="between">
      <formula>#REF!+1</formula>
      <formula>"$M$10"</formula>
    </cfRule>
    <cfRule type="cellIs" dxfId="257" priority="3575" operator="between">
      <formula>#REF!+1</formula>
      <formula>#REF!</formula>
    </cfRule>
    <cfRule type="cellIs" dxfId="256" priority="3576" operator="between">
      <formula>#REF!+1</formula>
      <formula>#REF!</formula>
    </cfRule>
    <cfRule type="cellIs" dxfId="255" priority="3577" operator="between">
      <formula>#REF!+1</formula>
      <formula>100</formula>
    </cfRule>
    <cfRule type="cellIs" dxfId="254" priority="3578" operator="between">
      <formula>0</formula>
      <formula>#REF!</formula>
    </cfRule>
    <cfRule type="cellIs" dxfId="253" priority="3579" operator="between">
      <formula>#REF!+1</formula>
      <formula>"$L$10"</formula>
    </cfRule>
    <cfRule type="cellIs" dxfId="252" priority="3580" operator="between">
      <formula>#REF!+1</formula>
      <formula>"$M$10"</formula>
    </cfRule>
    <cfRule type="cellIs" dxfId="251" priority="3581" operator="between">
      <formula>#REF!+1</formula>
      <formula>#REF!</formula>
    </cfRule>
    <cfRule type="cellIs" dxfId="250" priority="3582" operator="between">
      <formula>#REF!+1</formula>
      <formula>100</formula>
    </cfRule>
    <cfRule type="cellIs" dxfId="249" priority="3583" operator="between">
      <formula>#REF!+1</formula>
      <formula>"$L$10"</formula>
    </cfRule>
    <cfRule type="cellIs" dxfId="248" priority="3584" operator="between">
      <formula>#REF!+1</formula>
      <formula>"$M$10"</formula>
    </cfRule>
    <cfRule type="cellIs" dxfId="247" priority="3585" operator="between">
      <formula>#REF!+1</formula>
      <formula>#REF!</formula>
    </cfRule>
    <cfRule type="cellIs" dxfId="246" priority="3586" operator="between">
      <formula>$L$12+1</formula>
      <formula>"$L$10"</formula>
    </cfRule>
    <cfRule type="cellIs" dxfId="245" priority="3587" operator="between">
      <formula>0</formula>
      <formula>$L$12</formula>
    </cfRule>
    <cfRule type="cellIs" dxfId="244" priority="3588" operator="between">
      <formula>$O$12+1</formula>
      <formula>100</formula>
    </cfRule>
    <cfRule type="cellIs" dxfId="243" priority="3589" operator="between">
      <formula>$N$12+1</formula>
      <formula>$O$12</formula>
    </cfRule>
    <cfRule type="cellIs" dxfId="242" priority="3590" operator="between">
      <formula>$M$12+1</formula>
      <formula>"$M$10"</formula>
    </cfRule>
    <cfRule type="cellIs" dxfId="241" priority="3591" operator="between">
      <formula>$L$12+1</formula>
      <formula>"$L$10"</formula>
    </cfRule>
    <cfRule type="cellIs" dxfId="240" priority="3592" operator="between">
      <formula>0</formula>
      <formula>$L$12</formula>
    </cfRule>
    <cfRule type="cellIs" dxfId="239" priority="3593" operator="between">
      <formula>#REF!+1</formula>
      <formula>100</formula>
    </cfRule>
    <cfRule type="cellIs" dxfId="238" priority="3594" operator="between">
      <formula>#REF!+1</formula>
      <formula>"$N$9"</formula>
    </cfRule>
    <cfRule type="cellIs" dxfId="237" priority="3595" operator="between">
      <formula>#REF!+1</formula>
      <formula>#REF!</formula>
    </cfRule>
    <cfRule type="cellIs" dxfId="236" priority="3596" operator="between">
      <formula>#REF!+1</formula>
      <formula>#REF!</formula>
    </cfRule>
    <cfRule type="cellIs" dxfId="235" priority="3597" operator="between">
      <formula>0</formula>
      <formula>#REF!</formula>
    </cfRule>
    <cfRule type="expression" dxfId="234" priority="3598">
      <formula>$K23&gt;80</formula>
    </cfRule>
    <cfRule type="colorScale" priority="3599">
      <colorScale>
        <cfvo type="min"/>
        <cfvo type="percentile" val="50"/>
        <cfvo type="max"/>
        <color rgb="FF63BE7B"/>
        <color rgb="FFFFEB84"/>
        <color rgb="FFF8696B"/>
      </colorScale>
    </cfRule>
    <cfRule type="expression" dxfId="233" priority="3600">
      <formula>AND($AD23&lt;=100,$AD23&gt;$AH20)</formula>
    </cfRule>
    <cfRule type="expression" dxfId="232" priority="3601">
      <formula>AND($AD23&gt;$AG20,$AD23&lt;$AH20+1)</formula>
    </cfRule>
    <cfRule type="expression" dxfId="231" priority="3602">
      <formula>AND($AD23&gt;$AF21,$AD23&lt;$AG20+1)</formula>
    </cfRule>
    <cfRule type="expression" dxfId="230" priority="3603">
      <formula>AND($AD23&gt;$AE23,$AD23&lt;$AF21+1)</formula>
    </cfRule>
    <cfRule type="expression" dxfId="229" priority="3604">
      <formula>$AD23&lt;$AE23+1</formula>
    </cfRule>
    <cfRule type="cellIs" dxfId="228" priority="3605" operator="between">
      <formula>#REF!+1</formula>
      <formula>100</formula>
    </cfRule>
    <cfRule type="cellIs" dxfId="227" priority="3606" operator="between">
      <formula>#REF!+1</formula>
      <formula>#REF!</formula>
    </cfRule>
    <cfRule type="cellIs" dxfId="226" priority="3607" operator="between">
      <formula>#REF!+1</formula>
      <formula>"$M$10"</formula>
    </cfRule>
    <cfRule type="cellIs" dxfId="225" priority="3608" operator="between">
      <formula>#REF!+1</formula>
      <formula>"$L$10"</formula>
    </cfRule>
    <cfRule type="cellIs" dxfId="224" priority="3609" operator="between">
      <formula>0</formula>
      <formula>#REF!</formula>
    </cfRule>
  </conditionalFormatting>
  <conditionalFormatting sqref="X23">
    <cfRule type="cellIs" dxfId="223" priority="3610" operator="between">
      <formula>#REF!+1</formula>
      <formula>100</formula>
    </cfRule>
    <cfRule type="cellIs" dxfId="222" priority="3611" operator="between">
      <formula>#REF!+1</formula>
      <formula>#REF!</formula>
    </cfRule>
    <cfRule type="cellIs" dxfId="221" priority="3612" operator="between">
      <formula>#REF!+1</formula>
      <formula>"$M$10"</formula>
    </cfRule>
    <cfRule type="cellIs" dxfId="220" priority="3613" operator="between">
      <formula>#REF!+1</formula>
      <formula>"$L$10"</formula>
    </cfRule>
    <cfRule type="cellIs" dxfId="219" priority="3614" operator="between">
      <formula>0</formula>
      <formula>#REF!</formula>
    </cfRule>
    <cfRule type="cellIs" dxfId="218" priority="3615" operator="between">
      <formula>#REF!+1</formula>
      <formula>100</formula>
    </cfRule>
    <cfRule type="cellIs" dxfId="217" priority="3616" operator="between">
      <formula>#REF!+1</formula>
      <formula>#REF!</formula>
    </cfRule>
    <cfRule type="cellIs" dxfId="216" priority="3617" operator="between">
      <formula>#REF!+1</formula>
      <formula>"$M$10"</formula>
    </cfRule>
    <cfRule type="cellIs" dxfId="215" priority="3618" operator="between">
      <formula>#REF!+1</formula>
      <formula>"$L$10"</formula>
    </cfRule>
    <cfRule type="cellIs" dxfId="214" priority="3619" operator="between">
      <formula>0</formula>
      <formula>#REF!</formula>
    </cfRule>
    <cfRule type="cellIs" dxfId="213" priority="3620" operator="between">
      <formula>#REF!+1</formula>
      <formula>100</formula>
    </cfRule>
    <cfRule type="cellIs" dxfId="212" priority="3621" operator="between">
      <formula>#REF!+1</formula>
      <formula>#REF!</formula>
    </cfRule>
    <cfRule type="cellIs" dxfId="211" priority="3622" operator="between">
      <formula>#REF!+1</formula>
      <formula>"$M$10"</formula>
    </cfRule>
    <cfRule type="cellIs" dxfId="210" priority="3623" operator="between">
      <formula>#REF!+1</formula>
      <formula>"$L$10"</formula>
    </cfRule>
    <cfRule type="cellIs" dxfId="209" priority="3624" operator="between">
      <formula>0</formula>
      <formula>#REF!</formula>
    </cfRule>
    <cfRule type="cellIs" dxfId="208" priority="3625" operator="between">
      <formula>#REF!+1</formula>
      <formula>100</formula>
    </cfRule>
    <cfRule type="cellIs" dxfId="207" priority="3626" operator="between">
      <formula>#REF!+1</formula>
      <formula>#REF!</formula>
    </cfRule>
    <cfRule type="cellIs" dxfId="206" priority="3627" operator="between">
      <formula>$M$12+1</formula>
      <formula>"$M$10"</formula>
    </cfRule>
    <cfRule type="cellIs" dxfId="205" priority="3628" operator="between">
      <formula>$L$12+1</formula>
      <formula>"$L$10"</formula>
    </cfRule>
    <cfRule type="cellIs" dxfId="204" priority="3629" operator="between">
      <formula>0</formula>
      <formula>$L$12</formula>
    </cfRule>
    <cfRule type="cellIs" dxfId="203" priority="3630" operator="between">
      <formula>$O$12+1</formula>
      <formula>100</formula>
    </cfRule>
    <cfRule type="cellIs" dxfId="202" priority="3631" operator="between">
      <formula>$N$12+1</formula>
      <formula>$O$12</formula>
    </cfRule>
    <cfRule type="cellIs" dxfId="201" priority="3632" operator="between">
      <formula>$M$12+1</formula>
      <formula>"$M$10"</formula>
    </cfRule>
    <cfRule type="cellIs" dxfId="200" priority="3633" operator="between">
      <formula>$L$12+1</formula>
      <formula>"$L$10"</formula>
    </cfRule>
    <cfRule type="cellIs" dxfId="199" priority="3634" operator="between">
      <formula>0</formula>
      <formula>$L$12</formula>
    </cfRule>
    <cfRule type="cellIs" dxfId="198" priority="3635" operator="between">
      <formula>#REF!+1</formula>
      <formula>100</formula>
    </cfRule>
    <cfRule type="cellIs" dxfId="197" priority="3636" operator="between">
      <formula>#REF!+1</formula>
      <formula>"$N$9"</formula>
    </cfRule>
    <cfRule type="cellIs" dxfId="196" priority="3637" operator="between">
      <formula>#REF!+1</formula>
      <formula>#REF!</formula>
    </cfRule>
    <cfRule type="cellIs" dxfId="195" priority="3638" operator="between">
      <formula>#REF!+1</formula>
      <formula>#REF!</formula>
    </cfRule>
    <cfRule type="cellIs" dxfId="194" priority="3639" operator="between">
      <formula>0</formula>
      <formula>#REF!</formula>
    </cfRule>
    <cfRule type="expression" dxfId="193" priority="3640">
      <formula>$K23&gt;80</formula>
    </cfRule>
    <cfRule type="colorScale" priority="3641">
      <colorScale>
        <cfvo type="min"/>
        <cfvo type="percentile" val="50"/>
        <cfvo type="max"/>
        <color rgb="FF63BE7B"/>
        <color rgb="FFFFEB84"/>
        <color rgb="FFF8696B"/>
      </colorScale>
    </cfRule>
    <cfRule type="expression" dxfId="192" priority="3642">
      <formula>AND($AD23&lt;=100,$AD23&gt;$AH19)</formula>
    </cfRule>
    <cfRule type="expression" dxfId="191" priority="3643">
      <formula>AND($AD23&gt;$AG19,$AD23&lt;$AH19+1)</formula>
    </cfRule>
    <cfRule type="expression" dxfId="190" priority="3644">
      <formula>AND($AD23&gt;$AF20,$AD23&lt;$AG19+1)</formula>
    </cfRule>
    <cfRule type="expression" dxfId="189" priority="3645">
      <formula>AND($AD23&gt;$AE23,$AD23&lt;$AF20+1)</formula>
    </cfRule>
    <cfRule type="expression" dxfId="188" priority="3646">
      <formula>$AD23&lt;$AE23+1</formula>
    </cfRule>
    <cfRule type="cellIs" dxfId="187" priority="3647" operator="between">
      <formula>#REF!+1</formula>
      <formula>100</formula>
    </cfRule>
    <cfRule type="cellIs" dxfId="186" priority="3648" operator="between">
      <formula>#REF!+1</formula>
      <formula>#REF!</formula>
    </cfRule>
    <cfRule type="cellIs" dxfId="185" priority="3649" operator="between">
      <formula>#REF!+1</formula>
      <formula>"$M$10"</formula>
    </cfRule>
    <cfRule type="cellIs" dxfId="184" priority="3650" operator="between">
      <formula>#REF!+1</formula>
      <formula>"$L$10"</formula>
    </cfRule>
    <cfRule type="cellIs" dxfId="183" priority="3651" operator="between">
      <formula>0</formula>
      <formula>#REF!</formula>
    </cfRule>
    <cfRule type="cellIs" dxfId="182" priority="3652" operator="between">
      <formula>#REF!+1</formula>
      <formula>#REF!</formula>
    </cfRule>
    <cfRule type="cellIs" dxfId="181" priority="3653" operator="between">
      <formula>#REF!+1</formula>
      <formula>#REF!</formula>
    </cfRule>
    <cfRule type="cellIs" dxfId="180" priority="3654" operator="between">
      <formula>0</formula>
      <formula>#REF!</formula>
    </cfRule>
    <cfRule type="cellIs" dxfId="179" priority="3655" operator="between">
      <formula>$K23&gt;80</formula>
    </cfRule>
    <cfRule type="cellIs" dxfId="178" priority="3656" operator="between">
      <formula>_xlfn.AGGREGATE(4,6,$X$23:$X$23)</formula>
      <formula>_xlfn.AGGREGATE(5,6,$X$23:$X$23)</formula>
    </cfRule>
    <cfRule type="cellIs" dxfId="177" priority="3657" operator="between"/>
    <cfRule type="cellIs" dxfId="176" priority="3658" operator="between">
      <formula>AND($AD23&lt;=100,$AD23&gt;$AH18)</formula>
    </cfRule>
    <cfRule type="cellIs" dxfId="175" priority="3659" operator="between">
      <formula>AND($AD23&gt;$AG18,$AD23&lt;$AH18+1)</formula>
    </cfRule>
    <cfRule type="cellIs" dxfId="174" priority="3660" operator="between">
      <formula>AND($AD23&gt;$AF19,$AD23&lt;$AG18+1)</formula>
    </cfRule>
    <cfRule type="cellIs" dxfId="173" priority="3661" operator="between">
      <formula>AND($AD23&gt;$AE23,$AD23&lt;$AF19+1)</formula>
    </cfRule>
    <cfRule type="cellIs" dxfId="172" priority="3662" operator="between">
      <formula>$AD23&lt;$AE23+1</formula>
    </cfRule>
    <cfRule type="cellIs" dxfId="171" priority="3663" operator="between">
      <formula>#REF!+1</formula>
      <formula>100</formula>
    </cfRule>
    <cfRule type="cellIs" dxfId="170" priority="3664" operator="between">
      <formula>#REF!+1</formula>
      <formula>#REF!</formula>
    </cfRule>
    <cfRule type="cellIs" dxfId="169" priority="3665" operator="between">
      <formula>#REF!+1</formula>
      <formula>"$M$10"</formula>
    </cfRule>
    <cfRule type="cellIs" dxfId="168" priority="3666" operator="between">
      <formula>#REF!+1</formula>
      <formula>"$L$10"</formula>
    </cfRule>
  </conditionalFormatting>
  <conditionalFormatting sqref="X23">
    <cfRule type="cellIs" dxfId="167" priority="3667" operator="between">
      <formula>#REF!+1</formula>
      <formula>100</formula>
    </cfRule>
    <cfRule type="cellIs" dxfId="166" priority="3667" operator="between">
      <formula>0</formula>
      <formula>#REF!</formula>
    </cfRule>
    <cfRule type="cellIs" dxfId="165" priority="3668" operator="between">
      <formula>#REF!+1</formula>
      <formula>100</formula>
    </cfRule>
    <cfRule type="cellIs" dxfId="164" priority="3669" operator="between">
      <formula>0</formula>
      <formula>#REF!</formula>
    </cfRule>
    <cfRule type="cellIs" dxfId="163" priority="3670" operator="between">
      <formula>#REF!+1</formula>
      <formula>"$L$10"</formula>
    </cfRule>
    <cfRule type="cellIs" dxfId="162" priority="3671" operator="between">
      <formula>#REF!+1</formula>
      <formula>"$M$10"</formula>
    </cfRule>
    <cfRule type="cellIs" dxfId="161" priority="3672" operator="between">
      <formula>#REF!+1</formula>
      <formula>#REF!</formula>
    </cfRule>
    <cfRule type="cellIs" dxfId="160" priority="3673" operator="between">
      <formula>#REF!+1</formula>
      <formula>#REF!</formula>
    </cfRule>
    <cfRule type="cellIs" dxfId="159" priority="3674" operator="between">
      <formula>#REF!+1</formula>
      <formula>100</formula>
    </cfRule>
    <cfRule type="cellIs" dxfId="158" priority="3675" operator="between">
      <formula>0</formula>
      <formula>#REF!</formula>
    </cfRule>
    <cfRule type="cellIs" dxfId="157" priority="3676" operator="between">
      <formula>#REF!+1</formula>
      <formula>"$L$10"</formula>
    </cfRule>
    <cfRule type="cellIs" dxfId="156" priority="3677" operator="between">
      <formula>#REF!+1</formula>
      <formula>"$M$10"</formula>
    </cfRule>
    <cfRule type="cellIs" dxfId="155" priority="3678" operator="between">
      <formula>#REF!+1</formula>
      <formula>#REF!</formula>
    </cfRule>
    <cfRule type="cellIs" dxfId="154" priority="3679" operator="between">
      <formula>#REF!+1</formula>
      <formula>100</formula>
    </cfRule>
    <cfRule type="cellIs" dxfId="153" priority="3680" operator="between">
      <formula>#REF!+1</formula>
      <formula>"$L$10"</formula>
    </cfRule>
    <cfRule type="cellIs" dxfId="152" priority="3681" operator="between">
      <formula>#REF!+1</formula>
      <formula>"$M$10"</formula>
    </cfRule>
    <cfRule type="cellIs" dxfId="151" priority="3682" operator="between">
      <formula>#REF!+1</formula>
      <formula>#REF!</formula>
    </cfRule>
    <cfRule type="cellIs" dxfId="150" priority="3683" operator="between">
      <formula>$M$13+1</formula>
      <formula>"$M$10"</formula>
    </cfRule>
    <cfRule type="cellIs" dxfId="149" priority="3684" operator="between">
      <formula>$L$13+1</formula>
      <formula>"$L$10"</formula>
    </cfRule>
    <cfRule type="cellIs" dxfId="148" priority="3685" operator="between">
      <formula>0</formula>
      <formula>$L$13</formula>
    </cfRule>
    <cfRule type="cellIs" dxfId="147" priority="3686" operator="between">
      <formula>$O$13+1</formula>
      <formula>100</formula>
    </cfRule>
    <cfRule type="cellIs" dxfId="146" priority="3687" operator="between">
      <formula>$N$13+1</formula>
      <formula>$O$13</formula>
    </cfRule>
    <cfRule type="cellIs" dxfId="145" priority="3688" operator="between">
      <formula>$M$13+1</formula>
      <formula>"$M$10"</formula>
    </cfRule>
    <cfRule type="cellIs" dxfId="144" priority="3689" operator="between">
      <formula>$L$13+1</formula>
      <formula>"$L$10"</formula>
    </cfRule>
    <cfRule type="cellIs" dxfId="143" priority="3690" operator="between">
      <formula>0</formula>
      <formula>$L$13</formula>
    </cfRule>
    <cfRule type="cellIs" dxfId="142" priority="3691" operator="between">
      <formula>#REF!+1</formula>
      <formula>100</formula>
    </cfRule>
    <cfRule type="cellIs" dxfId="141" priority="3692" operator="between">
      <formula>#REF!+1</formula>
      <formula>"$N$9"</formula>
    </cfRule>
    <cfRule type="cellIs" dxfId="140" priority="3693" operator="between">
      <formula>#REF!+1</formula>
      <formula>#REF!</formula>
    </cfRule>
    <cfRule type="cellIs" dxfId="139" priority="3694" operator="between">
      <formula>#REF!+1</formula>
      <formula>#REF!</formula>
    </cfRule>
    <cfRule type="cellIs" dxfId="138" priority="3695" operator="between">
      <formula>0</formula>
      <formula>#REF!</formula>
    </cfRule>
    <cfRule type="expression" dxfId="137" priority="3696">
      <formula>$K23&gt;80</formula>
    </cfRule>
    <cfRule type="colorScale" priority="3697">
      <colorScale>
        <cfvo type="min"/>
        <cfvo type="percentile" val="50"/>
        <cfvo type="max"/>
        <color rgb="FF63BE7B"/>
        <color rgb="FFFFEB84"/>
        <color rgb="FFF8696B"/>
      </colorScale>
    </cfRule>
    <cfRule type="expression" dxfId="136" priority="3698">
      <formula>AND($AD23&lt;=100,$AD23&gt;$AH20)</formula>
    </cfRule>
    <cfRule type="expression" dxfId="135" priority="3699">
      <formula>AND($AD23&gt;$AG20,$AD23&lt;$AH20+1)</formula>
    </cfRule>
    <cfRule type="expression" dxfId="134" priority="3700">
      <formula>AND($AD23&gt;$AF21,$AD23&lt;$AG20+1)</formula>
    </cfRule>
    <cfRule type="expression" dxfId="133" priority="3701">
      <formula>AND($AD23&gt;$AE23,$AD23&lt;$AF21+1)</formula>
    </cfRule>
    <cfRule type="expression" dxfId="132" priority="3702">
      <formula>$AD23&lt;$AE23+1</formula>
    </cfRule>
    <cfRule type="cellIs" dxfId="131" priority="3703" operator="between">
      <formula>#REF!+1</formula>
      <formula>100</formula>
    </cfRule>
    <cfRule type="cellIs" dxfId="130" priority="3704" operator="between">
      <formula>#REF!+1</formula>
      <formula>#REF!</formula>
    </cfRule>
    <cfRule type="cellIs" dxfId="129" priority="3705" operator="between">
      <formula>#REF!+1</formula>
      <formula>"$M$10"</formula>
    </cfRule>
    <cfRule type="cellIs" dxfId="128" priority="3706" operator="between">
      <formula>#REF!+1</formula>
      <formula>"$L$10"</formula>
    </cfRule>
    <cfRule type="cellIs" dxfId="127" priority="3707" operator="between">
      <formula>0</formula>
      <formula>#REF!</formula>
    </cfRule>
    <cfRule type="cellIs" dxfId="126" priority="3708" operator="between">
      <formula>#REF!+1</formula>
      <formula>#REF!</formula>
    </cfRule>
    <cfRule type="cellIs" dxfId="125" priority="3709" operator="between">
      <formula>#REF!+1</formula>
      <formula>#REF!</formula>
    </cfRule>
    <cfRule type="cellIs" dxfId="124" priority="3710" operator="between">
      <formula>0</formula>
      <formula>#REF!</formula>
    </cfRule>
    <cfRule type="cellIs" dxfId="123" priority="3711" operator="between">
      <formula>$K23&gt;80</formula>
    </cfRule>
    <cfRule type="cellIs" dxfId="122" priority="3712" operator="between">
      <formula>_xlfn.AGGREGATE(4,6,$X$23:$X$23)</formula>
      <formula>_xlfn.AGGREGATE(5,6,$X$23:$X$23)</formula>
    </cfRule>
    <cfRule type="cellIs" dxfId="121" priority="3713" operator="between"/>
    <cfRule type="cellIs" dxfId="120" priority="3714" operator="between">
      <formula>AND($AD23&lt;=100,$AD23&gt;$AH19)</formula>
    </cfRule>
    <cfRule type="cellIs" dxfId="119" priority="3715" operator="between">
      <formula>AND($AD23&gt;$AG19,$AD23&lt;$AH19+1)</formula>
    </cfRule>
    <cfRule type="cellIs" dxfId="118" priority="3716" operator="between">
      <formula>AND($AD23&gt;$AF20,$AD23&lt;$AG19+1)</formula>
    </cfRule>
    <cfRule type="cellIs" dxfId="117" priority="3717" operator="between">
      <formula>AND($AD23&gt;$AE23,$AD23&lt;$AF20+1)</formula>
    </cfRule>
    <cfRule type="cellIs" dxfId="116" priority="3718" operator="between">
      <formula>$AD23&lt;$AE23+1</formula>
    </cfRule>
    <cfRule type="cellIs" dxfId="115" priority="3719" operator="between">
      <formula>#REF!+1</formula>
      <formula>100</formula>
    </cfRule>
    <cfRule type="cellIs" dxfId="114" priority="3720" operator="between">
      <formula>#REF!+1</formula>
      <formula>#REF!</formula>
    </cfRule>
    <cfRule type="cellIs" dxfId="113" priority="3721" operator="between">
      <formula>#REF!+1</formula>
      <formula>"$M$10"</formula>
    </cfRule>
    <cfRule type="cellIs" dxfId="112" priority="3722" operator="between">
      <formula>#REF!+1</formula>
      <formula>"$L$10"</formula>
    </cfRule>
  </conditionalFormatting>
  <conditionalFormatting sqref="X23">
    <cfRule type="cellIs" dxfId="111" priority="3724" operator="between">
      <formula>#REF!+1</formula>
      <formula>100</formula>
    </cfRule>
    <cfRule type="cellIs" dxfId="110" priority="3725" operator="between">
      <formula>#REF!+1</formula>
      <formula>#REF!</formula>
    </cfRule>
    <cfRule type="cellIs" dxfId="109" priority="3726" operator="between">
      <formula>#REF!+1</formula>
      <formula>"$M$10"</formula>
    </cfRule>
    <cfRule type="cellIs" dxfId="108" priority="3727" operator="between">
      <formula>#REF!+1</formula>
      <formula>"$L$10"</formula>
    </cfRule>
    <cfRule type="cellIs" dxfId="107" priority="3728" operator="between">
      <formula>0</formula>
      <formula>#REF!</formula>
    </cfRule>
    <cfRule type="cellIs" dxfId="106" priority="3729" operator="between">
      <formula>#REF!+1</formula>
      <formula>100</formula>
    </cfRule>
    <cfRule type="cellIs" dxfId="105" priority="3730" operator="between">
      <formula>#REF!+1</formula>
      <formula>#REF!</formula>
    </cfRule>
    <cfRule type="cellIs" dxfId="104" priority="3731" operator="between">
      <formula>#REF!+1</formula>
      <formula>"$M$10"</formula>
    </cfRule>
    <cfRule type="cellIs" dxfId="103" priority="3732" operator="between">
      <formula>#REF!+1</formula>
      <formula>"$L$10"</formula>
    </cfRule>
    <cfRule type="cellIs" dxfId="102" priority="3733" operator="between">
      <formula>0</formula>
      <formula>#REF!</formula>
    </cfRule>
    <cfRule type="cellIs" dxfId="101" priority="3734" operator="between">
      <formula>#REF!+1</formula>
      <formula>100</formula>
    </cfRule>
    <cfRule type="cellIs" dxfId="100" priority="3735" operator="between">
      <formula>#REF!+1</formula>
      <formula>#REF!</formula>
    </cfRule>
    <cfRule type="cellIs" dxfId="99" priority="3736" operator="between">
      <formula>#REF!+1</formula>
      <formula>"$M$10"</formula>
    </cfRule>
    <cfRule type="cellIs" dxfId="98" priority="3737" operator="between">
      <formula>#REF!+1</formula>
      <formula>"$L$10"</formula>
    </cfRule>
    <cfRule type="cellIs" dxfId="97" priority="3738" operator="between">
      <formula>0</formula>
      <formula>#REF!</formula>
    </cfRule>
    <cfRule type="cellIs" dxfId="96" priority="3739" operator="between">
      <formula>#REF!+1</formula>
      <formula>100</formula>
    </cfRule>
    <cfRule type="cellIs" dxfId="95" priority="3740" operator="between">
      <formula>#REF!+1</formula>
      <formula>#REF!</formula>
    </cfRule>
    <cfRule type="cellIs" dxfId="94" priority="3741" operator="between">
      <formula>$M$13+1</formula>
      <formula>"$M$10"</formula>
    </cfRule>
    <cfRule type="cellIs" dxfId="93" priority="3742" operator="between">
      <formula>$L$13+1</formula>
      <formula>"$L$10"</formula>
    </cfRule>
    <cfRule type="cellIs" dxfId="92" priority="3743" operator="between">
      <formula>0</formula>
      <formula>$L$13</formula>
    </cfRule>
    <cfRule type="cellIs" dxfId="91" priority="3744" operator="between">
      <formula>$O$13+1</formula>
      <formula>100</formula>
    </cfRule>
    <cfRule type="cellIs" dxfId="90" priority="3745" operator="between">
      <formula>$N$13+1</formula>
      <formula>$O$13</formula>
    </cfRule>
    <cfRule type="cellIs" dxfId="89" priority="3746" operator="between">
      <formula>$M$13+1</formula>
      <formula>"$M$10"</formula>
    </cfRule>
    <cfRule type="cellIs" dxfId="88" priority="3747" operator="between">
      <formula>$L$13+1</formula>
      <formula>"$L$10"</formula>
    </cfRule>
    <cfRule type="cellIs" dxfId="87" priority="3748" operator="between">
      <formula>0</formula>
      <formula>$L$13</formula>
    </cfRule>
    <cfRule type="cellIs" dxfId="86" priority="3749" operator="between">
      <formula>#REF!+1</formula>
      <formula>100</formula>
    </cfRule>
    <cfRule type="cellIs" dxfId="85" priority="3750" operator="between">
      <formula>#REF!+1</formula>
      <formula>"$N$9"</formula>
    </cfRule>
    <cfRule type="cellIs" dxfId="84" priority="3751" operator="between">
      <formula>#REF!+1</formula>
      <formula>#REF!</formula>
    </cfRule>
    <cfRule type="cellIs" dxfId="83" priority="3752" operator="between">
      <formula>#REF!+1</formula>
      <formula>#REF!</formula>
    </cfRule>
    <cfRule type="cellIs" dxfId="82" priority="3753" operator="between">
      <formula>0</formula>
      <formula>#REF!</formula>
    </cfRule>
    <cfRule type="expression" dxfId="81" priority="3754">
      <formula>$K23&gt;80</formula>
    </cfRule>
    <cfRule type="colorScale" priority="3755">
      <colorScale>
        <cfvo type="min"/>
        <cfvo type="percentile" val="50"/>
        <cfvo type="max"/>
        <color rgb="FF63BE7B"/>
        <color rgb="FFFFEB84"/>
        <color rgb="FFF8696B"/>
      </colorScale>
    </cfRule>
    <cfRule type="expression" dxfId="80" priority="3756">
      <formula>AND($AD23&lt;=100,$AD23&gt;$AH18)</formula>
    </cfRule>
    <cfRule type="expression" dxfId="79" priority="3757">
      <formula>AND($AD23&gt;$AG18,$AD23&lt;$AH18+1)</formula>
    </cfRule>
    <cfRule type="expression" dxfId="78" priority="3758">
      <formula>AND($AD23&gt;$AF19,$AD23&lt;$AG18+1)</formula>
    </cfRule>
    <cfRule type="expression" dxfId="77" priority="3759">
      <formula>AND($AD23&gt;$AE23,$AD23&lt;$AF19+1)</formula>
    </cfRule>
    <cfRule type="expression" dxfId="76" priority="3760">
      <formula>$AD23&lt;$AE23+1</formula>
    </cfRule>
    <cfRule type="cellIs" dxfId="75" priority="3761" operator="between">
      <formula>#REF!+1</formula>
      <formula>100</formula>
    </cfRule>
    <cfRule type="cellIs" dxfId="74" priority="3762" operator="between">
      <formula>#REF!+1</formula>
      <formula>#REF!</formula>
    </cfRule>
    <cfRule type="cellIs" dxfId="73" priority="3763" operator="between">
      <formula>#REF!+1</formula>
      <formula>"$M$10"</formula>
    </cfRule>
    <cfRule type="cellIs" dxfId="72" priority="3764" operator="between">
      <formula>#REF!+1</formula>
      <formula>"$L$10"</formula>
    </cfRule>
    <cfRule type="cellIs" dxfId="71" priority="3765" operator="between">
      <formula>0</formula>
      <formula>#REF!</formula>
    </cfRule>
    <cfRule type="cellIs" dxfId="70" priority="3766" operator="between">
      <formula>#REF!+1</formula>
      <formula>#REF!</formula>
    </cfRule>
    <cfRule type="cellIs" dxfId="69" priority="3767" operator="between">
      <formula>#REF!+1</formula>
      <formula>#REF!</formula>
    </cfRule>
    <cfRule type="cellIs" dxfId="68" priority="3768" operator="between">
      <formula>0</formula>
      <formula>#REF!</formula>
    </cfRule>
    <cfRule type="cellIs" dxfId="67" priority="3769" operator="between">
      <formula>$K23&gt;80</formula>
    </cfRule>
    <cfRule type="cellIs" dxfId="66" priority="3770" operator="between">
      <formula>_xlfn.AGGREGATE(4,6,$X$23:$X$23)</formula>
      <formula>_xlfn.AGGREGATE(5,6,$X$23:$X$23)</formula>
    </cfRule>
    <cfRule type="cellIs" dxfId="65" priority="3771" operator="between"/>
    <cfRule type="cellIs" dxfId="64" priority="3772" operator="between">
      <formula>AND($AD23&lt;=100,$AD23&gt;$AH17)</formula>
    </cfRule>
    <cfRule type="cellIs" dxfId="63" priority="3773" operator="between">
      <formula>AND($AD23&gt;$AG17,$AD23&lt;$AH17+1)</formula>
    </cfRule>
    <cfRule type="cellIs" dxfId="62" priority="3774" operator="between">
      <formula>AND($AD23&gt;$AF18,$AD23&lt;$AG17+1)</formula>
    </cfRule>
    <cfRule type="cellIs" dxfId="61" priority="3775" operator="between">
      <formula>AND($AD23&gt;$AE23,$AD23&lt;$AF18+1)</formula>
    </cfRule>
    <cfRule type="cellIs" dxfId="60" priority="3776" operator="between">
      <formula>$AD23&lt;$AE23+1</formula>
    </cfRule>
    <cfRule type="cellIs" dxfId="59" priority="3777" operator="between">
      <formula>#REF!+1</formula>
      <formula>100</formula>
    </cfRule>
    <cfRule type="cellIs" dxfId="58" priority="3778" operator="between">
      <formula>#REF!+1</formula>
      <formula>#REF!</formula>
    </cfRule>
    <cfRule type="cellIs" dxfId="57" priority="3779" operator="between">
      <formula>#REF!+1</formula>
      <formula>"$M$10"</formula>
    </cfRule>
    <cfRule type="cellIs" dxfId="56" priority="3780" operator="between">
      <formula>#REF!+1</formula>
      <formula>"$L$10"</formula>
    </cfRule>
  </conditionalFormatting>
  <printOptions horizontalCentered="1"/>
  <pageMargins left="0.51181102362204722" right="0.51181102362204722" top="0.78740157480314965" bottom="0.78740157480314965" header="0.31496062992125984" footer="0.31496062992125984"/>
  <pageSetup paperSize="9" scale="48" orientation="landscape"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ilha26">
    <tabColor rgb="FF92D050"/>
    <pageSetUpPr fitToPage="1"/>
  </sheetPr>
  <dimension ref="B1:AF38"/>
  <sheetViews>
    <sheetView showGridLines="0" zoomScale="70" zoomScaleNormal="70" workbookViewId="0">
      <selection activeCell="E3" sqref="E3:F3"/>
    </sheetView>
  </sheetViews>
  <sheetFormatPr defaultColWidth="8.88671875" defaultRowHeight="14.4" x14ac:dyDescent="0.3"/>
  <cols>
    <col min="1" max="1" width="2.5546875" style="28" customWidth="1"/>
    <col min="2" max="2" width="2.88671875" style="28" customWidth="1"/>
    <col min="3" max="3" width="3.6640625" style="28" customWidth="1"/>
    <col min="4" max="4" width="19.6640625" style="28" customWidth="1"/>
    <col min="5" max="5" width="4" style="29" customWidth="1"/>
    <col min="6" max="6" width="17.6640625" style="28" customWidth="1"/>
    <col min="7" max="7" width="3.5546875" style="29" customWidth="1"/>
    <col min="8" max="8" width="45" style="28" customWidth="1"/>
    <col min="9" max="9" width="10.88671875" style="28" customWidth="1"/>
    <col min="10" max="10" width="14.33203125" style="28" customWidth="1"/>
    <col min="11" max="12" width="4.109375" style="28" customWidth="1"/>
    <col min="13" max="13" width="8.88671875" style="28"/>
    <col min="14" max="17" width="5.6640625" style="28" customWidth="1"/>
    <col min="18" max="18" width="8.88671875" style="28"/>
    <col min="19" max="20" width="4.109375" style="28" customWidth="1"/>
    <col min="21" max="21" width="14.33203125" style="28" customWidth="1"/>
    <col min="22" max="22" width="4.109375" style="28" customWidth="1"/>
    <col min="23" max="23" width="3.5546875" style="29" customWidth="1"/>
    <col min="24" max="28" width="8.88671875" style="28"/>
    <col min="29" max="29" width="10.109375" style="28" customWidth="1"/>
    <col min="30" max="30" width="20" style="28" customWidth="1"/>
    <col min="31" max="31" width="2.5546875" style="28" customWidth="1"/>
    <col min="32" max="32" width="3.33203125" style="28" customWidth="1"/>
    <col min="33" max="16384" width="8.88671875" style="28"/>
  </cols>
  <sheetData>
    <row r="1" spans="2:32" ht="10.199999999999999" customHeight="1" x14ac:dyDescent="0.3">
      <c r="E1" s="28"/>
      <c r="I1" s="29"/>
      <c r="W1" s="28"/>
      <c r="Y1" s="29"/>
    </row>
    <row r="2" spans="2:32" ht="27.6" customHeight="1" x14ac:dyDescent="0.45">
      <c r="B2" s="60"/>
      <c r="C2" s="61"/>
      <c r="D2" s="61"/>
      <c r="E2" s="61"/>
      <c r="F2" s="61"/>
      <c r="G2" s="61"/>
      <c r="H2" s="61"/>
      <c r="I2" s="61"/>
      <c r="J2" s="61"/>
      <c r="K2" s="61"/>
      <c r="L2" s="61"/>
      <c r="M2" s="60"/>
      <c r="N2" s="60"/>
      <c r="O2" s="60"/>
      <c r="P2" s="60"/>
      <c r="Q2" s="60"/>
      <c r="R2" s="60"/>
      <c r="S2" s="468"/>
      <c r="T2" s="468"/>
      <c r="U2" s="468"/>
      <c r="V2" s="468"/>
      <c r="W2" s="468"/>
      <c r="X2" s="468"/>
      <c r="Y2" s="468"/>
      <c r="Z2" s="468"/>
      <c r="AA2" s="468"/>
      <c r="AB2" s="468"/>
      <c r="AC2" s="468"/>
      <c r="AD2" s="468"/>
      <c r="AE2" s="468"/>
      <c r="AF2" s="60"/>
    </row>
    <row r="3" spans="2:32" ht="26.4" customHeight="1" x14ac:dyDescent="0.45">
      <c r="B3" s="60"/>
      <c r="C3" s="62"/>
      <c r="D3" s="62"/>
      <c r="E3" s="62"/>
      <c r="F3" s="62"/>
      <c r="G3" s="62"/>
      <c r="H3" s="468" t="s">
        <v>6</v>
      </c>
      <c r="I3" s="468"/>
      <c r="J3" s="468"/>
      <c r="K3" s="468"/>
      <c r="L3" s="468"/>
      <c r="M3" s="468"/>
      <c r="N3" s="468"/>
      <c r="O3" s="468"/>
      <c r="P3" s="468"/>
      <c r="Q3" s="468"/>
      <c r="R3" s="468"/>
      <c r="S3" s="468"/>
      <c r="T3" s="468"/>
      <c r="U3" s="468"/>
      <c r="V3" s="468"/>
      <c r="W3" s="468"/>
      <c r="X3" s="468"/>
      <c r="Y3" s="468"/>
      <c r="Z3" s="468"/>
      <c r="AA3" s="468"/>
      <c r="AB3" s="468"/>
      <c r="AC3" s="468"/>
      <c r="AD3" s="468"/>
      <c r="AE3" s="468"/>
      <c r="AF3" s="60"/>
    </row>
    <row r="4" spans="2:32" ht="26.4" customHeight="1" x14ac:dyDescent="0.45">
      <c r="B4" s="60"/>
      <c r="C4" s="62"/>
      <c r="D4" s="62"/>
      <c r="E4" s="62"/>
      <c r="F4" s="62"/>
      <c r="G4" s="62"/>
      <c r="H4" s="472" t="s">
        <v>7</v>
      </c>
      <c r="I4" s="472"/>
      <c r="J4" s="472"/>
      <c r="K4" s="472"/>
      <c r="L4" s="472"/>
      <c r="M4" s="472"/>
      <c r="N4" s="472"/>
      <c r="O4" s="472"/>
      <c r="P4" s="472"/>
      <c r="Q4" s="472"/>
      <c r="R4" s="472"/>
      <c r="S4" s="472"/>
      <c r="T4" s="472"/>
      <c r="U4" s="472"/>
      <c r="V4" s="472"/>
      <c r="W4" s="472"/>
      <c r="X4" s="472"/>
      <c r="Y4" s="472"/>
      <c r="Z4" s="472"/>
      <c r="AA4" s="472"/>
      <c r="AB4" s="472"/>
      <c r="AC4" s="472"/>
      <c r="AD4" s="472"/>
      <c r="AE4" s="472"/>
      <c r="AF4" s="60"/>
    </row>
    <row r="5" spans="2:32" ht="26.4" customHeight="1" x14ac:dyDescent="0.45">
      <c r="B5" s="60"/>
      <c r="C5" s="62"/>
      <c r="D5" s="62"/>
      <c r="E5" s="62"/>
      <c r="F5" s="62"/>
      <c r="G5" s="62"/>
      <c r="H5" s="467" t="e">
        <f>CONCATENATE(FDCA!#REF!," / ",FDCA!#REF!)</f>
        <v>#REF!</v>
      </c>
      <c r="I5" s="467"/>
      <c r="J5" s="467"/>
      <c r="K5" s="467"/>
      <c r="L5" s="467"/>
      <c r="M5" s="467"/>
      <c r="N5" s="467"/>
      <c r="O5" s="467"/>
      <c r="P5" s="467"/>
      <c r="Q5" s="467"/>
      <c r="R5" s="467"/>
      <c r="S5" s="467"/>
      <c r="T5" s="467"/>
      <c r="U5" s="467"/>
      <c r="V5" s="467"/>
      <c r="W5" s="467"/>
      <c r="X5" s="467"/>
      <c r="Y5" s="467"/>
      <c r="Z5" s="467"/>
      <c r="AA5" s="467"/>
      <c r="AB5" s="467"/>
      <c r="AC5" s="467"/>
      <c r="AD5" s="467"/>
      <c r="AE5" s="467"/>
      <c r="AF5" s="60"/>
    </row>
    <row r="6" spans="2:32" ht="9" customHeight="1" x14ac:dyDescent="0.45">
      <c r="B6" s="60"/>
      <c r="C6" s="62"/>
      <c r="D6" s="62"/>
      <c r="E6" s="62"/>
      <c r="F6" s="62"/>
      <c r="G6" s="62"/>
      <c r="H6" s="62"/>
      <c r="I6" s="62"/>
      <c r="J6" s="62"/>
      <c r="K6" s="62"/>
      <c r="L6" s="62"/>
      <c r="M6" s="60"/>
      <c r="N6" s="60"/>
      <c r="O6" s="60"/>
      <c r="P6" s="60"/>
      <c r="Q6" s="60"/>
      <c r="R6" s="60"/>
      <c r="S6" s="62"/>
      <c r="T6" s="62"/>
      <c r="U6" s="62"/>
      <c r="V6" s="62"/>
      <c r="W6" s="62"/>
      <c r="X6" s="62"/>
      <c r="Y6" s="62"/>
      <c r="Z6" s="62"/>
      <c r="AA6" s="62"/>
      <c r="AB6" s="62"/>
      <c r="AC6" s="62"/>
      <c r="AD6" s="62"/>
      <c r="AE6" s="62"/>
      <c r="AF6" s="60"/>
    </row>
    <row r="7" spans="2:32" ht="61.95" customHeight="1" x14ac:dyDescent="0.5">
      <c r="B7" s="60"/>
      <c r="C7" s="473" t="s">
        <v>197</v>
      </c>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60"/>
    </row>
    <row r="8" spans="2:32" ht="43.2" customHeight="1" x14ac:dyDescent="0.45">
      <c r="B8" s="60"/>
      <c r="C8" s="468" t="s">
        <v>198</v>
      </c>
      <c r="D8" s="468"/>
      <c r="E8" s="468"/>
      <c r="F8" s="468"/>
      <c r="G8" s="468"/>
      <c r="H8" s="468"/>
      <c r="I8" s="468"/>
      <c r="J8" s="468"/>
      <c r="K8" s="468"/>
      <c r="L8" s="468"/>
      <c r="M8" s="60"/>
      <c r="N8" s="60"/>
      <c r="O8" s="60"/>
      <c r="P8" s="60"/>
      <c r="Q8" s="60"/>
      <c r="R8" s="60"/>
      <c r="S8" s="468" t="s">
        <v>199</v>
      </c>
      <c r="T8" s="468"/>
      <c r="U8" s="468"/>
      <c r="V8" s="468"/>
      <c r="W8" s="468"/>
      <c r="X8" s="468"/>
      <c r="Y8" s="468"/>
      <c r="Z8" s="468"/>
      <c r="AA8" s="468"/>
      <c r="AB8" s="468"/>
      <c r="AC8" s="468"/>
      <c r="AD8" s="468"/>
      <c r="AE8" s="468"/>
      <c r="AF8" s="60"/>
    </row>
    <row r="9" spans="2:32" ht="4.95" customHeight="1" x14ac:dyDescent="0.3">
      <c r="B9" s="60"/>
      <c r="C9" s="60"/>
      <c r="D9" s="60"/>
      <c r="E9" s="63"/>
      <c r="F9" s="60"/>
      <c r="G9" s="63"/>
      <c r="H9" s="60"/>
      <c r="I9" s="60"/>
      <c r="J9" s="60"/>
      <c r="K9" s="60"/>
      <c r="L9" s="60"/>
      <c r="M9" s="60"/>
      <c r="N9" s="60"/>
      <c r="O9" s="60"/>
      <c r="P9" s="60"/>
      <c r="Q9" s="60"/>
      <c r="R9" s="60"/>
      <c r="S9" s="60"/>
      <c r="T9" s="60"/>
      <c r="U9" s="60"/>
      <c r="V9" s="60"/>
      <c r="W9" s="63"/>
      <c r="X9" s="60"/>
      <c r="Y9" s="60"/>
      <c r="Z9" s="60"/>
      <c r="AA9" s="60"/>
      <c r="AB9" s="60"/>
      <c r="AC9" s="60"/>
      <c r="AD9" s="60"/>
      <c r="AE9" s="60"/>
      <c r="AF9" s="60"/>
    </row>
    <row r="10" spans="2:32" x14ac:dyDescent="0.3">
      <c r="B10" s="60"/>
      <c r="C10" s="60"/>
      <c r="D10" s="60"/>
      <c r="E10" s="63"/>
      <c r="F10" s="60"/>
      <c r="G10" s="63"/>
      <c r="H10" s="60"/>
      <c r="I10" s="60"/>
      <c r="J10" s="60"/>
      <c r="K10" s="60"/>
      <c r="L10" s="60"/>
      <c r="M10" s="60"/>
      <c r="N10" s="60"/>
      <c r="O10" s="60"/>
      <c r="P10" s="60"/>
      <c r="Q10" s="60"/>
      <c r="R10" s="60"/>
      <c r="S10" s="60"/>
      <c r="T10" s="60"/>
      <c r="U10" s="60"/>
      <c r="V10" s="60"/>
      <c r="W10" s="63"/>
      <c r="X10" s="60"/>
      <c r="Y10" s="60"/>
      <c r="Z10" s="60"/>
      <c r="AA10" s="60"/>
      <c r="AB10" s="60"/>
      <c r="AC10" s="60"/>
      <c r="AD10" s="60"/>
      <c r="AE10" s="60"/>
      <c r="AF10" s="60"/>
    </row>
    <row r="11" spans="2:32" x14ac:dyDescent="0.3">
      <c r="B11" s="60"/>
      <c r="C11" s="60"/>
      <c r="D11" s="60"/>
      <c r="E11" s="64"/>
      <c r="F11" s="65"/>
      <c r="G11" s="66"/>
      <c r="H11" s="65"/>
      <c r="I11" s="65"/>
      <c r="J11" s="93"/>
      <c r="K11" s="67"/>
      <c r="L11" s="60"/>
      <c r="M11" s="60"/>
      <c r="N11" s="60"/>
      <c r="O11" s="60"/>
      <c r="P11" s="60"/>
      <c r="Q11" s="60"/>
      <c r="R11" s="60"/>
      <c r="S11" s="60"/>
      <c r="T11" s="60"/>
      <c r="U11" s="60"/>
      <c r="V11" s="60"/>
      <c r="W11" s="63"/>
      <c r="X11" s="60"/>
      <c r="Y11" s="60"/>
      <c r="Z11" s="60"/>
      <c r="AA11" s="60"/>
      <c r="AB11" s="60"/>
      <c r="AC11" s="60"/>
      <c r="AD11" s="60"/>
      <c r="AE11" s="60"/>
      <c r="AF11" s="60"/>
    </row>
    <row r="12" spans="2:32" ht="16.2" x14ac:dyDescent="0.3">
      <c r="B12" s="60"/>
      <c r="C12" s="60"/>
      <c r="D12" s="477" t="s">
        <v>200</v>
      </c>
      <c r="E12" s="474">
        <v>4</v>
      </c>
      <c r="F12" s="487" t="s">
        <v>201</v>
      </c>
      <c r="G12" s="68" t="str">
        <f>IF(J12="Muito Fraca",0,IF(J12="Fraca",1,IF(J12="Moderada",2,IF(J12="Forte",3,IF(J12="Muito Forte",4,"")))))</f>
        <v/>
      </c>
      <c r="H12" s="60" t="s">
        <v>325</v>
      </c>
      <c r="I12" s="60"/>
      <c r="J12" s="69">
        <f>FDCA!X19</f>
        <v>0</v>
      </c>
      <c r="K12" s="70"/>
      <c r="L12" s="60"/>
      <c r="M12" s="60"/>
      <c r="N12" s="60"/>
      <c r="O12" s="60"/>
      <c r="P12" s="60"/>
      <c r="Q12" s="60"/>
      <c r="R12" s="60"/>
      <c r="S12" s="60"/>
      <c r="T12" s="60"/>
      <c r="U12" s="60"/>
      <c r="V12" s="60"/>
      <c r="W12" s="63"/>
      <c r="X12" s="60"/>
      <c r="Y12" s="60"/>
      <c r="Z12" s="60"/>
      <c r="AA12" s="60"/>
      <c r="AB12" s="60"/>
      <c r="AC12" s="60"/>
      <c r="AD12" s="60"/>
      <c r="AE12" s="60"/>
      <c r="AF12" s="60"/>
    </row>
    <row r="13" spans="2:32" ht="16.2" x14ac:dyDescent="0.3">
      <c r="B13" s="60"/>
      <c r="C13" s="60"/>
      <c r="D13" s="478"/>
      <c r="E13" s="474"/>
      <c r="F13" s="487"/>
      <c r="G13" s="68" t="str">
        <f>IF(J13="Muito Fraca",0,IF(J13="Fraca",1,IF(J13="Moderada",2,IF(J13="Forte",3,IF(J13="Muito Forte",4,"")))))</f>
        <v/>
      </c>
      <c r="H13" s="60" t="s">
        <v>326</v>
      </c>
      <c r="I13" s="60"/>
      <c r="J13" s="69">
        <f>FDCA!X25</f>
        <v>0</v>
      </c>
      <c r="K13" s="70"/>
      <c r="L13" s="60"/>
      <c r="M13" s="60"/>
      <c r="N13" s="60"/>
      <c r="O13" s="60"/>
      <c r="P13" s="60"/>
      <c r="Q13" s="60"/>
      <c r="R13" s="60"/>
      <c r="S13" s="60"/>
      <c r="T13" s="60"/>
      <c r="U13" s="60"/>
      <c r="V13" s="60"/>
      <c r="W13" s="63"/>
      <c r="X13" s="60"/>
      <c r="Y13" s="60"/>
      <c r="Z13" s="60"/>
      <c r="AA13" s="60"/>
      <c r="AB13" s="60"/>
      <c r="AC13" s="60"/>
      <c r="AD13" s="60"/>
      <c r="AE13" s="60"/>
      <c r="AF13" s="60"/>
    </row>
    <row r="14" spans="2:32" x14ac:dyDescent="0.3">
      <c r="B14" s="60"/>
      <c r="C14" s="60"/>
      <c r="D14" s="478"/>
      <c r="E14" s="71"/>
      <c r="F14" s="60"/>
      <c r="G14" s="63"/>
      <c r="H14" s="60"/>
      <c r="I14" s="60"/>
      <c r="J14" s="72"/>
      <c r="K14" s="70"/>
      <c r="L14" s="60"/>
      <c r="M14" s="60"/>
      <c r="N14" s="60"/>
      <c r="O14" s="60"/>
      <c r="P14" s="60"/>
      <c r="Q14" s="60"/>
      <c r="R14" s="60"/>
      <c r="S14" s="60"/>
      <c r="T14" s="60"/>
      <c r="U14" s="60"/>
      <c r="V14" s="60"/>
      <c r="W14" s="63"/>
      <c r="X14" s="60"/>
      <c r="Y14" s="60"/>
      <c r="Z14" s="60"/>
      <c r="AA14" s="60"/>
      <c r="AB14" s="60"/>
      <c r="AC14" s="60"/>
      <c r="AD14" s="60"/>
      <c r="AE14" s="60"/>
      <c r="AF14" s="60"/>
    </row>
    <row r="15" spans="2:32" ht="15.75" customHeight="1" x14ac:dyDescent="0.3">
      <c r="B15" s="60"/>
      <c r="C15" s="60"/>
      <c r="D15" s="478"/>
      <c r="E15" s="68" t="str">
        <f>IF(J15="Muito Fraca",0,IF(J15="Fraca",1,IF(J15="Moderada",2,IF(J15="Forte",3,IF(J15="Muito Forte",4,"")))))</f>
        <v/>
      </c>
      <c r="F15" s="60" t="s">
        <v>327</v>
      </c>
      <c r="G15" s="60"/>
      <c r="H15" s="60"/>
      <c r="I15" s="60"/>
      <c r="J15" s="69">
        <f>FDCA!X31</f>
        <v>0</v>
      </c>
      <c r="K15" s="70"/>
      <c r="L15" s="60"/>
      <c r="M15" s="60"/>
      <c r="N15" s="60"/>
      <c r="O15" s="60"/>
      <c r="P15" s="60"/>
      <c r="Q15" s="60"/>
      <c r="R15" s="60"/>
      <c r="S15" s="60"/>
      <c r="T15" s="60"/>
      <c r="U15" s="60"/>
      <c r="V15" s="60"/>
      <c r="W15" s="63"/>
      <c r="X15" s="60"/>
      <c r="Y15" s="60"/>
      <c r="Z15" s="60"/>
      <c r="AA15" s="60"/>
      <c r="AB15" s="60"/>
      <c r="AC15" s="60"/>
      <c r="AD15" s="60"/>
      <c r="AE15" s="60"/>
      <c r="AF15" s="60"/>
    </row>
    <row r="16" spans="2:32" x14ac:dyDescent="0.3">
      <c r="B16" s="60"/>
      <c r="C16" s="60"/>
      <c r="D16" s="478"/>
      <c r="E16" s="71"/>
      <c r="F16" s="60"/>
      <c r="G16" s="63"/>
      <c r="H16" s="60"/>
      <c r="I16" s="60"/>
      <c r="J16" s="72"/>
      <c r="K16" s="70"/>
      <c r="L16" s="60"/>
      <c r="M16" s="60"/>
      <c r="N16" s="60"/>
      <c r="O16" s="60"/>
      <c r="P16" s="60"/>
      <c r="Q16" s="60"/>
      <c r="R16" s="60"/>
      <c r="S16" s="60"/>
      <c r="T16" s="60"/>
      <c r="U16" s="60"/>
      <c r="V16" s="60"/>
      <c r="W16" s="63"/>
      <c r="X16" s="60"/>
      <c r="Y16" s="60"/>
      <c r="Z16" s="60"/>
      <c r="AA16" s="60"/>
      <c r="AB16" s="60"/>
      <c r="AC16" s="60"/>
      <c r="AD16" s="60"/>
      <c r="AE16" s="60"/>
      <c r="AF16" s="60"/>
    </row>
    <row r="17" spans="2:32" x14ac:dyDescent="0.3">
      <c r="B17" s="60"/>
      <c r="C17" s="60"/>
      <c r="D17" s="478"/>
      <c r="E17" s="71"/>
      <c r="F17" s="60"/>
      <c r="G17" s="63"/>
      <c r="H17" s="60"/>
      <c r="I17" s="60"/>
      <c r="J17" s="72"/>
      <c r="K17" s="70"/>
      <c r="L17" s="60"/>
      <c r="M17" s="60"/>
      <c r="N17" s="60"/>
      <c r="O17" s="60"/>
      <c r="P17" s="60"/>
      <c r="Q17" s="60"/>
      <c r="R17" s="60"/>
      <c r="S17" s="60"/>
      <c r="T17" s="60"/>
      <c r="U17" s="60"/>
      <c r="V17" s="60"/>
      <c r="W17" s="63"/>
      <c r="X17" s="60"/>
      <c r="Y17" s="60"/>
      <c r="Z17" s="60"/>
      <c r="AA17" s="60"/>
      <c r="AB17" s="60"/>
      <c r="AC17" s="60"/>
      <c r="AD17" s="60"/>
      <c r="AE17" s="60"/>
      <c r="AF17" s="60"/>
    </row>
    <row r="18" spans="2:32" ht="15" customHeight="1" x14ac:dyDescent="0.3">
      <c r="B18" s="60"/>
      <c r="C18" s="60"/>
      <c r="D18" s="478"/>
      <c r="E18" s="484">
        <v>4</v>
      </c>
      <c r="F18" s="488" t="s">
        <v>306</v>
      </c>
      <c r="G18" s="68" t="str">
        <f>IF(J18="Muito Fraca",0,IF(J18="Fraca",1,IF(J18="Moderada",2,IF(J18="Forte",3,IF(J18="Muito Forte",4,"")))))</f>
        <v/>
      </c>
      <c r="H18" s="60" t="s">
        <v>328</v>
      </c>
      <c r="I18" s="60"/>
      <c r="J18" s="69">
        <f>FDCA!X283</f>
        <v>0</v>
      </c>
      <c r="K18" s="70"/>
      <c r="L18" s="60"/>
      <c r="M18" s="60"/>
      <c r="N18" s="60"/>
      <c r="O18" s="60"/>
      <c r="P18" s="60"/>
      <c r="Q18" s="60"/>
      <c r="R18" s="60"/>
      <c r="S18" s="60"/>
      <c r="T18" s="60"/>
      <c r="U18" s="60"/>
      <c r="V18" s="60"/>
      <c r="W18" s="63"/>
      <c r="X18" s="60"/>
      <c r="Y18" s="60"/>
      <c r="Z18" s="60"/>
      <c r="AA18" s="60"/>
      <c r="AB18" s="60"/>
      <c r="AC18" s="60"/>
      <c r="AD18" s="60"/>
      <c r="AE18" s="60"/>
      <c r="AF18" s="60"/>
    </row>
    <row r="19" spans="2:32" ht="15.75" customHeight="1" x14ac:dyDescent="0.3">
      <c r="B19" s="60"/>
      <c r="C19" s="60"/>
      <c r="D19" s="478"/>
      <c r="E19" s="484"/>
      <c r="F19" s="488"/>
      <c r="G19" s="68" t="str">
        <f>IF(J19="Muito Fraca",0,IF(J19="Fraca",1,IF(J19="Moderada",2,IF(J19="Forte",3,IF(J19="Muito Forte",4,"")))))</f>
        <v/>
      </c>
      <c r="H19" s="60" t="s">
        <v>329</v>
      </c>
      <c r="I19" s="60"/>
      <c r="J19" s="69">
        <f>FDCA!X295</f>
        <v>0</v>
      </c>
      <c r="K19" s="70"/>
      <c r="L19" s="60"/>
      <c r="M19" s="60"/>
      <c r="N19" s="60"/>
      <c r="O19" s="60"/>
      <c r="P19" s="60"/>
      <c r="Q19" s="60"/>
      <c r="R19" s="60"/>
      <c r="S19" s="60"/>
      <c r="T19" s="75"/>
      <c r="U19" s="93"/>
      <c r="V19" s="65"/>
      <c r="W19" s="66"/>
      <c r="X19" s="65"/>
      <c r="Y19" s="65"/>
      <c r="Z19" s="65"/>
      <c r="AA19" s="65"/>
      <c r="AB19" s="65"/>
      <c r="AC19" s="67"/>
      <c r="AD19" s="60"/>
      <c r="AE19" s="60"/>
      <c r="AF19" s="60"/>
    </row>
    <row r="20" spans="2:32" ht="15.75" customHeight="1" x14ac:dyDescent="0.3">
      <c r="B20" s="60"/>
      <c r="C20" s="60"/>
      <c r="D20" s="478"/>
      <c r="E20" s="484"/>
      <c r="F20" s="488"/>
      <c r="G20" s="68" t="str">
        <f>IF(J20="Muito Fraca",0,IF(J20="Fraca",1,IF(J20="Moderada",2,IF(J20="Forte",3,IF(J20="Muito Forte",4,"")))))</f>
        <v/>
      </c>
      <c r="H20" s="60" t="s">
        <v>330</v>
      </c>
      <c r="I20" s="60"/>
      <c r="J20" s="69">
        <f>FDCA!X317</f>
        <v>0</v>
      </c>
      <c r="K20" s="70"/>
      <c r="L20" s="60"/>
      <c r="M20" s="60"/>
      <c r="N20" s="60"/>
      <c r="O20" s="60"/>
      <c r="P20" s="60"/>
      <c r="Q20" s="60"/>
      <c r="R20" s="60"/>
      <c r="S20" s="60"/>
      <c r="T20" s="76"/>
      <c r="U20" s="77">
        <f>FDCA!X528</f>
        <v>0</v>
      </c>
      <c r="V20" s="60"/>
      <c r="W20" s="78" t="str">
        <f>IF(U20="Muito Fraca",0,IF(U20="Fraca",1,IF(U20="Moderada",2,IF(U20="Forte",3,IF(U20="Muito Forte",4,"")))))</f>
        <v/>
      </c>
      <c r="X20" s="489" t="s">
        <v>331</v>
      </c>
      <c r="Y20" s="489"/>
      <c r="Z20" s="489"/>
      <c r="AA20" s="489"/>
      <c r="AB20" s="489"/>
      <c r="AC20" s="490"/>
      <c r="AD20" s="477" t="s">
        <v>200</v>
      </c>
      <c r="AE20" s="60"/>
      <c r="AF20" s="60"/>
    </row>
    <row r="21" spans="2:32" ht="15.75" customHeight="1" x14ac:dyDescent="0.3">
      <c r="B21" s="60"/>
      <c r="C21" s="60"/>
      <c r="D21" s="478"/>
      <c r="E21" s="484"/>
      <c r="F21" s="488"/>
      <c r="G21" s="68" t="e">
        <f>IF(J21="Muito Fraca",0,IF(J21="Fraca",1,IF(J21="Moderada",2,IF(J21="Forte",3,IF(J21="Muito Forte",4,"")))))</f>
        <v>#REF!</v>
      </c>
      <c r="H21" s="60" t="s">
        <v>332</v>
      </c>
      <c r="I21" s="60"/>
      <c r="J21" s="69" t="e">
        <f>FDCA!#REF!</f>
        <v>#REF!</v>
      </c>
      <c r="K21" s="70"/>
      <c r="L21" s="60"/>
      <c r="M21" s="60"/>
      <c r="N21" s="60"/>
      <c r="O21" s="60"/>
      <c r="P21" s="60"/>
      <c r="Q21" s="60"/>
      <c r="R21" s="60"/>
      <c r="S21" s="60"/>
      <c r="T21" s="76"/>
      <c r="U21" s="77">
        <f>FDCA!X543</f>
        <v>0</v>
      </c>
      <c r="V21" s="60"/>
      <c r="W21" s="78" t="str">
        <f>IF(U21="Muito Fraca",0,IF(U21="Fraca",1,IF(U21="Moderada",2,IF(U21="Forte",3,IF(U21="Muito Forte",4,"")))))</f>
        <v/>
      </c>
      <c r="X21" s="489" t="s">
        <v>333</v>
      </c>
      <c r="Y21" s="489"/>
      <c r="Z21" s="489"/>
      <c r="AA21" s="489"/>
      <c r="AB21" s="489"/>
      <c r="AC21" s="490"/>
      <c r="AD21" s="478"/>
      <c r="AE21" s="60"/>
      <c r="AF21" s="60"/>
    </row>
    <row r="22" spans="2:32" ht="15.75" customHeight="1" x14ac:dyDescent="0.3">
      <c r="B22" s="60"/>
      <c r="C22" s="60"/>
      <c r="D22" s="94"/>
      <c r="E22" s="71"/>
      <c r="F22" s="60"/>
      <c r="G22" s="63"/>
      <c r="H22" s="60"/>
      <c r="I22" s="60"/>
      <c r="J22" s="72"/>
      <c r="K22" s="70"/>
      <c r="L22" s="60"/>
      <c r="M22" s="60"/>
      <c r="N22" s="60"/>
      <c r="O22" s="60"/>
      <c r="P22" s="60"/>
      <c r="Q22" s="60"/>
      <c r="R22" s="60"/>
      <c r="S22" s="60"/>
      <c r="T22" s="76"/>
      <c r="U22" s="77">
        <f>FDCA!X553</f>
        <v>0</v>
      </c>
      <c r="V22" s="60"/>
      <c r="W22" s="78" t="str">
        <f>IF(U22="Muito Fraca",0,IF(U22="Fraca",1,IF(U22="Moderada",2,IF(U22="Forte",3,IF(U22="Muito Forte",4,"")))))</f>
        <v/>
      </c>
      <c r="X22" s="489" t="s">
        <v>334</v>
      </c>
      <c r="Y22" s="489"/>
      <c r="Z22" s="489"/>
      <c r="AA22" s="489"/>
      <c r="AB22" s="489"/>
      <c r="AC22" s="490"/>
      <c r="AD22" s="478"/>
      <c r="AE22" s="60"/>
      <c r="AF22" s="60"/>
    </row>
    <row r="23" spans="2:32" ht="15.75" customHeight="1" x14ac:dyDescent="0.3">
      <c r="B23" s="60"/>
      <c r="C23" s="60"/>
      <c r="D23" s="60"/>
      <c r="E23" s="64"/>
      <c r="F23" s="65"/>
      <c r="G23" s="66"/>
      <c r="H23" s="65"/>
      <c r="I23" s="65"/>
      <c r="J23" s="84"/>
      <c r="K23" s="67"/>
      <c r="L23" s="60"/>
      <c r="M23" s="60"/>
      <c r="N23" s="60"/>
      <c r="O23" s="60"/>
      <c r="P23" s="60"/>
      <c r="Q23" s="60"/>
      <c r="R23" s="60"/>
      <c r="S23" s="60"/>
      <c r="T23" s="76"/>
      <c r="U23" s="77" t="e">
        <f>FDCA!#REF!</f>
        <v>#REF!</v>
      </c>
      <c r="V23" s="60"/>
      <c r="W23" s="78" t="e">
        <f>IF(U23="Muito Fraca",0,IF(U23="Fraca",1,IF(U23="Moderada",2,IF(U23="Forte",3,IF(U23="Muito Forte",4,"")))))</f>
        <v>#REF!</v>
      </c>
      <c r="X23" s="489" t="s">
        <v>335</v>
      </c>
      <c r="Y23" s="489"/>
      <c r="Z23" s="489"/>
      <c r="AA23" s="489"/>
      <c r="AB23" s="489"/>
      <c r="AC23" s="490"/>
      <c r="AD23" s="479"/>
      <c r="AE23" s="60"/>
      <c r="AF23" s="60"/>
    </row>
    <row r="24" spans="2:32" ht="16.2" x14ac:dyDescent="0.3">
      <c r="B24" s="60"/>
      <c r="C24" s="60"/>
      <c r="D24" s="477" t="s">
        <v>218</v>
      </c>
      <c r="E24" s="474">
        <v>4</v>
      </c>
      <c r="F24" s="482" t="s">
        <v>193</v>
      </c>
      <c r="G24" s="68" t="str">
        <f>IF(J24="Muito Fraca",0,IF(J24="Fraca",1,IF(J24="Moderada",2,IF(J24="Forte",3,IF(J24="Muito Forte",4,"")))))</f>
        <v/>
      </c>
      <c r="H24" s="60" t="s">
        <v>336</v>
      </c>
      <c r="I24" s="60"/>
      <c r="J24" s="69">
        <f>FDCA!X327</f>
        <v>0</v>
      </c>
      <c r="K24" s="70"/>
      <c r="L24" s="60"/>
      <c r="M24" s="60"/>
      <c r="N24" s="60"/>
      <c r="O24" s="60"/>
      <c r="P24" s="60"/>
      <c r="Q24" s="60"/>
      <c r="R24" s="60"/>
      <c r="S24" s="60"/>
      <c r="T24" s="85"/>
      <c r="U24" s="77"/>
      <c r="V24" s="81"/>
      <c r="W24" s="82"/>
      <c r="X24" s="81"/>
      <c r="Y24" s="81"/>
      <c r="Z24" s="81"/>
      <c r="AA24" s="81"/>
      <c r="AB24" s="81"/>
      <c r="AC24" s="83"/>
      <c r="AD24" s="60"/>
      <c r="AE24" s="60"/>
      <c r="AF24" s="60"/>
    </row>
    <row r="25" spans="2:32" ht="16.2" x14ac:dyDescent="0.3">
      <c r="B25" s="60"/>
      <c r="C25" s="60"/>
      <c r="D25" s="478"/>
      <c r="E25" s="474"/>
      <c r="F25" s="482"/>
      <c r="G25" s="68" t="str">
        <f>IF(J25="Muito Fraca",0,IF(J25="Fraca",1,IF(J25="Moderada",2,IF(J25="Forte",3,IF(J25="Muito Forte",4,"")))))</f>
        <v/>
      </c>
      <c r="H25" s="60" t="s">
        <v>337</v>
      </c>
      <c r="I25" s="60"/>
      <c r="J25" s="69">
        <f>FDCA!X335</f>
        <v>0</v>
      </c>
      <c r="K25" s="70"/>
      <c r="L25" s="60"/>
      <c r="M25" s="60"/>
      <c r="N25" s="60"/>
      <c r="O25" s="60"/>
      <c r="P25" s="60"/>
      <c r="Q25" s="60"/>
      <c r="R25" s="60"/>
      <c r="S25" s="60"/>
      <c r="T25" s="75"/>
      <c r="U25" s="86"/>
      <c r="V25" s="65"/>
      <c r="W25" s="66"/>
      <c r="X25" s="65"/>
      <c r="Y25" s="65"/>
      <c r="Z25" s="65"/>
      <c r="AA25" s="65"/>
      <c r="AB25" s="65"/>
      <c r="AC25" s="67"/>
      <c r="AD25" s="60"/>
      <c r="AE25" s="60"/>
      <c r="AF25" s="60"/>
    </row>
    <row r="26" spans="2:32" ht="16.2" x14ac:dyDescent="0.3">
      <c r="B26" s="60"/>
      <c r="C26" s="60"/>
      <c r="D26" s="478"/>
      <c r="E26" s="474"/>
      <c r="F26" s="482"/>
      <c r="G26" s="68" t="str">
        <f>IF(J26="Muito Fraca",0,IF(J26="Fraca",1,IF(J26="Moderada",2,IF(J26="Forte",3,IF(J26="Muito Forte",4,"")))))</f>
        <v/>
      </c>
      <c r="H26" s="60" t="s">
        <v>338</v>
      </c>
      <c r="I26" s="60"/>
      <c r="J26" s="69">
        <f>FDCA!X349</f>
        <v>0</v>
      </c>
      <c r="K26" s="70"/>
      <c r="L26" s="60"/>
      <c r="M26" s="60"/>
      <c r="N26" s="60"/>
      <c r="O26" s="60"/>
      <c r="P26" s="60"/>
      <c r="Q26" s="60"/>
      <c r="R26" s="60"/>
      <c r="S26" s="60"/>
      <c r="T26" s="76"/>
      <c r="U26" s="77">
        <f>FDCA!X574</f>
        <v>0</v>
      </c>
      <c r="V26" s="60"/>
      <c r="W26" s="78" t="str">
        <f>IF(U26="Muito Fraca",0,IF(U26="Fraca",1,IF(U26="Moderada",2,IF(U26="Forte",3,IF(U26="Muito Forte",4,"")))))</f>
        <v/>
      </c>
      <c r="X26" s="489" t="s">
        <v>339</v>
      </c>
      <c r="Y26" s="489"/>
      <c r="Z26" s="489"/>
      <c r="AA26" s="489"/>
      <c r="AB26" s="489"/>
      <c r="AC26" s="490"/>
      <c r="AD26" s="477" t="s">
        <v>218</v>
      </c>
      <c r="AE26" s="60"/>
      <c r="AF26" s="60"/>
    </row>
    <row r="27" spans="2:32" ht="16.2" x14ac:dyDescent="0.3">
      <c r="B27" s="60"/>
      <c r="C27" s="60"/>
      <c r="D27" s="478"/>
      <c r="E27" s="474"/>
      <c r="F27" s="482"/>
      <c r="G27" s="68" t="str">
        <f>IF(J27="Muito Fraca",0,IF(J27="Fraca",1,IF(J27="Moderada",2,IF(J27="Forte",3,IF(J27="Muito Forte",4,"")))))</f>
        <v/>
      </c>
      <c r="H27" s="60" t="s">
        <v>340</v>
      </c>
      <c r="I27" s="60"/>
      <c r="J27" s="69">
        <f>FDCA!X485</f>
        <v>0</v>
      </c>
      <c r="K27" s="70"/>
      <c r="L27" s="60"/>
      <c r="M27" s="60"/>
      <c r="N27" s="60"/>
      <c r="O27" s="60"/>
      <c r="P27" s="60"/>
      <c r="Q27" s="60"/>
      <c r="R27" s="60"/>
      <c r="S27" s="60"/>
      <c r="T27" s="76"/>
      <c r="U27" s="77">
        <f>FDCA!X564</f>
        <v>0</v>
      </c>
      <c r="V27" s="60"/>
      <c r="W27" s="78" t="str">
        <f>IF(U27="Muito Fraca",0,IF(U27="Fraca",1,IF(U27="Moderada",2,IF(U27="Forte",3,IF(U27="Muito Forte",4,"")))))</f>
        <v/>
      </c>
      <c r="X27" s="60" t="s">
        <v>341</v>
      </c>
      <c r="Y27" s="60"/>
      <c r="Z27" s="60"/>
      <c r="AA27" s="60"/>
      <c r="AB27" s="60"/>
      <c r="AC27" s="70"/>
      <c r="AD27" s="479"/>
      <c r="AE27" s="60"/>
      <c r="AF27" s="60"/>
    </row>
    <row r="28" spans="2:32" ht="16.2" x14ac:dyDescent="0.3">
      <c r="B28" s="60"/>
      <c r="C28" s="60"/>
      <c r="D28" s="478"/>
      <c r="E28" s="474"/>
      <c r="F28" s="482"/>
      <c r="G28" s="68" t="str">
        <f>IF(J28="Muito Fraca",0,IF(J28="Fraca",1,IF(J28="Moderada",2,IF(J28="Forte",3,IF(J28="Muito Forte",4,"")))))</f>
        <v/>
      </c>
      <c r="H28" s="60" t="s">
        <v>342</v>
      </c>
      <c r="I28" s="60"/>
      <c r="J28" s="69">
        <f>FDCA!X395</f>
        <v>0</v>
      </c>
      <c r="K28" s="70"/>
      <c r="L28" s="60"/>
      <c r="M28" s="60"/>
      <c r="N28" s="60"/>
      <c r="O28" s="60"/>
      <c r="P28" s="60"/>
      <c r="Q28" s="60"/>
      <c r="R28" s="60"/>
      <c r="S28" s="60"/>
      <c r="T28" s="85"/>
      <c r="U28" s="81"/>
      <c r="V28" s="81"/>
      <c r="W28" s="82"/>
      <c r="X28" s="81"/>
      <c r="Y28" s="81"/>
      <c r="Z28" s="81"/>
      <c r="AA28" s="81"/>
      <c r="AB28" s="81"/>
      <c r="AC28" s="83"/>
      <c r="AD28" s="60"/>
      <c r="AE28" s="60"/>
      <c r="AF28" s="60"/>
    </row>
    <row r="29" spans="2:32" x14ac:dyDescent="0.3">
      <c r="B29" s="60"/>
      <c r="C29" s="60"/>
      <c r="D29" s="478"/>
      <c r="E29" s="71"/>
      <c r="F29" s="60"/>
      <c r="G29" s="63"/>
      <c r="H29" s="60"/>
      <c r="I29" s="60"/>
      <c r="J29" s="72"/>
      <c r="K29" s="70"/>
      <c r="L29" s="60"/>
      <c r="M29" s="60"/>
      <c r="N29" s="60"/>
      <c r="O29" s="60"/>
      <c r="P29" s="60"/>
      <c r="Q29" s="60"/>
      <c r="R29" s="60"/>
      <c r="S29" s="60"/>
      <c r="T29" s="60"/>
      <c r="U29" s="60"/>
      <c r="V29" s="60"/>
      <c r="W29" s="63"/>
      <c r="X29" s="60"/>
      <c r="Y29" s="60"/>
      <c r="Z29" s="60"/>
      <c r="AA29" s="60"/>
      <c r="AB29" s="60"/>
      <c r="AC29" s="60"/>
      <c r="AD29" s="60"/>
      <c r="AE29" s="60"/>
      <c r="AF29" s="60"/>
    </row>
    <row r="30" spans="2:32" ht="15.75" customHeight="1" x14ac:dyDescent="0.3">
      <c r="B30" s="60"/>
      <c r="C30" s="60"/>
      <c r="D30" s="478"/>
      <c r="E30" s="68" t="str">
        <f>IF(J30="Muito Fraca",0,IF(J30="Fraca",1,IF(J30="Moderada",2,IF(J30="Forte",3,IF(J30="Muito Forte",4,"")))))</f>
        <v/>
      </c>
      <c r="F30" s="60" t="s">
        <v>343</v>
      </c>
      <c r="G30" s="60"/>
      <c r="H30" s="60"/>
      <c r="I30" s="60"/>
      <c r="J30" s="69">
        <f>FDCA!X468</f>
        <v>0</v>
      </c>
      <c r="K30" s="70"/>
      <c r="L30" s="60"/>
      <c r="M30" s="60"/>
      <c r="N30" s="60"/>
      <c r="O30" s="60"/>
      <c r="P30" s="60"/>
      <c r="Q30" s="60"/>
      <c r="R30" s="60"/>
      <c r="S30" s="60"/>
      <c r="T30" s="60"/>
      <c r="U30" s="60"/>
      <c r="V30" s="60"/>
      <c r="W30" s="63"/>
      <c r="X30" s="60"/>
      <c r="Y30" s="60"/>
      <c r="Z30" s="60"/>
      <c r="AA30" s="60"/>
      <c r="AB30" s="60"/>
      <c r="AC30" s="60"/>
      <c r="AD30" s="60"/>
      <c r="AE30" s="60"/>
      <c r="AF30" s="60"/>
    </row>
    <row r="31" spans="2:32" ht="15.75" customHeight="1" x14ac:dyDescent="0.3">
      <c r="B31" s="60"/>
      <c r="C31" s="60"/>
      <c r="D31" s="479"/>
      <c r="E31" s="68" t="str">
        <f>IF(J31="Muito Fraca",0,IF(J31="Fraca",1,IF(J31="Moderada",2,IF(J31="Forte",3,IF(J31="Muito Forte",4,"")))))</f>
        <v/>
      </c>
      <c r="F31" s="60" t="s">
        <v>344</v>
      </c>
      <c r="G31" s="60"/>
      <c r="H31" s="60"/>
      <c r="I31" s="60"/>
      <c r="J31" s="69">
        <f>FDCA!X477</f>
        <v>0</v>
      </c>
      <c r="K31" s="70"/>
      <c r="L31" s="60"/>
      <c r="M31" s="60"/>
      <c r="N31" s="60"/>
      <c r="O31" s="60"/>
      <c r="P31" s="60"/>
      <c r="Q31" s="60"/>
      <c r="R31" s="60"/>
      <c r="S31" s="60"/>
      <c r="T31" s="60"/>
      <c r="U31" s="60"/>
      <c r="V31" s="60"/>
      <c r="W31" s="63"/>
      <c r="X31" s="60"/>
      <c r="Y31" s="60"/>
      <c r="Z31" s="60"/>
      <c r="AA31" s="60"/>
      <c r="AB31" s="60"/>
      <c r="AC31" s="60"/>
      <c r="AD31" s="60"/>
      <c r="AE31" s="60"/>
      <c r="AF31" s="60"/>
    </row>
    <row r="32" spans="2:32" x14ac:dyDescent="0.3">
      <c r="B32" s="60"/>
      <c r="C32" s="60"/>
      <c r="D32" s="60"/>
      <c r="E32" s="80"/>
      <c r="F32" s="81"/>
      <c r="G32" s="82"/>
      <c r="H32" s="81"/>
      <c r="I32" s="81"/>
      <c r="J32" s="69"/>
      <c r="K32" s="83"/>
      <c r="L32" s="60"/>
      <c r="M32" s="60"/>
      <c r="N32" s="60"/>
      <c r="O32" s="60"/>
      <c r="P32" s="60"/>
      <c r="Q32" s="60"/>
      <c r="R32" s="60"/>
      <c r="S32" s="60"/>
      <c r="T32" s="60"/>
      <c r="U32" s="60"/>
      <c r="V32" s="60"/>
      <c r="W32" s="63"/>
      <c r="X32" s="60"/>
      <c r="Y32" s="60"/>
      <c r="Z32" s="60"/>
      <c r="AA32" s="60"/>
      <c r="AB32" s="60"/>
      <c r="AC32" s="60"/>
      <c r="AD32" s="60"/>
      <c r="AE32" s="60"/>
      <c r="AF32" s="60"/>
    </row>
    <row r="33" spans="2:32" x14ac:dyDescent="0.3">
      <c r="B33" s="60"/>
      <c r="C33" s="60"/>
      <c r="D33" s="60"/>
      <c r="E33" s="64"/>
      <c r="F33" s="65"/>
      <c r="G33" s="66"/>
      <c r="H33" s="65"/>
      <c r="I33" s="65"/>
      <c r="J33" s="84"/>
      <c r="K33" s="67"/>
      <c r="L33" s="60"/>
      <c r="M33" s="60"/>
      <c r="N33" s="60"/>
      <c r="O33" s="60"/>
      <c r="P33" s="60"/>
      <c r="Q33" s="60"/>
      <c r="R33" s="60"/>
      <c r="S33" s="60"/>
      <c r="T33" s="60"/>
      <c r="U33" s="60"/>
      <c r="V33" s="60"/>
      <c r="W33" s="63"/>
      <c r="X33" s="60"/>
      <c r="Y33" s="60"/>
      <c r="Z33" s="60"/>
      <c r="AA33" s="60"/>
      <c r="AB33" s="60"/>
      <c r="AC33" s="60"/>
      <c r="AD33" s="60"/>
      <c r="AE33" s="60"/>
      <c r="AF33" s="60"/>
    </row>
    <row r="34" spans="2:32" ht="15.75" customHeight="1" x14ac:dyDescent="0.3">
      <c r="B34" s="60"/>
      <c r="C34" s="60"/>
      <c r="D34" s="477" t="s">
        <v>121</v>
      </c>
      <c r="E34" s="68" t="str">
        <f>IF(J34="Muito Fraca",0,IF(J34="Fraca",1,IF(J34="Moderada",2,IF(J34="Forte",3,IF(J34="Muito Forte",4,"")))))</f>
        <v/>
      </c>
      <c r="F34" s="60" t="s">
        <v>345</v>
      </c>
      <c r="G34" s="60"/>
      <c r="H34" s="60"/>
      <c r="I34" s="60"/>
      <c r="J34" s="69">
        <f>FDCA!X512</f>
        <v>0</v>
      </c>
      <c r="K34" s="70"/>
      <c r="L34" s="60"/>
      <c r="M34" s="60"/>
      <c r="N34" s="60"/>
      <c r="O34" s="60"/>
      <c r="P34" s="60"/>
      <c r="Q34" s="60"/>
      <c r="R34" s="60"/>
      <c r="S34" s="60"/>
      <c r="T34" s="60"/>
      <c r="U34" s="60"/>
      <c r="V34" s="60"/>
      <c r="W34" s="63"/>
      <c r="X34" s="60"/>
      <c r="Y34" s="60"/>
      <c r="Z34" s="60"/>
      <c r="AA34" s="60"/>
      <c r="AB34" s="60"/>
      <c r="AC34" s="60"/>
      <c r="AD34" s="60"/>
      <c r="AE34" s="60"/>
      <c r="AF34" s="60"/>
    </row>
    <row r="35" spans="2:32" ht="15.75" customHeight="1" x14ac:dyDescent="0.3">
      <c r="B35" s="60"/>
      <c r="C35" s="60"/>
      <c r="D35" s="479"/>
      <c r="E35" s="68" t="e">
        <f>IF(J35="Muito Fraca",0,IF(J35="Fraca",1,IF(J35="Moderada",2,IF(J35="Forte",3,IF(J35="Muito Forte",4,"")))))</f>
        <v>#REF!</v>
      </c>
      <c r="F35" s="60" t="s">
        <v>346</v>
      </c>
      <c r="G35" s="60"/>
      <c r="H35" s="60"/>
      <c r="I35" s="60"/>
      <c r="J35" s="69" t="e">
        <f>FDCA!#REF!</f>
        <v>#REF!</v>
      </c>
      <c r="K35" s="70"/>
      <c r="L35" s="60"/>
      <c r="M35" s="60"/>
      <c r="N35" s="60"/>
      <c r="O35" s="60"/>
      <c r="P35" s="60"/>
      <c r="Q35" s="60"/>
      <c r="R35" s="60"/>
      <c r="S35" s="60"/>
      <c r="T35" s="60"/>
      <c r="U35" s="60"/>
      <c r="V35" s="60"/>
      <c r="W35" s="63"/>
      <c r="X35" s="60"/>
      <c r="Y35" s="60"/>
      <c r="Z35" s="60"/>
      <c r="AA35" s="60"/>
      <c r="AB35" s="60"/>
      <c r="AC35" s="60"/>
      <c r="AD35" s="60"/>
      <c r="AE35" s="60"/>
      <c r="AF35" s="60"/>
    </row>
    <row r="36" spans="2:32" x14ac:dyDescent="0.3">
      <c r="B36" s="60"/>
      <c r="C36" s="60"/>
      <c r="D36" s="60"/>
      <c r="E36" s="80"/>
      <c r="F36" s="81"/>
      <c r="G36" s="82"/>
      <c r="H36" s="81"/>
      <c r="I36" s="81"/>
      <c r="J36" s="95"/>
      <c r="K36" s="83"/>
      <c r="L36" s="60"/>
      <c r="M36" s="60"/>
      <c r="N36" s="60"/>
      <c r="O36" s="60"/>
      <c r="P36" s="60"/>
      <c r="Q36" s="60"/>
      <c r="R36" s="60"/>
      <c r="S36" s="60"/>
      <c r="T36" s="60"/>
      <c r="U36" s="60"/>
      <c r="V36" s="60"/>
      <c r="W36" s="63"/>
      <c r="X36" s="60"/>
      <c r="Y36" s="60"/>
      <c r="Z36" s="60"/>
      <c r="AA36" s="60"/>
      <c r="AB36" s="60"/>
      <c r="AC36" s="60"/>
      <c r="AD36" s="60"/>
      <c r="AE36" s="60"/>
      <c r="AF36" s="60"/>
    </row>
    <row r="37" spans="2:32" x14ac:dyDescent="0.3">
      <c r="B37" s="60"/>
      <c r="C37" s="60"/>
      <c r="D37" s="60"/>
      <c r="E37" s="63"/>
      <c r="F37" s="60"/>
      <c r="G37" s="63"/>
      <c r="H37" s="60"/>
      <c r="I37" s="60"/>
      <c r="J37" s="96"/>
      <c r="K37" s="60"/>
      <c r="L37" s="60"/>
      <c r="M37" s="60"/>
      <c r="N37" s="60"/>
      <c r="O37" s="60"/>
      <c r="P37" s="60"/>
      <c r="Q37" s="60"/>
      <c r="R37" s="60"/>
      <c r="S37" s="60"/>
      <c r="T37" s="60"/>
      <c r="U37" s="60"/>
      <c r="V37" s="60"/>
      <c r="W37" s="63"/>
      <c r="X37" s="60"/>
      <c r="Y37" s="60"/>
      <c r="Z37" s="60"/>
      <c r="AA37" s="60"/>
      <c r="AB37" s="60"/>
      <c r="AC37" s="60"/>
      <c r="AD37" s="60"/>
      <c r="AE37" s="60"/>
      <c r="AF37" s="60"/>
    </row>
    <row r="38" spans="2:32" x14ac:dyDescent="0.3">
      <c r="B38" s="60"/>
      <c r="C38" s="60"/>
      <c r="D38" s="60"/>
      <c r="E38" s="63"/>
      <c r="F38" s="60"/>
      <c r="G38" s="63"/>
      <c r="H38" s="60"/>
      <c r="I38" s="60"/>
      <c r="J38" s="60"/>
      <c r="K38" s="60"/>
      <c r="L38" s="60"/>
      <c r="M38" s="60"/>
      <c r="N38" s="60"/>
      <c r="O38" s="60"/>
      <c r="P38" s="60"/>
      <c r="Q38" s="60"/>
      <c r="R38" s="60"/>
      <c r="S38" s="60"/>
      <c r="T38" s="60"/>
      <c r="U38" s="60"/>
      <c r="V38" s="60"/>
      <c r="W38" s="63"/>
      <c r="X38" s="60"/>
      <c r="Y38" s="60"/>
      <c r="Z38" s="60"/>
      <c r="AA38" s="60"/>
      <c r="AB38" s="60"/>
      <c r="AC38" s="60"/>
      <c r="AD38" s="60"/>
      <c r="AE38" s="60"/>
      <c r="AF38" s="60"/>
    </row>
  </sheetData>
  <sheetProtection algorithmName="SHA-512" hashValue="BZKrUgWHjNXbCtKR5OLj797FcKo5Nk2tWUTwRU7XDbTEOefYfgWXujolzM3K1mSGSrLBdqDIsUT50GQbTK8/WA==" saltValue="9ifR4JZXPhf99W6puGrcFQ==" spinCount="100000" sheet="1" objects="1" scenarios="1"/>
  <mergeCells count="23">
    <mergeCell ref="C8:L8"/>
    <mergeCell ref="S8:AE8"/>
    <mergeCell ref="F24:F28"/>
    <mergeCell ref="E24:E28"/>
    <mergeCell ref="S2:AE2"/>
    <mergeCell ref="H3:AE3"/>
    <mergeCell ref="H4:AE4"/>
    <mergeCell ref="H5:AE5"/>
    <mergeCell ref="C7:AE7"/>
    <mergeCell ref="X20:AC20"/>
    <mergeCell ref="AD20:AD23"/>
    <mergeCell ref="X21:AC21"/>
    <mergeCell ref="X22:AC22"/>
    <mergeCell ref="X23:AC23"/>
    <mergeCell ref="X26:AC26"/>
    <mergeCell ref="AD26:AD27"/>
    <mergeCell ref="D34:D35"/>
    <mergeCell ref="D12:D21"/>
    <mergeCell ref="E12:E13"/>
    <mergeCell ref="F12:F13"/>
    <mergeCell ref="E18:E21"/>
    <mergeCell ref="F18:F21"/>
    <mergeCell ref="D24:D31"/>
  </mergeCells>
  <conditionalFormatting sqref="X26">
    <cfRule type="expression" dxfId="55" priority="23">
      <formula>AND($AD26&lt;=100,$AD26&gt;$AH26)</formula>
    </cfRule>
    <cfRule type="expression" dxfId="54" priority="24">
      <formula>AND($AD26&gt;$AG26,$AD26&lt;$AH26+1)</formula>
    </cfRule>
    <cfRule type="expression" dxfId="53" priority="25">
      <formula>AND($AD26&gt;$AF26,$AD26&lt;$AG26+1)</formula>
    </cfRule>
    <cfRule type="expression" dxfId="52" priority="26">
      <formula>AND($AD26&gt;$AE26,$AD26&lt;$AF26+1)</formula>
    </cfRule>
    <cfRule type="expression" dxfId="51" priority="27">
      <formula>$AD26&lt;$AE26+1</formula>
    </cfRule>
    <cfRule type="cellIs" dxfId="50" priority="28" operator="between">
      <formula>$O$16+1</formula>
      <formula>100</formula>
    </cfRule>
    <cfRule type="cellIs" dxfId="49" priority="29" operator="between">
      <formula>$N$16+1</formula>
      <formula>$O$16</formula>
    </cfRule>
    <cfRule type="cellIs" dxfId="48" priority="30" operator="between">
      <formula>$M$16+1</formula>
      <formula>"$M$10"</formula>
    </cfRule>
    <cfRule type="cellIs" dxfId="47" priority="31" operator="between">
      <formula>$L$16+1</formula>
      <formula>"$L$10"</formula>
    </cfRule>
    <cfRule type="cellIs" dxfId="46" priority="32" operator="between">
      <formula>0</formula>
      <formula>$L$16</formula>
    </cfRule>
    <cfRule type="cellIs" dxfId="45" priority="33" operator="between">
      <formula>$O$16+1</formula>
      <formula>100</formula>
    </cfRule>
    <cfRule type="cellIs" dxfId="44" priority="34" operator="between">
      <formula>$N$16+1</formula>
      <formula>$O$16</formula>
    </cfRule>
    <cfRule type="cellIs" dxfId="43" priority="35" operator="between">
      <formula>$M$16+1</formula>
      <formula>"$M$10"</formula>
    </cfRule>
    <cfRule type="cellIs" dxfId="42" priority="36" operator="between">
      <formula>$L$16+1</formula>
      <formula>"$L$10"</formula>
    </cfRule>
    <cfRule type="cellIs" dxfId="41" priority="37" operator="between">
      <formula>0</formula>
      <formula>$L$16</formula>
    </cfRule>
    <cfRule type="cellIs" dxfId="40" priority="38" operator="between">
      <formula>$O$16+1</formula>
      <formula>100</formula>
    </cfRule>
    <cfRule type="cellIs" dxfId="39" priority="39" operator="between">
      <formula>$N$16+1</formula>
      <formula>$O$16</formula>
    </cfRule>
    <cfRule type="cellIs" dxfId="38" priority="40" operator="between">
      <formula>$M$16+1</formula>
      <formula>"$M$10"</formula>
    </cfRule>
    <cfRule type="cellIs" dxfId="37" priority="41" operator="between">
      <formula>$L$16+1</formula>
      <formula>"$L$10"</formula>
    </cfRule>
    <cfRule type="cellIs" dxfId="36" priority="42" operator="between">
      <formula>0</formula>
      <formula>$L$16</formula>
    </cfRule>
    <cfRule type="cellIs" dxfId="35" priority="43" operator="between">
      <formula>$O$16+1</formula>
      <formula>100</formula>
    </cfRule>
    <cfRule type="cellIs" dxfId="34" priority="44" operator="between">
      <formula>$N$16+1</formula>
      <formula>$O$16</formula>
    </cfRule>
    <cfRule type="cellIs" dxfId="33" priority="45" operator="between">
      <formula>$M$16+1</formula>
      <formula>"$M$10"</formula>
    </cfRule>
    <cfRule type="cellIs" dxfId="32" priority="46" operator="between">
      <formula>$L$16+1</formula>
      <formula>"$L$10"</formula>
    </cfRule>
    <cfRule type="cellIs" dxfId="31" priority="47" operator="between">
      <formula>0</formula>
      <formula>$L$16</formula>
    </cfRule>
    <cfRule type="cellIs" dxfId="30" priority="48" operator="between">
      <formula>$O$16+1</formula>
      <formula>100</formula>
    </cfRule>
    <cfRule type="cellIs" dxfId="29" priority="49" operator="between">
      <formula>$N$16+1</formula>
      <formula>$O$16</formula>
    </cfRule>
    <cfRule type="cellIs" dxfId="28" priority="50" operator="between">
      <formula>$M$16+1</formula>
      <formula>"$M$10"</formula>
    </cfRule>
    <cfRule type="cellIs" dxfId="27" priority="51" operator="between">
      <formula>$L$16+1</formula>
      <formula>"$L$10"</formula>
    </cfRule>
    <cfRule type="cellIs" dxfId="26" priority="52" operator="between">
      <formula>0</formula>
      <formula>$L$16</formula>
    </cfRule>
    <cfRule type="cellIs" dxfId="25" priority="53" operator="between">
      <formula>$O$16+1</formula>
      <formula>100</formula>
    </cfRule>
    <cfRule type="cellIs" dxfId="24" priority="54" operator="between">
      <formula>$N$16+1</formula>
      <formula>$O$16</formula>
    </cfRule>
    <cfRule type="cellIs" dxfId="23" priority="55" operator="between">
      <formula>$M$16+1</formula>
      <formula>"$M$10"</formula>
    </cfRule>
    <cfRule type="cellIs" dxfId="22" priority="56" operator="between">
      <formula>$L$16+1</formula>
      <formula>"$L$10"</formula>
    </cfRule>
    <cfRule type="cellIs" dxfId="21" priority="57" operator="between">
      <formula>0</formula>
      <formula>$L$16</formula>
    </cfRule>
    <cfRule type="cellIs" dxfId="20" priority="58" operator="between">
      <formula>$O$16+1</formula>
      <formula>100</formula>
    </cfRule>
    <cfRule type="cellIs" dxfId="19" priority="59" operator="between">
      <formula>$N$16+1</formula>
      <formula>$O$16</formula>
    </cfRule>
    <cfRule type="cellIs" dxfId="18" priority="60" operator="between">
      <formula>$M$16+1</formula>
      <formula>"$M$10"</formula>
    </cfRule>
    <cfRule type="cellIs" dxfId="17" priority="61" operator="between">
      <formula>$L$16+1</formula>
      <formula>"$L$10"</formula>
    </cfRule>
    <cfRule type="cellIs" dxfId="16" priority="62" operator="between">
      <formula>0</formula>
      <formula>$L$16</formula>
    </cfRule>
    <cfRule type="cellIs" dxfId="15" priority="63" operator="between">
      <formula>$O$16+1</formula>
      <formula>100</formula>
    </cfRule>
    <cfRule type="cellIs" dxfId="14" priority="64" operator="between">
      <formula>$N$16+1</formula>
      <formula>$O$16</formula>
    </cfRule>
    <cfRule type="colorScale" priority="451">
      <colorScale>
        <cfvo type="min"/>
        <cfvo type="percentile" val="50"/>
        <cfvo type="max"/>
        <color rgb="FF63BE7B"/>
        <color rgb="FFFFEB84"/>
        <color rgb="FFF8696B"/>
      </colorScale>
    </cfRule>
  </conditionalFormatting>
  <conditionalFormatting sqref="G12">
    <cfRule type="iconSet" priority="22">
      <iconSet iconSet="5Arrows" showValue="0">
        <cfvo type="percent" val="0"/>
        <cfvo type="num" val="1"/>
        <cfvo type="num" val="2"/>
        <cfvo type="num" val="3"/>
        <cfvo type="num" val="4"/>
      </iconSet>
    </cfRule>
  </conditionalFormatting>
  <conditionalFormatting sqref="G13">
    <cfRule type="iconSet" priority="21">
      <iconSet iconSet="5Arrows" showValue="0">
        <cfvo type="percent" val="0"/>
        <cfvo type="num" val="1"/>
        <cfvo type="num" val="2"/>
        <cfvo type="num" val="3"/>
        <cfvo type="num" val="4"/>
      </iconSet>
    </cfRule>
  </conditionalFormatting>
  <conditionalFormatting sqref="G18">
    <cfRule type="iconSet" priority="20">
      <iconSet iconSet="5Arrows" showValue="0">
        <cfvo type="percent" val="0"/>
        <cfvo type="num" val="1"/>
        <cfvo type="num" val="2"/>
        <cfvo type="num" val="3"/>
        <cfvo type="num" val="4"/>
      </iconSet>
    </cfRule>
  </conditionalFormatting>
  <conditionalFormatting sqref="G19">
    <cfRule type="iconSet" priority="19">
      <iconSet iconSet="5Arrows" showValue="0">
        <cfvo type="percent" val="0"/>
        <cfvo type="num" val="1"/>
        <cfvo type="num" val="2"/>
        <cfvo type="num" val="3"/>
        <cfvo type="num" val="4"/>
      </iconSet>
    </cfRule>
  </conditionalFormatting>
  <conditionalFormatting sqref="G20">
    <cfRule type="iconSet" priority="18">
      <iconSet iconSet="5Arrows" showValue="0">
        <cfvo type="percent" val="0"/>
        <cfvo type="num" val="1"/>
        <cfvo type="num" val="2"/>
        <cfvo type="num" val="3"/>
        <cfvo type="num" val="4"/>
      </iconSet>
    </cfRule>
  </conditionalFormatting>
  <conditionalFormatting sqref="G21">
    <cfRule type="iconSet" priority="17">
      <iconSet iconSet="5Arrows" showValue="0">
        <cfvo type="percent" val="0"/>
        <cfvo type="num" val="1"/>
        <cfvo type="num" val="2"/>
        <cfvo type="num" val="3"/>
        <cfvo type="num" val="4"/>
      </iconSet>
    </cfRule>
  </conditionalFormatting>
  <conditionalFormatting sqref="G24">
    <cfRule type="iconSet" priority="16">
      <iconSet iconSet="5Arrows" showValue="0">
        <cfvo type="percent" val="0"/>
        <cfvo type="num" val="1"/>
        <cfvo type="num" val="2"/>
        <cfvo type="num" val="3"/>
        <cfvo type="num" val="4"/>
      </iconSet>
    </cfRule>
  </conditionalFormatting>
  <conditionalFormatting sqref="G25">
    <cfRule type="iconSet" priority="15">
      <iconSet iconSet="5Arrows" showValue="0">
        <cfvo type="percent" val="0"/>
        <cfvo type="num" val="1"/>
        <cfvo type="num" val="2"/>
        <cfvo type="num" val="3"/>
        <cfvo type="num" val="4"/>
      </iconSet>
    </cfRule>
  </conditionalFormatting>
  <conditionalFormatting sqref="G26">
    <cfRule type="iconSet" priority="14">
      <iconSet iconSet="5Arrows" showValue="0">
        <cfvo type="percent" val="0"/>
        <cfvo type="num" val="1"/>
        <cfvo type="num" val="2"/>
        <cfvo type="num" val="3"/>
        <cfvo type="num" val="4"/>
      </iconSet>
    </cfRule>
  </conditionalFormatting>
  <conditionalFormatting sqref="G27">
    <cfRule type="iconSet" priority="13">
      <iconSet iconSet="5Arrows" showValue="0">
        <cfvo type="percent" val="0"/>
        <cfvo type="num" val="1"/>
        <cfvo type="num" val="2"/>
        <cfvo type="num" val="3"/>
        <cfvo type="num" val="4"/>
      </iconSet>
    </cfRule>
  </conditionalFormatting>
  <conditionalFormatting sqref="G28">
    <cfRule type="iconSet" priority="12">
      <iconSet iconSet="5Arrows" showValue="0">
        <cfvo type="percent" val="0"/>
        <cfvo type="num" val="1"/>
        <cfvo type="num" val="2"/>
        <cfvo type="num" val="3"/>
        <cfvo type="num" val="4"/>
      </iconSet>
    </cfRule>
  </conditionalFormatting>
  <conditionalFormatting sqref="E30">
    <cfRule type="iconSet" priority="11">
      <iconSet iconSet="5Arrows" showValue="0">
        <cfvo type="percent" val="0"/>
        <cfvo type="num" val="1"/>
        <cfvo type="num" val="2"/>
        <cfvo type="num" val="3"/>
        <cfvo type="num" val="4"/>
      </iconSet>
    </cfRule>
  </conditionalFormatting>
  <conditionalFormatting sqref="E31">
    <cfRule type="iconSet" priority="10">
      <iconSet iconSet="5Arrows" showValue="0">
        <cfvo type="percent" val="0"/>
        <cfvo type="num" val="1"/>
        <cfvo type="num" val="2"/>
        <cfvo type="num" val="3"/>
        <cfvo type="num" val="4"/>
      </iconSet>
    </cfRule>
  </conditionalFormatting>
  <conditionalFormatting sqref="E34">
    <cfRule type="iconSet" priority="9">
      <iconSet iconSet="5Arrows" showValue="0">
        <cfvo type="percent" val="0"/>
        <cfvo type="num" val="1"/>
        <cfvo type="num" val="2"/>
        <cfvo type="num" val="3"/>
        <cfvo type="num" val="4"/>
      </iconSet>
    </cfRule>
  </conditionalFormatting>
  <conditionalFormatting sqref="E35">
    <cfRule type="iconSet" priority="8">
      <iconSet iconSet="5Arrows" showValue="0">
        <cfvo type="percent" val="0"/>
        <cfvo type="num" val="1"/>
        <cfvo type="num" val="2"/>
        <cfvo type="num" val="3"/>
        <cfvo type="num" val="4"/>
      </iconSet>
    </cfRule>
  </conditionalFormatting>
  <conditionalFormatting sqref="W20">
    <cfRule type="iconSet" priority="7">
      <iconSet iconSet="5Arrows" showValue="0">
        <cfvo type="percent" val="0"/>
        <cfvo type="num" val="1"/>
        <cfvo type="num" val="2"/>
        <cfvo type="num" val="3"/>
        <cfvo type="num" val="4"/>
      </iconSet>
    </cfRule>
  </conditionalFormatting>
  <conditionalFormatting sqref="W21">
    <cfRule type="iconSet" priority="6">
      <iconSet iconSet="5Arrows" showValue="0">
        <cfvo type="percent" val="0"/>
        <cfvo type="num" val="1"/>
        <cfvo type="num" val="2"/>
        <cfvo type="num" val="3"/>
        <cfvo type="num" val="4"/>
      </iconSet>
    </cfRule>
  </conditionalFormatting>
  <conditionalFormatting sqref="W22">
    <cfRule type="iconSet" priority="5">
      <iconSet iconSet="5Arrows" showValue="0">
        <cfvo type="percent" val="0"/>
        <cfvo type="num" val="1"/>
        <cfvo type="num" val="2"/>
        <cfvo type="num" val="3"/>
        <cfvo type="num" val="4"/>
      </iconSet>
    </cfRule>
  </conditionalFormatting>
  <conditionalFormatting sqref="W23">
    <cfRule type="iconSet" priority="4">
      <iconSet iconSet="5Arrows" showValue="0">
        <cfvo type="percent" val="0"/>
        <cfvo type="num" val="1"/>
        <cfvo type="num" val="2"/>
        <cfvo type="num" val="3"/>
        <cfvo type="num" val="4"/>
      </iconSet>
    </cfRule>
  </conditionalFormatting>
  <conditionalFormatting sqref="W26">
    <cfRule type="iconSet" priority="3">
      <iconSet iconSet="5Arrows" showValue="0">
        <cfvo type="percent" val="0"/>
        <cfvo type="num" val="1"/>
        <cfvo type="num" val="2"/>
        <cfvo type="num" val="3"/>
        <cfvo type="num" val="4"/>
      </iconSet>
    </cfRule>
  </conditionalFormatting>
  <conditionalFormatting sqref="W27">
    <cfRule type="iconSet" priority="2">
      <iconSet iconSet="5Arrows" showValue="0">
        <cfvo type="percent" val="0"/>
        <cfvo type="num" val="1"/>
        <cfvo type="num" val="2"/>
        <cfvo type="num" val="3"/>
        <cfvo type="num" val="4"/>
      </iconSet>
    </cfRule>
  </conditionalFormatting>
  <conditionalFormatting sqref="E15">
    <cfRule type="iconSet" priority="1">
      <iconSet iconSet="5Arrows" showValue="0">
        <cfvo type="percent" val="0"/>
        <cfvo type="num" val="1"/>
        <cfvo type="num" val="2"/>
        <cfvo type="num" val="3"/>
        <cfvo type="num" val="4"/>
      </iconSet>
    </cfRule>
  </conditionalFormatting>
  <printOptions horizontalCentered="1"/>
  <pageMargins left="0.51181102362204722" right="0.51181102362204722" top="0.78740157480314965" bottom="0.78740157480314965" header="0.31496062992125984" footer="0.31496062992125984"/>
  <pageSetup paperSize="9" scale="48" orientation="landscape" r:id="rId1"/>
  <drawing r:id="rId2"/>
  <extLst>
    <ext xmlns:x14="http://schemas.microsoft.com/office/spreadsheetml/2009/9/main" uri="{78C0D931-6437-407d-A8EE-F0AAD7539E65}">
      <x14:conditionalFormattings>
        <x14:conditionalFormatting xmlns:xm="http://schemas.microsoft.com/office/excel/2006/main">
          <x14:cfRule type="cellIs" priority="1820" operator="between" id="{C50FEDC2-93C5-4D9B-AF88-32EA00E13C3A}">
            <xm:f>'BowTie BIRD'!#REF!+1</xm:f>
            <xm:f>"$M$10"</xm:f>
            <x14:dxf>
              <font>
                <color rgb="FF9C0006"/>
              </font>
              <fill>
                <patternFill>
                  <fgColor indexed="64"/>
                  <bgColor rgb="FFFFFF00"/>
                </patternFill>
              </fill>
            </x14:dxf>
          </x14:cfRule>
          <x14:cfRule type="cellIs" priority="1821" operator="between" id="{1DF6F12E-F4FB-43AD-A985-D7D4D95F27D1}">
            <xm:f>'BowTie BIRD'!#REF!+1</xm:f>
            <xm:f>"$L$10"</xm:f>
            <x14:dxf>
              <font>
                <color rgb="FF9C0006"/>
              </font>
              <fill>
                <patternFill>
                  <fgColor indexed="64"/>
                  <bgColor rgb="FFFFC000"/>
                </patternFill>
              </fill>
            </x14:dxf>
          </x14:cfRule>
          <x14:cfRule type="cellIs" priority="1822" operator="between" id="{2572C276-E088-4644-AD0C-DD1E3980C0B4}">
            <xm:f>0</xm:f>
            <xm:f>'BowTie BIRD'!#REF!</xm:f>
            <x14:dxf>
              <font>
                <color rgb="FF9C0006"/>
              </font>
              <fill>
                <patternFill>
                  <fgColor indexed="64"/>
                  <bgColor rgb="FFFF0000"/>
                </patternFill>
              </fill>
            </x14:dxf>
          </x14:cfRule>
          <x14:cfRule type="cellIs" priority="1823" operator="between" id="{BEC1B19A-1301-4038-B602-BE09FB365E04}">
            <xm:f>'BowTie BIRD'!#REF!+1</xm:f>
            <xm:f>100</xm:f>
            <x14:dxf>
              <font>
                <color rgb="FF9C0006"/>
              </font>
              <fill>
                <patternFill>
                  <fgColor indexed="64"/>
                  <bgColor rgb="FF00B050"/>
                </patternFill>
              </fill>
            </x14:dxf>
          </x14:cfRule>
          <x14:cfRule type="cellIs" priority="1824" operator="between" id="{BA17AC3F-DEFA-4319-A8F5-DF511E74D220}">
            <xm:f>'BowTie BIRD'!#REF!+1</xm:f>
            <xm:f>'BowTie BIRD'!#REF!</xm:f>
            <x14:dxf>
              <font>
                <color rgb="FF9C0006"/>
              </font>
              <fill>
                <patternFill>
                  <fgColor indexed="64"/>
                  <bgColor rgb="FF92D050"/>
                </patternFill>
              </fill>
            </x14:dxf>
          </x14:cfRule>
          <x14:cfRule type="cellIs" priority="1825" operator="between" id="{E9B4101D-183B-48E1-9E9D-8E1C4D01B1F0}">
            <xm:f>'BowTie BIRD'!#REF!+1</xm:f>
            <xm:f>"$M$10"</xm:f>
            <x14:dxf>
              <font>
                <color rgb="FF9C0006"/>
              </font>
              <fill>
                <patternFill>
                  <fgColor indexed="64"/>
                  <bgColor rgb="FFFFFF00"/>
                </patternFill>
              </fill>
            </x14:dxf>
          </x14:cfRule>
          <x14:cfRule type="cellIs" priority="1826" operator="between" id="{A5192B1D-4D24-4B91-9107-61E3A86B5B59}">
            <xm:f>'BowTie BIRD'!#REF!+1</xm:f>
            <xm:f>"$L$10"</xm:f>
            <x14:dxf>
              <font>
                <color rgb="FF9C0006"/>
              </font>
              <fill>
                <patternFill>
                  <fgColor indexed="64"/>
                  <bgColor rgb="FFFFC000"/>
                </patternFill>
              </fill>
            </x14:dxf>
          </x14:cfRule>
          <x14:cfRule type="cellIs" priority="1827" operator="between" id="{26072ACB-4B52-4F2E-AA24-707027AEF7CE}">
            <xm:f>0</xm:f>
            <xm:f>'BowTie BIRD'!#REF!</xm:f>
            <x14:dxf>
              <font>
                <color rgb="FF9C0006"/>
              </font>
              <fill>
                <patternFill>
                  <fgColor indexed="64"/>
                  <bgColor rgb="FFFF0000"/>
                </patternFill>
              </fill>
            </x14:dxf>
          </x14:cfRule>
          <x14:cfRule type="cellIs" priority="1828" operator="between" id="{1BFBC7C1-6A75-431C-8AB1-7FD3D6B53868}">
            <xm:f>'BowTie BIRD'!#REF!+1</xm:f>
            <xm:f>100</xm:f>
            <x14:dxf>
              <font>
                <color rgb="FF9C0006"/>
              </font>
              <fill>
                <patternFill>
                  <fgColor indexed="64"/>
                  <bgColor rgb="FF00B050"/>
                </patternFill>
              </fill>
            </x14:dxf>
          </x14:cfRule>
          <x14:cfRule type="cellIs" priority="1829" operator="between" id="{C9972149-5FD6-450F-A434-CF3BFAB5B5EB}">
            <xm:f>'BowTie BIRD'!#REF!+1</xm:f>
            <xm:f>"$N$9"</xm:f>
            <x14:dxf>
              <font>
                <color rgb="FF9C0006"/>
              </font>
              <fill>
                <patternFill>
                  <fgColor indexed="64"/>
                  <bgColor rgb="FF92D050"/>
                </patternFill>
              </fill>
            </x14:dxf>
          </x14:cfRule>
          <x14:cfRule type="cellIs" priority="1830" operator="between" id="{D521BE19-0629-4590-855E-55AB4901158C}">
            <xm:f>'BowTie BIRD'!#REF!+1</xm:f>
            <xm:f>'BowTie BIRD'!#REF!</xm:f>
            <x14:dxf>
              <font>
                <color rgb="FF9C0006"/>
              </font>
              <fill>
                <patternFill>
                  <fgColor indexed="64"/>
                  <bgColor rgb="FFFFFF00"/>
                </patternFill>
              </fill>
            </x14:dxf>
          </x14:cfRule>
          <x14:cfRule type="cellIs" priority="1831" operator="between" id="{0B66D9DD-27DF-4C76-A21C-98B18C2979C6}">
            <xm:f>'BowTie BIRD'!#REF!+1</xm:f>
            <xm:f>'BowTie BIRD'!#REF!</xm:f>
            <x14:dxf>
              <font>
                <color rgb="FF9C0006"/>
              </font>
              <fill>
                <patternFill>
                  <fgColor indexed="64"/>
                  <bgColor rgb="FFFFC000"/>
                </patternFill>
              </fill>
            </x14:dxf>
          </x14:cfRule>
          <x14:cfRule type="cellIs" priority="1832" operator="between" id="{F2D7296B-3071-4820-8596-474FCD87CC86}">
            <xm:f>0</xm:f>
            <xm:f>'BowTie BIRD'!#REF!</xm:f>
            <x14:dxf>
              <font>
                <color rgb="FF9C0006"/>
              </font>
              <fill>
                <patternFill>
                  <fgColor indexed="64"/>
                  <bgColor rgb="FFFF0000"/>
                </patternFill>
              </fill>
            </x14:dxf>
          </x14:cfRule>
          <x14:cfRule type="expression" priority="1833" id="{D76501DD-1E05-44CF-9B36-AF6ED0AE31F6}">
            <xm:f>'BowTie BIRD'!$K24&gt;80</xm:f>
            <x14:dxf>
              <fill>
                <patternFill>
                  <fgColor indexed="64"/>
                  <bgColor rgb="FF00B050"/>
                </patternFill>
              </fill>
            </x14:dxf>
          </x14:cfRule>
          <xm:sqref>X26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4">
    <tabColor rgb="FF00B050"/>
  </sheetPr>
  <dimension ref="B2:S57"/>
  <sheetViews>
    <sheetView showGridLines="0" topLeftCell="A17" zoomScale="83" zoomScaleNormal="83" workbookViewId="0">
      <selection activeCell="E33" sqref="E33"/>
    </sheetView>
  </sheetViews>
  <sheetFormatPr defaultRowHeight="14.4" x14ac:dyDescent="0.3"/>
  <cols>
    <col min="1" max="1" width="7.6640625" customWidth="1"/>
    <col min="3" max="3" width="26.6640625" customWidth="1"/>
    <col min="5" max="5" width="8.6640625" customWidth="1"/>
    <col min="6" max="6" width="18.6640625" customWidth="1"/>
    <col min="8" max="8" width="8.6640625" customWidth="1"/>
    <col min="9" max="9" width="18.6640625" customWidth="1"/>
    <col min="11" max="11" width="8.6640625" customWidth="1"/>
    <col min="12" max="12" width="18.6640625" customWidth="1"/>
    <col min="19" max="19" width="8.88671875" hidden="1" customWidth="1"/>
  </cols>
  <sheetData>
    <row r="2" spans="2:17" x14ac:dyDescent="0.3">
      <c r="B2" s="140"/>
      <c r="C2" s="137"/>
      <c r="D2" s="137"/>
      <c r="E2" s="137"/>
      <c r="F2" s="137"/>
      <c r="G2" s="137"/>
      <c r="H2" s="137"/>
      <c r="I2" s="137"/>
      <c r="J2" s="137"/>
      <c r="K2" s="137"/>
      <c r="L2" s="137"/>
      <c r="M2" s="137"/>
      <c r="N2" s="137"/>
      <c r="O2" s="137"/>
      <c r="P2" s="138"/>
    </row>
    <row r="3" spans="2:17" ht="15.6" customHeight="1" x14ac:dyDescent="0.3">
      <c r="B3" s="141"/>
      <c r="C3" s="136"/>
      <c r="D3" s="352" t="s">
        <v>6</v>
      </c>
      <c r="E3" s="352"/>
      <c r="F3" s="352"/>
      <c r="G3" s="352"/>
      <c r="H3" s="352"/>
      <c r="I3" s="352"/>
      <c r="J3" s="352"/>
      <c r="K3" s="352"/>
      <c r="L3" s="352"/>
      <c r="M3" s="352"/>
      <c r="N3" s="352"/>
      <c r="O3" s="352"/>
      <c r="P3" s="143"/>
    </row>
    <row r="4" spans="2:17" ht="14.4" customHeight="1" x14ac:dyDescent="0.3">
      <c r="B4" s="141"/>
      <c r="C4" s="136"/>
      <c r="D4" s="352"/>
      <c r="E4" s="352"/>
      <c r="F4" s="352"/>
      <c r="G4" s="352"/>
      <c r="H4" s="352"/>
      <c r="I4" s="352"/>
      <c r="J4" s="352"/>
      <c r="K4" s="352"/>
      <c r="L4" s="352"/>
      <c r="M4" s="352"/>
      <c r="N4" s="352"/>
      <c r="O4" s="352"/>
      <c r="P4" s="143"/>
    </row>
    <row r="5" spans="2:17" ht="30" customHeight="1" x14ac:dyDescent="0.3">
      <c r="B5" s="141"/>
      <c r="C5" s="136"/>
      <c r="D5" s="353" t="s">
        <v>696</v>
      </c>
      <c r="E5" s="353"/>
      <c r="F5" s="353"/>
      <c r="G5" s="353"/>
      <c r="H5" s="353"/>
      <c r="I5" s="353"/>
      <c r="J5" s="353"/>
      <c r="K5" s="353"/>
      <c r="L5" s="353"/>
      <c r="M5" s="353"/>
      <c r="N5" s="353"/>
      <c r="O5" s="353"/>
      <c r="P5" s="143"/>
    </row>
    <row r="6" spans="2:17" ht="24.6" customHeight="1" x14ac:dyDescent="0.3">
      <c r="B6" s="141"/>
      <c r="C6" s="136"/>
      <c r="D6" s="136"/>
      <c r="E6" s="147"/>
      <c r="F6" s="136"/>
      <c r="G6" s="136"/>
      <c r="H6" s="136"/>
      <c r="I6" s="136"/>
      <c r="J6" s="136"/>
      <c r="K6" s="136"/>
      <c r="L6" s="136"/>
      <c r="M6" s="136"/>
      <c r="N6" s="136"/>
      <c r="O6" s="136"/>
      <c r="P6" s="143"/>
    </row>
    <row r="7" spans="2:17" x14ac:dyDescent="0.3">
      <c r="B7" s="141"/>
      <c r="C7" s="136"/>
      <c r="D7" s="136"/>
      <c r="E7" s="136"/>
      <c r="F7" s="136"/>
      <c r="G7" s="136"/>
      <c r="H7" s="136"/>
      <c r="I7" s="136"/>
      <c r="J7" s="136"/>
      <c r="K7" s="136"/>
      <c r="L7" s="136"/>
      <c r="M7" s="136"/>
      <c r="N7" s="136"/>
      <c r="O7" s="136"/>
      <c r="P7" s="143"/>
    </row>
    <row r="8" spans="2:17" ht="15.6" x14ac:dyDescent="0.3">
      <c r="B8" s="141"/>
      <c r="C8" s="136"/>
      <c r="D8" s="136"/>
      <c r="E8" s="147" t="s">
        <v>355</v>
      </c>
      <c r="F8" s="136"/>
      <c r="G8" s="136"/>
      <c r="H8" s="136"/>
      <c r="I8" s="136"/>
      <c r="J8" s="136"/>
      <c r="K8" s="136"/>
      <c r="L8" s="136"/>
      <c r="M8" s="136"/>
      <c r="N8" s="136"/>
      <c r="O8" s="136"/>
      <c r="P8" s="143"/>
    </row>
    <row r="9" spans="2:17" x14ac:dyDescent="0.3">
      <c r="B9" s="141"/>
      <c r="C9" s="136"/>
      <c r="D9" s="136"/>
      <c r="E9" s="136"/>
      <c r="F9" s="136"/>
      <c r="G9" s="136"/>
      <c r="H9" s="136"/>
      <c r="I9" s="136"/>
      <c r="J9" s="136"/>
      <c r="K9" s="136"/>
      <c r="L9" s="136"/>
      <c r="M9" s="136"/>
      <c r="N9" s="136"/>
      <c r="O9" s="136"/>
      <c r="P9" s="143"/>
    </row>
    <row r="10" spans="2:17" x14ac:dyDescent="0.3">
      <c r="B10" s="141"/>
      <c r="C10" s="136"/>
      <c r="D10" s="136"/>
      <c r="E10" s="136"/>
      <c r="F10" s="136"/>
      <c r="G10" s="136"/>
      <c r="H10" s="136"/>
      <c r="I10" s="136"/>
      <c r="J10" s="136"/>
      <c r="K10" s="136"/>
      <c r="L10" s="136"/>
      <c r="M10" s="136"/>
      <c r="N10" s="136"/>
      <c r="O10" s="136"/>
      <c r="P10" s="143"/>
    </row>
    <row r="11" spans="2:17" ht="15.6" x14ac:dyDescent="0.3">
      <c r="B11" s="148" t="s">
        <v>356</v>
      </c>
      <c r="C11" s="147" t="s">
        <v>357</v>
      </c>
      <c r="D11" s="136"/>
      <c r="E11" s="136"/>
      <c r="F11" s="136"/>
      <c r="G11" s="136"/>
      <c r="H11" s="136"/>
      <c r="I11" s="136"/>
      <c r="J11" s="136"/>
      <c r="K11" s="136"/>
      <c r="L11" s="136"/>
      <c r="M11" s="136"/>
      <c r="N11" s="136"/>
      <c r="O11" s="136"/>
      <c r="P11" s="143"/>
    </row>
    <row r="12" spans="2:17" ht="33" customHeight="1" x14ac:dyDescent="0.3">
      <c r="B12" s="325" t="s">
        <v>358</v>
      </c>
      <c r="C12" s="348" t="s">
        <v>836</v>
      </c>
      <c r="D12" s="348"/>
      <c r="E12" s="348"/>
      <c r="F12" s="348"/>
      <c r="G12" s="348"/>
      <c r="H12" s="348"/>
      <c r="I12" s="348"/>
      <c r="J12" s="348"/>
      <c r="K12" s="348"/>
      <c r="L12" s="348"/>
      <c r="M12" s="348"/>
      <c r="N12" s="348"/>
      <c r="O12" s="348"/>
      <c r="P12" s="349"/>
      <c r="Q12" s="97"/>
    </row>
    <row r="13" spans="2:17" ht="22.2" customHeight="1" x14ac:dyDescent="0.3">
      <c r="B13" s="141"/>
      <c r="C13" s="346"/>
      <c r="D13" s="346"/>
      <c r="E13" s="346"/>
      <c r="F13" s="346"/>
      <c r="G13" s="346"/>
      <c r="H13" s="346"/>
      <c r="I13" s="346"/>
      <c r="J13" s="346"/>
      <c r="K13" s="346"/>
      <c r="L13" s="136"/>
      <c r="M13" s="136"/>
      <c r="N13" s="136"/>
      <c r="O13" s="136"/>
      <c r="P13" s="143"/>
    </row>
    <row r="14" spans="2:17" x14ac:dyDescent="0.3">
      <c r="B14" s="141"/>
      <c r="C14" s="136"/>
      <c r="D14" s="136"/>
      <c r="E14" s="136"/>
      <c r="F14" s="136"/>
      <c r="G14" s="136"/>
      <c r="H14" s="136"/>
      <c r="I14" s="136"/>
      <c r="J14" s="136"/>
      <c r="K14" s="136"/>
      <c r="L14" s="136"/>
      <c r="M14" s="136"/>
      <c r="N14" s="136"/>
      <c r="O14" s="136"/>
      <c r="P14" s="143"/>
    </row>
    <row r="15" spans="2:17" x14ac:dyDescent="0.3">
      <c r="B15" s="149" t="s">
        <v>360</v>
      </c>
      <c r="C15" s="150" t="s">
        <v>359</v>
      </c>
      <c r="D15" s="136"/>
      <c r="E15" s="136"/>
      <c r="F15" s="136"/>
      <c r="G15" s="136"/>
      <c r="H15" s="136"/>
      <c r="I15" s="136"/>
      <c r="J15" s="136"/>
      <c r="K15" s="136"/>
      <c r="L15" s="136"/>
      <c r="M15" s="136"/>
      <c r="N15" s="136"/>
      <c r="O15" s="136"/>
      <c r="P15" s="143"/>
    </row>
    <row r="16" spans="2:17" ht="22.2" customHeight="1" x14ac:dyDescent="0.3">
      <c r="B16" s="141"/>
      <c r="C16" s="310"/>
      <c r="D16" s="136"/>
      <c r="E16" s="136"/>
      <c r="F16" s="136"/>
      <c r="G16" s="136"/>
      <c r="H16" s="136"/>
      <c r="I16" s="136"/>
      <c r="J16" s="136"/>
      <c r="K16" s="136"/>
      <c r="L16" s="136"/>
      <c r="M16" s="136"/>
      <c r="N16" s="136"/>
      <c r="O16" s="136"/>
      <c r="P16" s="143"/>
    </row>
    <row r="17" spans="2:19" x14ac:dyDescent="0.3">
      <c r="B17" s="141"/>
      <c r="C17" s="136"/>
      <c r="D17" s="136"/>
      <c r="E17" s="136"/>
      <c r="F17" s="136"/>
      <c r="G17" s="136"/>
      <c r="H17" s="136"/>
      <c r="I17" s="136"/>
      <c r="J17" s="136"/>
      <c r="K17" s="136"/>
      <c r="L17" s="136"/>
      <c r="M17" s="136"/>
      <c r="N17" s="136"/>
      <c r="O17" s="136"/>
      <c r="P17" s="143"/>
    </row>
    <row r="18" spans="2:19" x14ac:dyDescent="0.3">
      <c r="B18" s="149" t="s">
        <v>437</v>
      </c>
      <c r="C18" s="150" t="s">
        <v>419</v>
      </c>
      <c r="D18" s="136"/>
      <c r="E18" s="136"/>
      <c r="F18" s="136"/>
      <c r="G18" s="136"/>
      <c r="H18" s="136"/>
      <c r="I18" s="136"/>
      <c r="J18" s="136"/>
      <c r="K18" s="136"/>
      <c r="L18" s="136"/>
      <c r="M18" s="136"/>
      <c r="N18" s="136"/>
      <c r="O18" s="136"/>
      <c r="P18" s="143"/>
    </row>
    <row r="19" spans="2:19" ht="22.2" customHeight="1" x14ac:dyDescent="0.3">
      <c r="B19" s="141"/>
      <c r="C19" s="310"/>
      <c r="D19" s="136"/>
      <c r="E19" s="136"/>
      <c r="F19" s="136"/>
      <c r="G19" s="136"/>
      <c r="H19" s="136"/>
      <c r="I19" s="136"/>
      <c r="J19" s="136"/>
      <c r="K19" s="136"/>
      <c r="L19" s="136"/>
      <c r="M19" s="136"/>
      <c r="N19" s="136"/>
      <c r="O19" s="136"/>
      <c r="P19" s="143"/>
    </row>
    <row r="20" spans="2:19" x14ac:dyDescent="0.3">
      <c r="B20" s="141"/>
      <c r="C20" s="136"/>
      <c r="D20" s="136"/>
      <c r="E20" s="136"/>
      <c r="F20" s="136"/>
      <c r="G20" s="136"/>
      <c r="H20" s="136"/>
      <c r="I20" s="136"/>
      <c r="J20" s="136"/>
      <c r="K20" s="136"/>
      <c r="L20" s="136"/>
      <c r="M20" s="136"/>
      <c r="N20" s="136"/>
      <c r="O20" s="136"/>
      <c r="P20" s="143"/>
    </row>
    <row r="21" spans="2:19" x14ac:dyDescent="0.3">
      <c r="B21" s="149" t="s">
        <v>438</v>
      </c>
      <c r="C21" s="150" t="s">
        <v>420</v>
      </c>
      <c r="D21" s="136"/>
      <c r="E21" s="136"/>
      <c r="F21" s="136"/>
      <c r="G21" s="136"/>
      <c r="H21" s="136"/>
      <c r="I21" s="136"/>
      <c r="J21" s="136"/>
      <c r="K21" s="136"/>
      <c r="L21" s="136"/>
      <c r="M21" s="136"/>
      <c r="N21" s="136"/>
      <c r="O21" s="136"/>
      <c r="P21" s="143"/>
    </row>
    <row r="22" spans="2:19" ht="22.2" customHeight="1" x14ac:dyDescent="0.3">
      <c r="B22" s="141"/>
      <c r="C22" s="311"/>
      <c r="D22" s="351" t="s">
        <v>837</v>
      </c>
      <c r="E22" s="351"/>
      <c r="F22" s="351"/>
      <c r="G22" s="136"/>
      <c r="H22" s="136"/>
      <c r="I22" s="136"/>
      <c r="J22" s="136"/>
      <c r="K22" s="136"/>
      <c r="L22" s="136"/>
      <c r="M22" s="136"/>
      <c r="N22" s="136"/>
      <c r="O22" s="136"/>
      <c r="P22" s="143"/>
    </row>
    <row r="23" spans="2:19" x14ac:dyDescent="0.3">
      <c r="B23" s="141"/>
      <c r="C23" s="136"/>
      <c r="D23" s="136"/>
      <c r="E23" s="136"/>
      <c r="F23" s="136"/>
      <c r="G23" s="136"/>
      <c r="H23" s="136"/>
      <c r="I23" s="136"/>
      <c r="J23" s="136"/>
      <c r="K23" s="136"/>
      <c r="L23" s="136"/>
      <c r="M23" s="136"/>
      <c r="N23" s="136"/>
      <c r="O23" s="136"/>
      <c r="P23" s="143"/>
    </row>
    <row r="24" spans="2:19" x14ac:dyDescent="0.3">
      <c r="B24" s="149" t="s">
        <v>439</v>
      </c>
      <c r="C24" s="150" t="s">
        <v>421</v>
      </c>
      <c r="D24" s="136"/>
      <c r="E24" s="136"/>
      <c r="F24" s="136"/>
      <c r="G24" s="136"/>
      <c r="H24" s="136"/>
      <c r="I24" s="136"/>
      <c r="J24" s="136"/>
      <c r="K24" s="136"/>
      <c r="L24" s="136"/>
      <c r="M24" s="136"/>
      <c r="N24" s="136"/>
      <c r="O24" s="136"/>
      <c r="P24" s="143"/>
    </row>
    <row r="25" spans="2:19" ht="22.2" customHeight="1" x14ac:dyDescent="0.3">
      <c r="B25" s="141"/>
      <c r="C25" s="310"/>
      <c r="D25" s="136"/>
      <c r="E25" s="136"/>
      <c r="F25" s="136"/>
      <c r="G25" s="136"/>
      <c r="H25" s="136"/>
      <c r="I25" s="136"/>
      <c r="J25" s="136"/>
      <c r="K25" s="136"/>
      <c r="L25" s="136"/>
      <c r="M25" s="136"/>
      <c r="N25" s="136"/>
      <c r="O25" s="136"/>
      <c r="P25" s="143"/>
    </row>
    <row r="26" spans="2:19" x14ac:dyDescent="0.3">
      <c r="B26" s="141"/>
      <c r="C26" s="136"/>
      <c r="D26" s="136"/>
      <c r="E26" s="136"/>
      <c r="F26" s="136"/>
      <c r="G26" s="136"/>
      <c r="H26" s="136"/>
      <c r="I26" s="136"/>
      <c r="J26" s="136"/>
      <c r="K26" s="136"/>
      <c r="L26" s="136"/>
      <c r="M26" s="136"/>
      <c r="N26" s="136"/>
      <c r="O26" s="136"/>
      <c r="P26" s="143"/>
    </row>
    <row r="27" spans="2:19" x14ac:dyDescent="0.3">
      <c r="B27" s="149" t="s">
        <v>440</v>
      </c>
      <c r="C27" s="150" t="s">
        <v>422</v>
      </c>
      <c r="D27" s="136"/>
      <c r="E27" s="136"/>
      <c r="F27" s="136"/>
      <c r="G27" s="136"/>
      <c r="H27" s="136"/>
      <c r="I27" s="136"/>
      <c r="J27" s="136"/>
      <c r="K27" s="136"/>
      <c r="L27" s="136"/>
      <c r="M27" s="136"/>
      <c r="N27" s="136"/>
      <c r="O27" s="136"/>
      <c r="P27" s="143"/>
    </row>
    <row r="28" spans="2:19" ht="22.2" customHeight="1" x14ac:dyDescent="0.3">
      <c r="B28" s="141"/>
      <c r="C28" s="312"/>
      <c r="D28" s="136"/>
      <c r="E28" s="136"/>
      <c r="F28" s="136"/>
      <c r="G28" s="136"/>
      <c r="H28" s="136"/>
      <c r="I28" s="136"/>
      <c r="J28" s="136"/>
      <c r="K28" s="136"/>
      <c r="L28" s="136"/>
      <c r="M28" s="136"/>
      <c r="N28" s="136"/>
      <c r="O28" s="136"/>
      <c r="P28" s="143"/>
      <c r="S28" t="s">
        <v>425</v>
      </c>
    </row>
    <row r="29" spans="2:19" x14ac:dyDescent="0.3">
      <c r="B29" s="141"/>
      <c r="C29" s="136"/>
      <c r="D29" s="136"/>
      <c r="E29" s="136"/>
      <c r="F29" s="136"/>
      <c r="G29" s="136"/>
      <c r="H29" s="136"/>
      <c r="I29" s="136"/>
      <c r="J29" s="136"/>
      <c r="K29" s="136"/>
      <c r="L29" s="136"/>
      <c r="M29" s="136"/>
      <c r="N29" s="136"/>
      <c r="O29" s="136"/>
      <c r="P29" s="143"/>
      <c r="S29" t="s">
        <v>426</v>
      </c>
    </row>
    <row r="30" spans="2:19" x14ac:dyDescent="0.3">
      <c r="B30" s="149" t="s">
        <v>441</v>
      </c>
      <c r="C30" s="150" t="s">
        <v>423</v>
      </c>
      <c r="D30" s="136"/>
      <c r="E30" s="136"/>
      <c r="F30" s="136"/>
      <c r="G30" s="136"/>
      <c r="H30" s="136"/>
      <c r="I30" s="136"/>
      <c r="J30" s="136"/>
      <c r="K30" s="136"/>
      <c r="L30" s="136"/>
      <c r="M30" s="136"/>
      <c r="N30" s="136"/>
      <c r="O30" s="136"/>
      <c r="P30" s="143"/>
      <c r="S30" t="s">
        <v>427</v>
      </c>
    </row>
    <row r="31" spans="2:19" ht="22.2" customHeight="1" x14ac:dyDescent="0.3">
      <c r="B31" s="141"/>
      <c r="C31" s="310"/>
      <c r="D31" s="136"/>
      <c r="E31" s="136"/>
      <c r="F31" s="136"/>
      <c r="G31" s="136"/>
      <c r="H31" s="136"/>
      <c r="I31" s="136"/>
      <c r="J31" s="136"/>
      <c r="K31" s="136"/>
      <c r="L31" s="136"/>
      <c r="M31" s="136"/>
      <c r="N31" s="136"/>
      <c r="O31" s="136"/>
      <c r="P31" s="143"/>
      <c r="S31" t="s">
        <v>428</v>
      </c>
    </row>
    <row r="32" spans="2:19" x14ac:dyDescent="0.3">
      <c r="B32" s="141"/>
      <c r="C32" s="136"/>
      <c r="D32" s="136"/>
      <c r="E32" s="136"/>
      <c r="F32" s="136"/>
      <c r="G32" s="136"/>
      <c r="H32" s="136"/>
      <c r="I32" s="136"/>
      <c r="J32" s="136"/>
      <c r="K32" s="136"/>
      <c r="L32" s="136"/>
      <c r="M32" s="136"/>
      <c r="N32" s="136"/>
      <c r="O32" s="136"/>
      <c r="P32" s="143"/>
      <c r="S32" t="s">
        <v>429</v>
      </c>
    </row>
    <row r="33" spans="2:19" x14ac:dyDescent="0.3">
      <c r="B33" s="149" t="s">
        <v>442</v>
      </c>
      <c r="C33" s="150" t="s">
        <v>424</v>
      </c>
      <c r="D33" s="136"/>
      <c r="E33" s="136"/>
      <c r="F33" s="136"/>
      <c r="G33" s="136"/>
      <c r="H33" s="136"/>
      <c r="I33" s="136"/>
      <c r="J33" s="136"/>
      <c r="K33" s="136"/>
      <c r="L33" s="136"/>
      <c r="M33" s="136"/>
      <c r="N33" s="136"/>
      <c r="O33" s="136"/>
      <c r="P33" s="143"/>
    </row>
    <row r="34" spans="2:19" ht="22.2" customHeight="1" x14ac:dyDescent="0.3">
      <c r="B34" s="141"/>
      <c r="C34" s="310"/>
      <c r="D34" s="136"/>
      <c r="E34" s="136"/>
      <c r="F34" s="136"/>
      <c r="G34" s="136"/>
      <c r="H34" s="136"/>
      <c r="I34" s="136"/>
      <c r="J34" s="136"/>
      <c r="K34" s="136"/>
      <c r="L34" s="136"/>
      <c r="M34" s="136"/>
      <c r="N34" s="136"/>
      <c r="O34" s="136"/>
      <c r="P34" s="143"/>
      <c r="S34" t="s">
        <v>431</v>
      </c>
    </row>
    <row r="35" spans="2:19" x14ac:dyDescent="0.3">
      <c r="B35" s="141"/>
      <c r="C35" s="136"/>
      <c r="D35" s="136"/>
      <c r="E35" s="136"/>
      <c r="F35" s="136"/>
      <c r="G35" s="136"/>
      <c r="H35" s="136"/>
      <c r="I35" s="136"/>
      <c r="J35" s="136"/>
      <c r="K35" s="136"/>
      <c r="L35" s="136"/>
      <c r="M35" s="136"/>
      <c r="N35" s="136"/>
      <c r="O35" s="136"/>
      <c r="P35" s="143"/>
      <c r="S35" t="s">
        <v>432</v>
      </c>
    </row>
    <row r="36" spans="2:19" x14ac:dyDescent="0.3">
      <c r="B36" s="149" t="s">
        <v>443</v>
      </c>
      <c r="C36" s="150" t="s">
        <v>430</v>
      </c>
      <c r="D36" s="136"/>
      <c r="E36" s="136"/>
      <c r="F36" s="136"/>
      <c r="G36" s="136"/>
      <c r="H36" s="136"/>
      <c r="I36" s="136"/>
      <c r="J36" s="136"/>
      <c r="K36" s="136"/>
      <c r="L36" s="136"/>
      <c r="M36" s="136"/>
      <c r="N36" s="136"/>
      <c r="O36" s="136"/>
      <c r="P36" s="143"/>
      <c r="S36" t="s">
        <v>433</v>
      </c>
    </row>
    <row r="37" spans="2:19" s="162" customFormat="1" ht="22.2" customHeight="1" x14ac:dyDescent="0.3">
      <c r="B37" s="163"/>
      <c r="C37" s="310"/>
      <c r="D37" s="164"/>
      <c r="E37" s="350"/>
      <c r="F37" s="350"/>
      <c r="G37" s="164"/>
      <c r="H37" s="350"/>
      <c r="I37" s="350"/>
      <c r="J37" s="164"/>
      <c r="K37" s="350"/>
      <c r="L37" s="350"/>
      <c r="M37" s="164"/>
      <c r="N37" s="164"/>
      <c r="O37" s="164"/>
      <c r="P37" s="165"/>
      <c r="S37" s="162" t="s">
        <v>434</v>
      </c>
    </row>
    <row r="38" spans="2:19" x14ac:dyDescent="0.3">
      <c r="B38" s="141"/>
      <c r="C38" s="136"/>
      <c r="D38" s="136"/>
      <c r="E38" s="136"/>
      <c r="F38" s="136"/>
      <c r="G38" s="136"/>
      <c r="H38" s="136"/>
      <c r="I38" s="136"/>
      <c r="J38" s="136"/>
      <c r="K38" s="136"/>
      <c r="L38" s="136"/>
      <c r="M38" s="136"/>
      <c r="N38" s="136"/>
      <c r="O38" s="136"/>
      <c r="P38" s="143"/>
    </row>
    <row r="39" spans="2:19" x14ac:dyDescent="0.3">
      <c r="B39" s="141"/>
      <c r="C39" s="136"/>
      <c r="D39" s="136"/>
      <c r="E39" s="136"/>
      <c r="F39" s="136"/>
      <c r="G39" s="136"/>
      <c r="H39" s="136"/>
      <c r="I39" s="136"/>
      <c r="J39" s="136"/>
      <c r="K39" s="136"/>
      <c r="L39" s="136"/>
      <c r="M39" s="136"/>
      <c r="N39" s="136"/>
      <c r="O39" s="136"/>
      <c r="P39" s="143"/>
    </row>
    <row r="40" spans="2:19" ht="15.6" x14ac:dyDescent="0.3">
      <c r="B40" s="148" t="s">
        <v>435</v>
      </c>
      <c r="C40" s="147" t="s">
        <v>436</v>
      </c>
      <c r="D40" s="136"/>
      <c r="E40" s="136"/>
      <c r="F40" s="136"/>
      <c r="G40" s="136"/>
      <c r="H40" s="136"/>
      <c r="I40" s="136"/>
      <c r="J40" s="136"/>
      <c r="K40" s="136"/>
      <c r="L40" s="136"/>
      <c r="M40" s="136"/>
      <c r="N40" s="136"/>
      <c r="O40" s="136"/>
      <c r="P40" s="143"/>
      <c r="S40" s="327" t="s">
        <v>883</v>
      </c>
    </row>
    <row r="41" spans="2:19" x14ac:dyDescent="0.3">
      <c r="B41" s="141"/>
      <c r="C41" s="136"/>
      <c r="D41" s="136"/>
      <c r="E41" s="136"/>
      <c r="F41" s="136"/>
      <c r="G41" s="136"/>
      <c r="H41" s="136"/>
      <c r="I41" s="136"/>
      <c r="J41" s="136"/>
      <c r="K41" s="136"/>
      <c r="L41" s="136"/>
      <c r="M41" s="136"/>
      <c r="N41" s="136"/>
      <c r="O41" s="136"/>
      <c r="P41" s="143"/>
      <c r="S41" s="328" t="s">
        <v>884</v>
      </c>
    </row>
    <row r="42" spans="2:19" x14ac:dyDescent="0.3">
      <c r="B42" s="149" t="s">
        <v>445</v>
      </c>
      <c r="C42" s="150" t="s">
        <v>444</v>
      </c>
      <c r="D42" s="136"/>
      <c r="E42" s="136"/>
      <c r="F42" s="136"/>
      <c r="G42" s="136"/>
      <c r="H42" s="136"/>
      <c r="I42" s="136"/>
      <c r="J42" s="136"/>
      <c r="K42" s="136"/>
      <c r="L42" s="136"/>
      <c r="M42" s="136"/>
      <c r="N42" s="136"/>
      <c r="O42" s="136"/>
      <c r="P42" s="143"/>
      <c r="S42" s="328" t="s">
        <v>885</v>
      </c>
    </row>
    <row r="43" spans="2:19" ht="22.2" customHeight="1" x14ac:dyDescent="0.3">
      <c r="B43" s="141"/>
      <c r="C43" s="350"/>
      <c r="D43" s="350"/>
      <c r="E43" s="350"/>
      <c r="F43" s="350"/>
      <c r="G43" s="350"/>
      <c r="H43" s="350"/>
      <c r="I43" s="350"/>
      <c r="J43" s="136"/>
      <c r="K43" s="136"/>
      <c r="L43" s="136"/>
      <c r="M43" s="136"/>
      <c r="N43" s="136"/>
      <c r="O43" s="136"/>
      <c r="P43" s="143"/>
      <c r="S43" s="328" t="s">
        <v>886</v>
      </c>
    </row>
    <row r="44" spans="2:19" x14ac:dyDescent="0.3">
      <c r="B44" s="141"/>
      <c r="C44" s="136"/>
      <c r="D44" s="136"/>
      <c r="E44" s="136"/>
      <c r="F44" s="136"/>
      <c r="G44" s="136"/>
      <c r="H44" s="136"/>
      <c r="I44" s="136"/>
      <c r="J44" s="136"/>
      <c r="K44" s="136"/>
      <c r="L44" s="136"/>
      <c r="M44" s="136"/>
      <c r="N44" s="136"/>
      <c r="O44" s="136"/>
      <c r="P44" s="143"/>
      <c r="S44" s="328" t="s">
        <v>887</v>
      </c>
    </row>
    <row r="45" spans="2:19" x14ac:dyDescent="0.3">
      <c r="B45" s="149" t="s">
        <v>450</v>
      </c>
      <c r="C45" s="150" t="s">
        <v>446</v>
      </c>
      <c r="D45" s="136"/>
      <c r="E45" s="136"/>
      <c r="F45" s="136"/>
      <c r="G45" s="136"/>
      <c r="H45" s="136"/>
      <c r="I45" s="136"/>
      <c r="J45" s="136"/>
      <c r="K45" s="136"/>
      <c r="L45" s="136"/>
      <c r="M45" s="136"/>
      <c r="N45" s="136"/>
      <c r="O45" s="136"/>
      <c r="P45" s="143"/>
      <c r="S45" s="328" t="s">
        <v>888</v>
      </c>
    </row>
    <row r="46" spans="2:19" ht="22.2" customHeight="1" x14ac:dyDescent="0.3">
      <c r="B46" s="141"/>
      <c r="C46" s="346"/>
      <c r="D46" s="346"/>
      <c r="E46" s="346"/>
      <c r="F46" s="346"/>
      <c r="G46" s="346"/>
      <c r="H46" s="346"/>
      <c r="I46" s="346"/>
      <c r="J46" s="136"/>
      <c r="K46" s="136"/>
      <c r="L46" s="136"/>
      <c r="M46" s="136"/>
      <c r="N46" s="136"/>
      <c r="O46" s="136"/>
      <c r="P46" s="143"/>
      <c r="S46" s="328" t="s">
        <v>889</v>
      </c>
    </row>
    <row r="47" spans="2:19" x14ac:dyDescent="0.3">
      <c r="B47" s="141"/>
      <c r="C47" s="136"/>
      <c r="D47" s="136"/>
      <c r="E47" s="136"/>
      <c r="F47" s="136"/>
      <c r="G47" s="136"/>
      <c r="H47" s="136"/>
      <c r="I47" s="136"/>
      <c r="J47" s="136"/>
      <c r="K47" s="136"/>
      <c r="L47" s="136"/>
      <c r="M47" s="136"/>
      <c r="N47" s="136"/>
      <c r="O47" s="136"/>
      <c r="P47" s="143"/>
      <c r="S47" s="328" t="s">
        <v>890</v>
      </c>
    </row>
    <row r="48" spans="2:19" x14ac:dyDescent="0.3">
      <c r="B48" s="149" t="s">
        <v>451</v>
      </c>
      <c r="C48" s="150" t="s">
        <v>447</v>
      </c>
      <c r="D48" s="136"/>
      <c r="E48" s="136"/>
      <c r="F48" s="136"/>
      <c r="G48" s="136"/>
      <c r="H48" s="136"/>
      <c r="I48" s="136"/>
      <c r="J48" s="136"/>
      <c r="K48" s="136"/>
      <c r="L48" s="136"/>
      <c r="M48" s="136"/>
      <c r="N48" s="136"/>
      <c r="O48" s="136"/>
      <c r="P48" s="143"/>
      <c r="S48" s="328" t="s">
        <v>891</v>
      </c>
    </row>
    <row r="49" spans="2:19" ht="22.2" customHeight="1" x14ac:dyDescent="0.3">
      <c r="B49" s="141"/>
      <c r="C49" s="346"/>
      <c r="D49" s="346"/>
      <c r="E49" s="346"/>
      <c r="F49" s="346"/>
      <c r="G49" s="346"/>
      <c r="H49" s="346"/>
      <c r="I49" s="346"/>
      <c r="J49" s="136"/>
      <c r="K49" s="136"/>
      <c r="L49" s="136"/>
      <c r="M49" s="136"/>
      <c r="N49" s="136"/>
      <c r="O49" s="136"/>
      <c r="P49" s="143"/>
      <c r="S49" s="328" t="s">
        <v>892</v>
      </c>
    </row>
    <row r="50" spans="2:19" x14ac:dyDescent="0.3">
      <c r="B50" s="141"/>
      <c r="C50" s="136"/>
      <c r="D50" s="136"/>
      <c r="E50" s="136"/>
      <c r="F50" s="136"/>
      <c r="G50" s="136"/>
      <c r="H50" s="136"/>
      <c r="I50" s="136"/>
      <c r="J50" s="136"/>
      <c r="K50" s="136"/>
      <c r="L50" s="136"/>
      <c r="M50" s="136"/>
      <c r="N50" s="136"/>
      <c r="O50" s="136"/>
      <c r="P50" s="143"/>
      <c r="S50" s="328" t="s">
        <v>893</v>
      </c>
    </row>
    <row r="51" spans="2:19" x14ac:dyDescent="0.3">
      <c r="B51" s="149" t="s">
        <v>452</v>
      </c>
      <c r="C51" s="150" t="s">
        <v>448</v>
      </c>
      <c r="D51" s="136"/>
      <c r="E51" s="136"/>
      <c r="F51" s="136"/>
      <c r="G51" s="136"/>
      <c r="H51" s="136"/>
      <c r="I51" s="136"/>
      <c r="J51" s="136"/>
      <c r="K51" s="136"/>
      <c r="L51" s="136"/>
      <c r="M51" s="136"/>
      <c r="N51" s="136"/>
      <c r="O51" s="136"/>
      <c r="P51" s="143"/>
      <c r="S51" s="328" t="s">
        <v>894</v>
      </c>
    </row>
    <row r="52" spans="2:19" ht="22.2" customHeight="1" x14ac:dyDescent="0.3">
      <c r="B52" s="141"/>
      <c r="C52" s="346"/>
      <c r="D52" s="346"/>
      <c r="E52" s="346"/>
      <c r="F52" s="346"/>
      <c r="G52" s="346"/>
      <c r="H52" s="346"/>
      <c r="I52" s="346"/>
      <c r="J52" s="136"/>
      <c r="K52" s="136"/>
      <c r="L52" s="136"/>
      <c r="M52" s="136"/>
      <c r="N52" s="136"/>
      <c r="O52" s="136"/>
      <c r="P52" s="143"/>
      <c r="S52" t="s">
        <v>895</v>
      </c>
    </row>
    <row r="53" spans="2:19" x14ac:dyDescent="0.3">
      <c r="B53" s="141"/>
      <c r="C53" s="136"/>
      <c r="D53" s="136"/>
      <c r="E53" s="136"/>
      <c r="F53" s="136"/>
      <c r="G53" s="136"/>
      <c r="H53" s="136"/>
      <c r="I53" s="136"/>
      <c r="J53" s="136"/>
      <c r="K53" s="136"/>
      <c r="L53" s="136"/>
      <c r="M53" s="136"/>
      <c r="N53" s="136"/>
      <c r="O53" s="136"/>
      <c r="P53" s="143"/>
      <c r="S53" t="s">
        <v>896</v>
      </c>
    </row>
    <row r="54" spans="2:19" x14ac:dyDescent="0.3">
      <c r="B54" s="149" t="s">
        <v>453</v>
      </c>
      <c r="C54" s="150" t="s">
        <v>449</v>
      </c>
      <c r="D54" s="136"/>
      <c r="E54" s="136"/>
      <c r="F54" s="136"/>
      <c r="G54" s="136"/>
      <c r="H54" s="136"/>
      <c r="I54" s="136"/>
      <c r="J54" s="136"/>
      <c r="K54" s="136"/>
      <c r="L54" s="136"/>
      <c r="M54" s="136"/>
      <c r="N54" s="136"/>
      <c r="O54" s="136"/>
      <c r="P54" s="143"/>
      <c r="S54" t="s">
        <v>897</v>
      </c>
    </row>
    <row r="55" spans="2:19" ht="22.2" customHeight="1" x14ac:dyDescent="0.3">
      <c r="B55" s="141"/>
      <c r="C55" s="347"/>
      <c r="D55" s="346"/>
      <c r="E55" s="346"/>
      <c r="F55" s="346"/>
      <c r="G55" s="346"/>
      <c r="H55" s="346"/>
      <c r="I55" s="346"/>
      <c r="J55" s="136"/>
      <c r="K55" s="136"/>
      <c r="L55" s="136"/>
      <c r="M55" s="136"/>
      <c r="N55" s="136"/>
      <c r="O55" s="136"/>
      <c r="P55" s="143"/>
      <c r="S55" t="s">
        <v>898</v>
      </c>
    </row>
    <row r="56" spans="2:19" x14ac:dyDescent="0.3">
      <c r="B56" s="145"/>
      <c r="C56" s="151"/>
      <c r="D56" s="151"/>
      <c r="E56" s="151"/>
      <c r="F56" s="151"/>
      <c r="G56" s="151"/>
      <c r="H56" s="151"/>
      <c r="I56" s="151"/>
      <c r="J56" s="151"/>
      <c r="K56" s="151"/>
      <c r="L56" s="151"/>
      <c r="M56" s="151"/>
      <c r="N56" s="151"/>
      <c r="O56" s="151"/>
      <c r="P56" s="146"/>
      <c r="S56" t="s">
        <v>899</v>
      </c>
    </row>
    <row r="57" spans="2:19" x14ac:dyDescent="0.3">
      <c r="S57" t="s">
        <v>900</v>
      </c>
    </row>
  </sheetData>
  <sheetProtection algorithmName="SHA-512" hashValue="btQQ84gDbgndMA36QhAE3r+RuatKCski079HqoBe4i6+8Wl1GLrMfTBxMbAMLeE9Qp1yCsG8Nr5yHLqqMCLLFA==" saltValue="SvpMtIimeByz/N9qCRe7+g==" spinCount="100000" sheet="1" objects="1" scenarios="1"/>
  <mergeCells count="13">
    <mergeCell ref="D3:O4"/>
    <mergeCell ref="D5:O5"/>
    <mergeCell ref="C43:I43"/>
    <mergeCell ref="C46:I46"/>
    <mergeCell ref="C49:I49"/>
    <mergeCell ref="C52:I52"/>
    <mergeCell ref="C55:I55"/>
    <mergeCell ref="C12:P12"/>
    <mergeCell ref="C13:K13"/>
    <mergeCell ref="E37:F37"/>
    <mergeCell ref="H37:I37"/>
    <mergeCell ref="K37:L37"/>
    <mergeCell ref="D22:F22"/>
  </mergeCells>
  <dataValidations count="3">
    <dataValidation type="list" allowBlank="1" showInputMessage="1" showErrorMessage="1" sqref="C34" xr:uid="{00000000-0002-0000-0100-000000000000}">
      <formula1>$S$27:$S$32</formula1>
    </dataValidation>
    <dataValidation type="list" allowBlank="1" showInputMessage="1" showErrorMessage="1" sqref="C37 E37:F37 H37:I37 K37:L37" xr:uid="{00000000-0002-0000-0100-000001000000}">
      <formula1>$S$33:$S$37</formula1>
    </dataValidation>
    <dataValidation type="list" allowBlank="1" showInputMessage="1" showErrorMessage="1" sqref="C28" xr:uid="{90557063-756A-4B75-8188-D4A13FC21003}">
      <formula1>$S$40:$S$57</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5"/>
  <dimension ref="B2:B196"/>
  <sheetViews>
    <sheetView showGridLines="0" workbookViewId="0">
      <selection activeCell="B16" sqref="B16"/>
    </sheetView>
  </sheetViews>
  <sheetFormatPr defaultColWidth="164.109375" defaultRowHeight="14.4" x14ac:dyDescent="0.3"/>
  <cols>
    <col min="1" max="1" width="7.6640625" style="97" customWidth="1"/>
    <col min="2" max="2" width="192.109375" style="97" customWidth="1"/>
    <col min="3" max="16384" width="164.109375" style="97"/>
  </cols>
  <sheetData>
    <row r="2" spans="2:2" ht="25.8" x14ac:dyDescent="0.3">
      <c r="B2" s="129" t="s">
        <v>361</v>
      </c>
    </row>
    <row r="4" spans="2:2" x14ac:dyDescent="0.3">
      <c r="B4" s="130" t="s">
        <v>362</v>
      </c>
    </row>
    <row r="5" spans="2:2" ht="28.8" x14ac:dyDescent="0.3">
      <c r="B5" s="128" t="s">
        <v>363</v>
      </c>
    </row>
    <row r="6" spans="2:2" x14ac:dyDescent="0.3">
      <c r="B6" s="128" t="s">
        <v>364</v>
      </c>
    </row>
    <row r="7" spans="2:2" ht="28.8" x14ac:dyDescent="0.3">
      <c r="B7" s="128" t="s">
        <v>365</v>
      </c>
    </row>
    <row r="8" spans="2:2" x14ac:dyDescent="0.3">
      <c r="B8" s="128"/>
    </row>
    <row r="9" spans="2:2" x14ac:dyDescent="0.3">
      <c r="B9" s="130" t="s">
        <v>366</v>
      </c>
    </row>
    <row r="10" spans="2:2" ht="43.2" x14ac:dyDescent="0.3">
      <c r="B10" s="128" t="s">
        <v>367</v>
      </c>
    </row>
    <row r="11" spans="2:2" x14ac:dyDescent="0.3">
      <c r="B11" s="128" t="s">
        <v>371</v>
      </c>
    </row>
    <row r="12" spans="2:2" x14ac:dyDescent="0.3">
      <c r="B12" s="128" t="s">
        <v>372</v>
      </c>
    </row>
    <row r="13" spans="2:2" x14ac:dyDescent="0.3">
      <c r="B13" s="128" t="s">
        <v>373</v>
      </c>
    </row>
    <row r="14" spans="2:2" x14ac:dyDescent="0.3">
      <c r="B14" s="128" t="s">
        <v>374</v>
      </c>
    </row>
    <row r="15" spans="2:2" x14ac:dyDescent="0.3">
      <c r="B15" s="128" t="s">
        <v>375</v>
      </c>
    </row>
    <row r="16" spans="2:2" ht="43.2" x14ac:dyDescent="0.3">
      <c r="B16" s="128" t="s">
        <v>368</v>
      </c>
    </row>
    <row r="17" spans="2:2" ht="43.2" x14ac:dyDescent="0.3">
      <c r="B17" s="128" t="s">
        <v>369</v>
      </c>
    </row>
    <row r="18" spans="2:2" ht="43.2" x14ac:dyDescent="0.3">
      <c r="B18" s="128" t="s">
        <v>376</v>
      </c>
    </row>
    <row r="19" spans="2:2" ht="28.8" x14ac:dyDescent="0.3">
      <c r="B19" s="128" t="s">
        <v>370</v>
      </c>
    </row>
    <row r="21" spans="2:2" ht="25.8" x14ac:dyDescent="0.3">
      <c r="B21" s="129" t="s">
        <v>377</v>
      </c>
    </row>
    <row r="23" spans="2:2" ht="15.6" x14ac:dyDescent="0.3">
      <c r="B23" s="127" t="s">
        <v>378</v>
      </c>
    </row>
    <row r="24" spans="2:2" ht="15.6" x14ac:dyDescent="0.3">
      <c r="B24" s="127" t="s">
        <v>379</v>
      </c>
    </row>
    <row r="25" spans="2:2" ht="15.6" x14ac:dyDescent="0.3">
      <c r="B25" s="126"/>
    </row>
    <row r="26" spans="2:2" ht="28.8" x14ac:dyDescent="0.3">
      <c r="B26" s="128" t="s">
        <v>380</v>
      </c>
    </row>
    <row r="35" spans="2:2" x14ac:dyDescent="0.3">
      <c r="B35" s="117" t="s">
        <v>381</v>
      </c>
    </row>
    <row r="58" spans="2:2" x14ac:dyDescent="0.3">
      <c r="B58" s="117" t="s">
        <v>838</v>
      </c>
    </row>
    <row r="60" spans="2:2" ht="31.2" x14ac:dyDescent="0.3">
      <c r="B60" s="126" t="s">
        <v>382</v>
      </c>
    </row>
    <row r="62" spans="2:2" ht="17.399999999999999" x14ac:dyDescent="0.3">
      <c r="B62" s="152" t="s">
        <v>385</v>
      </c>
    </row>
    <row r="63" spans="2:2" ht="34.799999999999997" x14ac:dyDescent="0.3">
      <c r="B63" s="152" t="s">
        <v>386</v>
      </c>
    </row>
    <row r="86" spans="2:2" x14ac:dyDescent="0.3">
      <c r="B86" s="117" t="s">
        <v>839</v>
      </c>
    </row>
    <row r="88" spans="2:2" ht="15.6" x14ac:dyDescent="0.3">
      <c r="B88" s="126" t="s">
        <v>387</v>
      </c>
    </row>
    <row r="89" spans="2:2" ht="62.4" x14ac:dyDescent="0.3">
      <c r="B89" s="126" t="s">
        <v>388</v>
      </c>
    </row>
    <row r="91" spans="2:2" ht="17.399999999999999" x14ac:dyDescent="0.3">
      <c r="B91" s="152" t="s">
        <v>389</v>
      </c>
    </row>
    <row r="92" spans="2:2" ht="17.399999999999999" x14ac:dyDescent="0.3">
      <c r="B92" s="152" t="s">
        <v>390</v>
      </c>
    </row>
    <row r="115" spans="2:2" x14ac:dyDescent="0.3">
      <c r="B115" s="117" t="s">
        <v>840</v>
      </c>
    </row>
    <row r="117" spans="2:2" ht="31.2" x14ac:dyDescent="0.3">
      <c r="B117" s="126" t="s">
        <v>391</v>
      </c>
    </row>
    <row r="118" spans="2:2" ht="15.6" x14ac:dyDescent="0.3">
      <c r="B118" s="126" t="s">
        <v>392</v>
      </c>
    </row>
    <row r="119" spans="2:2" ht="15.6" x14ac:dyDescent="0.3">
      <c r="B119" s="153" t="s">
        <v>393</v>
      </c>
    </row>
    <row r="120" spans="2:2" ht="15.6" x14ac:dyDescent="0.3">
      <c r="B120" s="153" t="s">
        <v>394</v>
      </c>
    </row>
    <row r="121" spans="2:2" ht="15.6" x14ac:dyDescent="0.3">
      <c r="B121" s="153" t="s">
        <v>395</v>
      </c>
    </row>
    <row r="122" spans="2:2" ht="15.6" x14ac:dyDescent="0.3">
      <c r="B122" s="153" t="s">
        <v>396</v>
      </c>
    </row>
    <row r="123" spans="2:2" ht="15.6" x14ac:dyDescent="0.3">
      <c r="B123" s="126" t="s">
        <v>397</v>
      </c>
    </row>
    <row r="124" spans="2:2" ht="15.6" x14ac:dyDescent="0.3">
      <c r="B124" s="126" t="s">
        <v>398</v>
      </c>
    </row>
    <row r="125" spans="2:2" ht="15.6" x14ac:dyDescent="0.3">
      <c r="B125" s="153" t="s">
        <v>399</v>
      </c>
    </row>
    <row r="126" spans="2:2" ht="15.6" x14ac:dyDescent="0.3">
      <c r="B126" s="153" t="s">
        <v>400</v>
      </c>
    </row>
    <row r="127" spans="2:2" ht="15.6" x14ac:dyDescent="0.3">
      <c r="B127" s="153" t="s">
        <v>401</v>
      </c>
    </row>
    <row r="128" spans="2:2" ht="15.6" x14ac:dyDescent="0.3">
      <c r="B128" s="153" t="s">
        <v>402</v>
      </c>
    </row>
    <row r="129" spans="2:2" x14ac:dyDescent="0.3">
      <c r="B129" s="26"/>
    </row>
    <row r="130" spans="2:2" ht="17.399999999999999" x14ac:dyDescent="0.3">
      <c r="B130" s="152" t="s">
        <v>403</v>
      </c>
    </row>
    <row r="131" spans="2:2" ht="17.399999999999999" x14ac:dyDescent="0.3">
      <c r="B131" s="152" t="s">
        <v>404</v>
      </c>
    </row>
    <row r="154" spans="2:2" x14ac:dyDescent="0.3">
      <c r="B154" s="117" t="s">
        <v>841</v>
      </c>
    </row>
    <row r="156" spans="2:2" ht="31.2" x14ac:dyDescent="0.3">
      <c r="B156" s="126" t="s">
        <v>405</v>
      </c>
    </row>
    <row r="157" spans="2:2" ht="31.2" x14ac:dyDescent="0.3">
      <c r="B157" s="126" t="s">
        <v>406</v>
      </c>
    </row>
    <row r="158" spans="2:2" ht="31.2" x14ac:dyDescent="0.3">
      <c r="B158" s="126" t="s">
        <v>407</v>
      </c>
    </row>
    <row r="159" spans="2:2" ht="31.2" x14ac:dyDescent="0.3">
      <c r="B159" s="126" t="s">
        <v>408</v>
      </c>
    </row>
    <row r="160" spans="2:2" ht="15.6" x14ac:dyDescent="0.3">
      <c r="B160" s="126" t="s">
        <v>409</v>
      </c>
    </row>
    <row r="162" spans="2:2" ht="17.399999999999999" x14ac:dyDescent="0.3">
      <c r="B162" s="152" t="s">
        <v>410</v>
      </c>
    </row>
    <row r="163" spans="2:2" ht="17.399999999999999" x14ac:dyDescent="0.3">
      <c r="B163" s="152" t="s">
        <v>411</v>
      </c>
    </row>
    <row r="186" spans="2:2" x14ac:dyDescent="0.3">
      <c r="B186" s="117" t="s">
        <v>842</v>
      </c>
    </row>
    <row r="188" spans="2:2" ht="31.2" x14ac:dyDescent="0.3">
      <c r="B188" s="126" t="s">
        <v>412</v>
      </c>
    </row>
    <row r="189" spans="2:2" ht="31.2" x14ac:dyDescent="0.3">
      <c r="B189" s="126" t="s">
        <v>413</v>
      </c>
    </row>
    <row r="190" spans="2:2" ht="15.6" x14ac:dyDescent="0.3">
      <c r="B190" s="126" t="s">
        <v>414</v>
      </c>
    </row>
    <row r="192" spans="2:2" ht="15.6" x14ac:dyDescent="0.3">
      <c r="B192" s="154" t="s">
        <v>415</v>
      </c>
    </row>
    <row r="193" spans="2:2" ht="31.2" x14ac:dyDescent="0.3">
      <c r="B193" s="154" t="s">
        <v>418</v>
      </c>
    </row>
    <row r="194" spans="2:2" ht="25.95" customHeight="1" x14ac:dyDescent="0.3">
      <c r="B194" s="155" t="s">
        <v>416</v>
      </c>
    </row>
    <row r="195" spans="2:2" ht="15.6" x14ac:dyDescent="0.3">
      <c r="B195" s="154"/>
    </row>
    <row r="196" spans="2:2" ht="15.6" x14ac:dyDescent="0.3">
      <c r="B196" s="154" t="s">
        <v>417</v>
      </c>
    </row>
  </sheetData>
  <sheetProtection algorithmName="SHA-512" hashValue="Nl/5mraiYzmmnh+NJzYxFdGYDXENjH+qbbQlDmhrZHGmNFJzlHn6IfCi7qCqr5vLoGq2XHLXYbZALtW2DSsQGA==" saltValue="UJ8OgD9/9GdoJyXooKBoyA==" spinCount="100000" sheet="1" objects="1" scenarios="1"/>
  <hyperlinks>
    <hyperlink ref="B194" r:id="rId1" display="https://www.anac.gov.br/assuntos/paginas-tematicas/seguranca-operacional/biblioteca-safety/CartilhadeGerenciamentodaSeguranaOperacionalparaPequenosOperadoresdeAerdromos5.pdf" xr:uid="{00000000-0004-0000-0200-000000000000}"/>
  </hyperlinks>
  <pageMargins left="0.511811024" right="0.511811024" top="0.78740157499999996" bottom="0.78740157499999996" header="0.31496062000000002" footer="0.31496062000000002"/>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6">
    <tabColor rgb="FF00B050"/>
    <pageSetUpPr fitToPage="1"/>
  </sheetPr>
  <dimension ref="A1:AB643"/>
  <sheetViews>
    <sheetView showGridLines="0" tabSelected="1" topLeftCell="B1" zoomScale="85" zoomScaleNormal="85" workbookViewId="0">
      <selection activeCell="M32" sqref="M32"/>
    </sheetView>
  </sheetViews>
  <sheetFormatPr defaultColWidth="8.88671875" defaultRowHeight="14.4" x14ac:dyDescent="0.3"/>
  <cols>
    <col min="1" max="1" width="20" hidden="1" customWidth="1"/>
    <col min="2" max="2" width="2.33203125" customWidth="1"/>
    <col min="3" max="3" width="1.33203125" customWidth="1"/>
    <col min="4" max="4" width="3.6640625" customWidth="1"/>
    <col min="5" max="5" width="8.6640625" hidden="1" customWidth="1"/>
    <col min="6" max="6" width="17.21875" customWidth="1"/>
    <col min="7" max="7" width="3" hidden="1" customWidth="1"/>
    <col min="8" max="8" width="6.6640625" customWidth="1"/>
    <col min="9" max="9" width="15.33203125" bestFit="1" customWidth="1"/>
    <col min="10" max="10" width="112.88671875" customWidth="1"/>
    <col min="11" max="12" width="1.109375" customWidth="1"/>
    <col min="13" max="13" width="38.77734375" customWidth="1"/>
    <col min="14" max="14" width="2.44140625" customWidth="1"/>
    <col min="15" max="15" width="1.109375" customWidth="1"/>
    <col min="16" max="16" width="5.77734375" customWidth="1"/>
    <col min="17" max="17" width="1.109375" customWidth="1"/>
    <col min="18" max="18" width="5.77734375" customWidth="1"/>
    <col min="19" max="19" width="1.109375" customWidth="1"/>
    <col min="20" max="20" width="5.77734375" customWidth="1"/>
    <col min="21" max="21" width="1.109375" customWidth="1"/>
    <col min="22" max="22" width="5.77734375" customWidth="1"/>
    <col min="23" max="23" width="1.109375" customWidth="1"/>
    <col min="24" max="24" width="5.77734375" customWidth="1"/>
    <col min="25" max="25" width="1.109375" customWidth="1"/>
    <col min="26" max="26" width="2.6640625" customWidth="1"/>
    <col min="28" max="28" width="72.44140625" bestFit="1" customWidth="1"/>
  </cols>
  <sheetData>
    <row r="1" spans="1:26" ht="15" thickBot="1" x14ac:dyDescent="0.35">
      <c r="B1" s="27" t="s">
        <v>0</v>
      </c>
      <c r="G1" s="116"/>
      <c r="M1" s="5"/>
    </row>
    <row r="2" spans="1:26" ht="19.2" customHeight="1" x14ac:dyDescent="0.3">
      <c r="C2" s="7"/>
      <c r="D2" s="6"/>
      <c r="E2" s="6"/>
      <c r="F2" s="6"/>
      <c r="G2" s="6"/>
      <c r="H2" s="6"/>
      <c r="I2" s="170"/>
      <c r="J2" s="6"/>
      <c r="K2" s="6"/>
      <c r="L2" s="6"/>
      <c r="M2" s="6"/>
      <c r="N2" s="6"/>
      <c r="O2" s="6"/>
      <c r="P2" s="177"/>
      <c r="Q2" s="177"/>
      <c r="R2" s="177"/>
      <c r="S2" s="177"/>
      <c r="T2" s="177"/>
      <c r="U2" s="177"/>
      <c r="V2" s="177"/>
      <c r="W2" s="177"/>
      <c r="X2" s="177"/>
      <c r="Y2" s="177"/>
      <c r="Z2" s="8"/>
    </row>
    <row r="3" spans="1:26" ht="31.95" customHeight="1" x14ac:dyDescent="0.3">
      <c r="A3" s="9"/>
      <c r="C3" s="445" t="s">
        <v>6</v>
      </c>
      <c r="D3" s="446"/>
      <c r="E3" s="446"/>
      <c r="F3" s="446"/>
      <c r="G3" s="446"/>
      <c r="H3" s="446"/>
      <c r="I3" s="446"/>
      <c r="J3" s="446"/>
      <c r="K3" s="446"/>
      <c r="L3" s="446"/>
      <c r="M3" s="446"/>
      <c r="N3" s="446"/>
      <c r="O3" s="446"/>
      <c r="P3" s="446"/>
      <c r="Q3" s="446"/>
      <c r="R3" s="446"/>
      <c r="S3" s="446"/>
      <c r="T3" s="446"/>
      <c r="U3" s="446"/>
      <c r="V3" s="446"/>
      <c r="W3" s="446"/>
      <c r="X3" s="446"/>
      <c r="Y3" s="446"/>
      <c r="Z3" s="447"/>
    </row>
    <row r="4" spans="1:26" ht="10.95" customHeight="1" x14ac:dyDescent="0.3">
      <c r="C4" s="10"/>
      <c r="I4" s="223"/>
      <c r="J4" s="223"/>
      <c r="K4" s="223"/>
      <c r="L4" s="223"/>
      <c r="M4" s="223"/>
      <c r="Z4" s="11"/>
    </row>
    <row r="5" spans="1:26" ht="26.25" customHeight="1" x14ac:dyDescent="0.3">
      <c r="C5" s="448" t="s">
        <v>825</v>
      </c>
      <c r="D5" s="449"/>
      <c r="E5" s="449"/>
      <c r="F5" s="449"/>
      <c r="G5" s="449"/>
      <c r="H5" s="449"/>
      <c r="I5" s="449"/>
      <c r="J5" s="449"/>
      <c r="K5" s="449"/>
      <c r="L5" s="449"/>
      <c r="M5" s="449"/>
      <c r="N5" s="449"/>
      <c r="O5" s="449"/>
      <c r="P5" s="449"/>
      <c r="Q5" s="449"/>
      <c r="R5" s="449"/>
      <c r="S5" s="449"/>
      <c r="T5" s="449"/>
      <c r="U5" s="449"/>
      <c r="V5" s="449"/>
      <c r="W5" s="449"/>
      <c r="X5" s="449"/>
      <c r="Y5" s="449"/>
      <c r="Z5" s="450"/>
    </row>
    <row r="6" spans="1:26" ht="9.6" customHeight="1" thickBot="1" x14ac:dyDescent="0.35">
      <c r="C6" s="13"/>
      <c r="D6" s="12"/>
      <c r="E6" s="12"/>
      <c r="F6" s="12"/>
      <c r="G6" s="12"/>
      <c r="H6" s="12"/>
      <c r="I6" s="171"/>
      <c r="J6" s="12"/>
      <c r="K6" s="12"/>
      <c r="L6" s="12"/>
      <c r="M6" s="12"/>
      <c r="N6" s="12"/>
      <c r="O6" s="12"/>
      <c r="P6" s="12"/>
      <c r="Q6" s="12"/>
      <c r="R6" s="12"/>
      <c r="S6" s="12"/>
      <c r="T6" s="12"/>
      <c r="U6" s="12"/>
      <c r="V6" s="12"/>
      <c r="W6" s="12"/>
      <c r="X6" s="12"/>
      <c r="Y6" s="12"/>
      <c r="Z6" s="14"/>
    </row>
    <row r="7" spans="1:26" s="133" customFormat="1" ht="28.95" customHeight="1" thickBot="1" x14ac:dyDescent="0.35">
      <c r="A7" s="117" t="s">
        <v>8</v>
      </c>
      <c r="C7" s="156"/>
      <c r="D7" s="422"/>
      <c r="E7" s="422"/>
      <c r="F7" s="174"/>
      <c r="G7" s="174"/>
      <c r="H7" s="174"/>
      <c r="I7" s="174"/>
      <c r="J7" s="174"/>
      <c r="K7" s="422"/>
      <c r="L7" s="422"/>
      <c r="M7" s="422"/>
      <c r="N7" s="422"/>
      <c r="O7" s="224"/>
      <c r="P7" s="225"/>
      <c r="Q7" s="225"/>
      <c r="R7" s="225"/>
      <c r="S7" s="225"/>
      <c r="T7" s="225"/>
      <c r="U7" s="225"/>
      <c r="V7" s="225"/>
      <c r="W7" s="225"/>
      <c r="X7" s="225"/>
      <c r="Y7" s="225"/>
      <c r="Z7" s="173"/>
    </row>
    <row r="8" spans="1:26" s="133" customFormat="1" ht="28.95" customHeight="1" thickBot="1" x14ac:dyDescent="0.35">
      <c r="A8" s="117"/>
      <c r="C8" s="156"/>
      <c r="D8" s="423"/>
      <c r="E8" s="423"/>
      <c r="F8" s="224"/>
      <c r="G8" s="224"/>
      <c r="H8" s="226"/>
      <c r="I8" s="227"/>
      <c r="J8" s="443" t="s">
        <v>461</v>
      </c>
      <c r="K8" s="443"/>
      <c r="L8" s="444"/>
      <c r="M8" s="424" t="s">
        <v>462</v>
      </c>
      <c r="N8" s="425"/>
      <c r="O8" s="224"/>
      <c r="P8" s="225"/>
      <c r="Q8" s="225"/>
      <c r="R8" s="225"/>
      <c r="S8" s="225"/>
      <c r="T8" s="225"/>
      <c r="U8" s="225"/>
      <c r="V8" s="225"/>
      <c r="W8" s="225"/>
      <c r="X8" s="225"/>
      <c r="Y8" s="225"/>
      <c r="Z8" s="173"/>
    </row>
    <row r="9" spans="1:26" s="133" customFormat="1" ht="28.95" hidden="1" customHeight="1" x14ac:dyDescent="0.3">
      <c r="A9" s="117"/>
      <c r="C9" s="156"/>
      <c r="D9" s="224"/>
      <c r="E9" s="228"/>
      <c r="F9" s="224"/>
      <c r="G9" s="224"/>
      <c r="H9" s="224"/>
      <c r="I9" s="224"/>
      <c r="J9" s="228" t="s">
        <v>476</v>
      </c>
      <c r="K9" s="224"/>
      <c r="L9" s="421"/>
      <c r="M9" s="421"/>
      <c r="N9" s="421"/>
      <c r="O9" s="421"/>
      <c r="P9" s="225"/>
      <c r="Q9" s="225"/>
      <c r="R9" s="225"/>
      <c r="S9" s="225"/>
      <c r="T9" s="225"/>
      <c r="U9" s="225"/>
      <c r="V9" s="225"/>
      <c r="W9" s="225"/>
      <c r="X9" s="225"/>
      <c r="Y9" s="225"/>
      <c r="Z9" s="173"/>
    </row>
    <row r="10" spans="1:26" s="133" customFormat="1" ht="28.95" customHeight="1" x14ac:dyDescent="0.3">
      <c r="A10" s="117"/>
      <c r="C10" s="156"/>
      <c r="D10" s="224"/>
      <c r="E10" s="229"/>
      <c r="F10" s="224"/>
      <c r="G10" s="224"/>
      <c r="H10" s="224"/>
      <c r="I10" s="229"/>
      <c r="J10" s="229" t="s">
        <v>477</v>
      </c>
      <c r="K10" s="230"/>
      <c r="L10" s="426"/>
      <c r="M10" s="426"/>
      <c r="N10" s="426"/>
      <c r="O10" s="426"/>
      <c r="P10" s="225"/>
      <c r="Q10" s="225"/>
      <c r="R10" s="225"/>
      <c r="S10" s="225"/>
      <c r="T10" s="225"/>
      <c r="U10" s="225"/>
      <c r="V10" s="225"/>
      <c r="W10" s="225"/>
      <c r="X10" s="225"/>
      <c r="Y10" s="225"/>
      <c r="Z10" s="173"/>
    </row>
    <row r="11" spans="1:26" s="133" customFormat="1" ht="28.95" customHeight="1" x14ac:dyDescent="0.3">
      <c r="A11" s="117"/>
      <c r="C11" s="156"/>
      <c r="D11" s="230"/>
      <c r="E11" s="229"/>
      <c r="F11" s="230"/>
      <c r="G11" s="437"/>
      <c r="H11" s="437"/>
      <c r="I11" s="229"/>
      <c r="J11" s="229" t="s">
        <v>101</v>
      </c>
      <c r="K11" s="230"/>
      <c r="L11" s="438"/>
      <c r="M11" s="438"/>
      <c r="N11" s="438"/>
      <c r="O11" s="438"/>
      <c r="P11" s="225"/>
      <c r="Q11" s="225"/>
      <c r="R11" s="225"/>
      <c r="S11" s="225"/>
      <c r="T11" s="225"/>
      <c r="U11" s="225"/>
      <c r="V11" s="225"/>
      <c r="W11" s="225"/>
      <c r="X11" s="225"/>
      <c r="Y11" s="225"/>
      <c r="Z11" s="173"/>
    </row>
    <row r="12" spans="1:26" ht="10.199999999999999" customHeight="1" thickBot="1" x14ac:dyDescent="0.35">
      <c r="A12" s="15"/>
      <c r="C12" s="10"/>
      <c r="D12" s="431"/>
      <c r="E12" s="431"/>
      <c r="F12" s="175"/>
      <c r="G12" s="175"/>
      <c r="H12" s="175"/>
      <c r="I12" s="175"/>
      <c r="J12" s="175"/>
      <c r="K12" s="431"/>
      <c r="L12" s="431"/>
      <c r="M12" s="432"/>
      <c r="N12" s="432"/>
      <c r="O12" s="175"/>
      <c r="P12" s="231"/>
      <c r="Q12" s="231"/>
      <c r="R12" s="231"/>
      <c r="S12" s="231"/>
      <c r="T12" s="231"/>
      <c r="U12" s="231"/>
      <c r="V12" s="231"/>
      <c r="W12" s="231"/>
      <c r="X12" s="231"/>
      <c r="Y12" s="231"/>
      <c r="Z12" s="11"/>
    </row>
    <row r="13" spans="1:26" ht="10.199999999999999" customHeight="1" x14ac:dyDescent="0.3">
      <c r="A13" s="15"/>
      <c r="C13" s="7"/>
      <c r="D13" s="16"/>
      <c r="E13" s="16"/>
      <c r="F13" s="16"/>
      <c r="G13" s="16"/>
      <c r="H13" s="16"/>
      <c r="I13" s="157"/>
      <c r="J13" s="157"/>
      <c r="K13" s="134"/>
      <c r="L13" s="134"/>
      <c r="M13" s="135"/>
      <c r="N13" s="134"/>
      <c r="O13" s="134"/>
      <c r="P13" s="135"/>
      <c r="Q13" s="135"/>
      <c r="R13" s="135"/>
      <c r="S13" s="135"/>
      <c r="T13" s="135"/>
      <c r="U13" s="135"/>
      <c r="V13" s="135"/>
      <c r="W13" s="135"/>
      <c r="X13" s="135"/>
      <c r="Y13" s="135"/>
      <c r="Z13" s="8"/>
    </row>
    <row r="14" spans="1:26" ht="117" customHeight="1" x14ac:dyDescent="0.3">
      <c r="A14" s="15"/>
      <c r="C14" s="10"/>
      <c r="D14" s="435" t="s">
        <v>1079</v>
      </c>
      <c r="E14" s="435"/>
      <c r="F14" s="435"/>
      <c r="G14" s="435"/>
      <c r="H14" s="435"/>
      <c r="I14" s="435"/>
      <c r="J14" s="435"/>
      <c r="K14" s="435"/>
      <c r="L14" s="435"/>
      <c r="M14" s="435"/>
      <c r="N14" s="435"/>
      <c r="O14" s="435"/>
      <c r="P14" s="435"/>
      <c r="Q14" s="435"/>
      <c r="R14" s="435"/>
      <c r="S14" s="435"/>
      <c r="T14" s="435"/>
      <c r="U14" s="435"/>
      <c r="V14" s="435"/>
      <c r="W14" s="435"/>
      <c r="X14" s="435"/>
      <c r="Y14" s="435"/>
      <c r="Z14" s="11"/>
    </row>
    <row r="15" spans="1:26" ht="34.200000000000003" customHeight="1" x14ac:dyDescent="0.3">
      <c r="A15" s="15"/>
      <c r="C15" s="10"/>
      <c r="D15" s="323" t="s">
        <v>544</v>
      </c>
      <c r="E15" s="132"/>
      <c r="F15" s="132" t="s">
        <v>739</v>
      </c>
      <c r="G15" s="232"/>
      <c r="H15" s="233"/>
      <c r="I15" s="233"/>
      <c r="J15" s="234"/>
      <c r="K15" s="235"/>
      <c r="L15" s="235"/>
      <c r="M15" s="231"/>
      <c r="N15" s="235"/>
      <c r="O15" s="235"/>
      <c r="P15" s="231"/>
      <c r="Q15" s="231"/>
      <c r="R15" s="231"/>
      <c r="S15" s="231"/>
      <c r="T15" s="231"/>
      <c r="U15" s="231"/>
      <c r="V15" s="231"/>
      <c r="W15" s="231"/>
      <c r="X15" s="231"/>
      <c r="Y15" s="231"/>
      <c r="Z15" s="11"/>
    </row>
    <row r="16" spans="1:26" ht="30" customHeight="1" x14ac:dyDescent="0.3">
      <c r="A16" s="17" t="s">
        <v>10</v>
      </c>
      <c r="C16" s="10"/>
      <c r="D16" s="236">
        <v>1</v>
      </c>
      <c r="E16" s="237" t="s">
        <v>11</v>
      </c>
      <c r="F16" s="428" t="s">
        <v>383</v>
      </c>
      <c r="G16" s="17">
        <f>Filtrar!AN9</f>
        <v>1</v>
      </c>
      <c r="H16" s="238" t="s">
        <v>12</v>
      </c>
      <c r="I16" s="356" t="s">
        <v>468</v>
      </c>
      <c r="J16" s="356"/>
      <c r="K16" s="240"/>
      <c r="L16" s="240"/>
      <c r="M16" s="136"/>
      <c r="N16" s="136"/>
      <c r="P16" s="158"/>
      <c r="Q16" s="158"/>
      <c r="R16" s="158"/>
      <c r="S16" s="158"/>
      <c r="T16" s="158"/>
      <c r="U16" s="158"/>
      <c r="V16" s="158"/>
      <c r="W16" s="158"/>
      <c r="X16" s="158"/>
      <c r="Y16" s="158"/>
      <c r="Z16" s="11"/>
    </row>
    <row r="17" spans="1:26" ht="30" customHeight="1" x14ac:dyDescent="0.3">
      <c r="A17" s="17"/>
      <c r="C17" s="10"/>
      <c r="D17" s="241">
        <v>1</v>
      </c>
      <c r="E17" s="237"/>
      <c r="F17" s="428"/>
      <c r="G17" s="17"/>
      <c r="H17" s="238"/>
      <c r="I17" s="358" t="s">
        <v>688</v>
      </c>
      <c r="J17" s="358"/>
      <c r="K17" s="240"/>
      <c r="L17" s="240"/>
      <c r="M17" s="136"/>
      <c r="N17" s="136"/>
      <c r="P17" s="158"/>
      <c r="Q17" s="158"/>
      <c r="R17" s="158"/>
      <c r="S17" s="158"/>
      <c r="T17" s="158"/>
      <c r="U17" s="158"/>
      <c r="V17" s="158"/>
      <c r="W17" s="158"/>
      <c r="X17" s="158"/>
      <c r="Y17" s="158"/>
      <c r="Z17" s="11"/>
    </row>
    <row r="18" spans="1:26" ht="39.75" customHeight="1" x14ac:dyDescent="0.3">
      <c r="A18" s="17"/>
      <c r="C18" s="10"/>
      <c r="D18" s="241">
        <v>1</v>
      </c>
      <c r="E18" s="242"/>
      <c r="F18" s="428"/>
      <c r="G18" s="17"/>
      <c r="H18" s="242"/>
      <c r="I18" s="357" t="s">
        <v>756</v>
      </c>
      <c r="J18" s="357"/>
      <c r="K18" s="136"/>
      <c r="L18" s="136"/>
      <c r="M18" s="136"/>
      <c r="N18" s="240"/>
      <c r="O18" s="244"/>
      <c r="P18" s="220" t="s">
        <v>1</v>
      </c>
      <c r="Q18" s="220"/>
      <c r="R18" s="220" t="s">
        <v>2</v>
      </c>
      <c r="S18" s="220"/>
      <c r="T18" s="220" t="s">
        <v>3</v>
      </c>
      <c r="U18" s="220"/>
      <c r="V18" s="220" t="s">
        <v>4</v>
      </c>
      <c r="W18" s="220"/>
      <c r="X18" s="220" t="s">
        <v>5</v>
      </c>
      <c r="Y18" s="245"/>
      <c r="Z18" s="11"/>
    </row>
    <row r="19" spans="1:26" ht="30" customHeight="1" x14ac:dyDescent="0.3">
      <c r="A19" s="17"/>
      <c r="C19" s="10"/>
      <c r="D19" s="241">
        <v>1</v>
      </c>
      <c r="E19" s="242"/>
      <c r="F19" s="428"/>
      <c r="G19" s="17"/>
      <c r="H19" s="242"/>
      <c r="I19" s="246"/>
      <c r="J19" s="247" t="s">
        <v>384</v>
      </c>
      <c r="K19" s="240"/>
      <c r="L19" s="240"/>
      <c r="M19" s="248"/>
      <c r="N19" s="240"/>
      <c r="O19" s="131"/>
      <c r="P19" s="172">
        <f>M19</f>
        <v>0</v>
      </c>
      <c r="Q19" s="19"/>
      <c r="R19" s="18">
        <f>M19</f>
        <v>0</v>
      </c>
      <c r="S19" s="19"/>
      <c r="T19" s="20"/>
      <c r="U19" s="19"/>
      <c r="V19" s="18">
        <f>M19</f>
        <v>0</v>
      </c>
      <c r="W19" s="19"/>
      <c r="X19" s="18">
        <f>M19</f>
        <v>0</v>
      </c>
      <c r="Y19" s="219"/>
      <c r="Z19" s="11"/>
    </row>
    <row r="20" spans="1:26" ht="16.95" customHeight="1" x14ac:dyDescent="0.3">
      <c r="A20" s="17"/>
      <c r="C20" s="10"/>
      <c r="D20" s="241">
        <v>1</v>
      </c>
      <c r="E20" s="242"/>
      <c r="F20" s="428"/>
      <c r="G20" s="17"/>
      <c r="H20" s="242"/>
      <c r="I20" s="246"/>
      <c r="J20" s="247"/>
      <c r="K20" s="240"/>
      <c r="L20" s="240"/>
      <c r="M20" s="136"/>
      <c r="N20" s="240"/>
      <c r="O20" s="244"/>
      <c r="P20" s="219"/>
      <c r="Q20" s="218"/>
      <c r="R20" s="219"/>
      <c r="S20" s="218"/>
      <c r="T20" s="218"/>
      <c r="U20" s="218"/>
      <c r="V20" s="219"/>
      <c r="W20" s="218"/>
      <c r="X20" s="219"/>
      <c r="Y20" s="219"/>
      <c r="Z20" s="11"/>
    </row>
    <row r="21" spans="1:26" ht="16.95" customHeight="1" x14ac:dyDescent="0.3">
      <c r="A21" s="17"/>
      <c r="C21" s="10"/>
      <c r="D21" s="241">
        <v>1</v>
      </c>
      <c r="E21" s="233"/>
      <c r="F21" s="233"/>
      <c r="G21" s="17"/>
      <c r="H21" s="249"/>
      <c r="I21" s="250"/>
      <c r="J21" s="250"/>
      <c r="K21" s="244"/>
      <c r="L21" s="244"/>
      <c r="M21" s="251"/>
      <c r="N21" s="244"/>
      <c r="O21" s="244"/>
      <c r="P21" s="219"/>
      <c r="Q21" s="218"/>
      <c r="R21" s="219"/>
      <c r="S21" s="218"/>
      <c r="T21" s="218"/>
      <c r="U21" s="218"/>
      <c r="V21" s="219"/>
      <c r="W21" s="218"/>
      <c r="X21" s="219"/>
      <c r="Y21" s="219"/>
      <c r="Z21" s="11"/>
    </row>
    <row r="22" spans="1:26" ht="30" customHeight="1" x14ac:dyDescent="0.3">
      <c r="A22" s="17" t="s">
        <v>15</v>
      </c>
      <c r="C22" s="10"/>
      <c r="D22" s="236">
        <v>2</v>
      </c>
      <c r="E22" s="237" t="s">
        <v>11</v>
      </c>
      <c r="F22" s="428" t="s">
        <v>383</v>
      </c>
      <c r="G22" s="17">
        <f>Filtrar!AN10</f>
        <v>2</v>
      </c>
      <c r="H22" s="238" t="s">
        <v>12</v>
      </c>
      <c r="I22" s="356" t="s">
        <v>16</v>
      </c>
      <c r="J22" s="356"/>
      <c r="K22" s="238"/>
      <c r="L22" s="240"/>
      <c r="M22" s="136"/>
      <c r="N22" s="136"/>
      <c r="Z22" s="11"/>
    </row>
    <row r="23" spans="1:26" ht="39.6" customHeight="1" x14ac:dyDescent="0.3">
      <c r="A23" s="17"/>
      <c r="C23" s="10"/>
      <c r="D23" s="241">
        <v>2</v>
      </c>
      <c r="E23" s="237"/>
      <c r="F23" s="428"/>
      <c r="G23" s="17"/>
      <c r="H23" s="238"/>
      <c r="I23" s="358" t="s">
        <v>693</v>
      </c>
      <c r="J23" s="358"/>
      <c r="K23" s="358"/>
      <c r="L23" s="358"/>
      <c r="M23" s="358"/>
      <c r="N23" s="240"/>
      <c r="O23" s="244"/>
      <c r="P23" s="219"/>
      <c r="Q23" s="218"/>
      <c r="R23" s="219"/>
      <c r="S23" s="218"/>
      <c r="T23" s="218"/>
      <c r="U23" s="218"/>
      <c r="V23" s="219"/>
      <c r="W23" s="218"/>
      <c r="X23" s="219"/>
      <c r="Y23" s="219"/>
      <c r="Z23" s="11"/>
    </row>
    <row r="24" spans="1:26" ht="60" customHeight="1" x14ac:dyDescent="0.3">
      <c r="A24" s="17"/>
      <c r="C24" s="10"/>
      <c r="D24" s="241">
        <v>2</v>
      </c>
      <c r="E24" s="237"/>
      <c r="F24" s="428"/>
      <c r="G24" s="17"/>
      <c r="H24" s="238"/>
      <c r="I24" s="357" t="s">
        <v>689</v>
      </c>
      <c r="J24" s="357"/>
      <c r="K24" s="238"/>
      <c r="L24" s="240"/>
      <c r="M24" s="136"/>
      <c r="N24" s="240"/>
      <c r="O24" s="244"/>
      <c r="P24" s="220" t="s">
        <v>1</v>
      </c>
      <c r="Q24" s="220"/>
      <c r="R24" s="220" t="s">
        <v>2</v>
      </c>
      <c r="S24" s="220"/>
      <c r="T24" s="220" t="s">
        <v>3</v>
      </c>
      <c r="U24" s="220"/>
      <c r="V24" s="220" t="s">
        <v>4</v>
      </c>
      <c r="W24" s="220"/>
      <c r="X24" s="220" t="s">
        <v>5</v>
      </c>
      <c r="Y24" s="219"/>
      <c r="Z24" s="11"/>
    </row>
    <row r="25" spans="1:26" ht="30" customHeight="1" x14ac:dyDescent="0.3">
      <c r="A25" s="17"/>
      <c r="C25" s="10"/>
      <c r="D25" s="241">
        <v>2</v>
      </c>
      <c r="E25" s="237"/>
      <c r="F25" s="428"/>
      <c r="G25" s="17"/>
      <c r="H25" s="238"/>
      <c r="I25" s="246"/>
      <c r="J25" s="247" t="s">
        <v>384</v>
      </c>
      <c r="K25" s="240"/>
      <c r="L25" s="240"/>
      <c r="M25" s="248"/>
      <c r="N25" s="240"/>
      <c r="O25" s="244"/>
      <c r="P25" s="18">
        <f>M25</f>
        <v>0</v>
      </c>
      <c r="Q25" s="218"/>
      <c r="R25" s="18">
        <f>M25</f>
        <v>0</v>
      </c>
      <c r="S25" s="218"/>
      <c r="T25" s="20"/>
      <c r="U25" s="218"/>
      <c r="V25" s="18">
        <f>M25</f>
        <v>0</v>
      </c>
      <c r="W25" s="218"/>
      <c r="X25" s="18">
        <f>M25</f>
        <v>0</v>
      </c>
      <c r="Y25" s="252"/>
      <c r="Z25" s="11"/>
    </row>
    <row r="26" spans="1:26" ht="16.95" customHeight="1" x14ac:dyDescent="0.3">
      <c r="A26" s="17"/>
      <c r="C26" s="10"/>
      <c r="D26" s="241">
        <v>2</v>
      </c>
      <c r="E26" s="237"/>
      <c r="F26" s="428"/>
      <c r="G26" s="17"/>
      <c r="H26" s="238"/>
      <c r="I26" s="246"/>
      <c r="J26" s="247"/>
      <c r="K26" s="240"/>
      <c r="L26" s="240"/>
      <c r="M26" s="136"/>
      <c r="N26" s="240"/>
      <c r="O26" s="244"/>
      <c r="P26" s="219"/>
      <c r="Q26" s="218"/>
      <c r="R26" s="219"/>
      <c r="S26" s="218"/>
      <c r="T26" s="218"/>
      <c r="U26" s="218"/>
      <c r="V26" s="219"/>
      <c r="W26" s="218"/>
      <c r="X26" s="219"/>
      <c r="Y26" s="219"/>
      <c r="Z26" s="11"/>
    </row>
    <row r="27" spans="1:26" ht="16.95" customHeight="1" x14ac:dyDescent="0.3">
      <c r="A27" s="17"/>
      <c r="C27" s="10"/>
      <c r="D27" s="241">
        <v>2</v>
      </c>
      <c r="E27" s="233"/>
      <c r="F27" s="233"/>
      <c r="G27" s="17"/>
      <c r="H27" s="253"/>
      <c r="I27" s="254"/>
      <c r="J27" s="255"/>
      <c r="K27" s="256"/>
      <c r="L27" s="256"/>
      <c r="M27" s="257"/>
      <c r="N27" s="244"/>
      <c r="O27" s="244"/>
      <c r="P27" s="219"/>
      <c r="Q27" s="218"/>
      <c r="R27" s="219"/>
      <c r="S27" s="218"/>
      <c r="T27" s="218"/>
      <c r="U27" s="218"/>
      <c r="V27" s="219"/>
      <c r="W27" s="218"/>
      <c r="X27" s="219"/>
      <c r="Y27" s="219"/>
      <c r="Z27" s="11"/>
    </row>
    <row r="28" spans="1:26" ht="30" customHeight="1" x14ac:dyDescent="0.3">
      <c r="A28" s="17" t="s">
        <v>17</v>
      </c>
      <c r="C28" s="10"/>
      <c r="D28" s="236">
        <v>3</v>
      </c>
      <c r="E28" s="237" t="s">
        <v>11</v>
      </c>
      <c r="F28" s="429" t="s">
        <v>1074</v>
      </c>
      <c r="G28" s="17">
        <f>Filtrar!AN11</f>
        <v>3</v>
      </c>
      <c r="H28" s="238" t="s">
        <v>12</v>
      </c>
      <c r="I28" s="367" t="s">
        <v>18</v>
      </c>
      <c r="J28" s="367"/>
      <c r="K28" s="246"/>
      <c r="L28" s="240"/>
      <c r="M28" s="136"/>
      <c r="N28" s="136"/>
      <c r="Z28" s="11"/>
    </row>
    <row r="29" spans="1:26" ht="30" customHeight="1" x14ac:dyDescent="0.3">
      <c r="A29" s="17"/>
      <c r="C29" s="10"/>
      <c r="D29" s="241">
        <v>3</v>
      </c>
      <c r="E29" s="237"/>
      <c r="F29" s="429"/>
      <c r="G29" s="17"/>
      <c r="H29" s="238"/>
      <c r="I29" s="358" t="s">
        <v>347</v>
      </c>
      <c r="J29" s="358"/>
      <c r="K29" s="258"/>
      <c r="L29" s="258"/>
      <c r="M29" s="258"/>
      <c r="N29" s="240"/>
      <c r="O29" s="244"/>
      <c r="P29" s="219"/>
      <c r="Q29" s="218"/>
      <c r="R29" s="218"/>
      <c r="S29" s="218"/>
      <c r="T29" s="218"/>
      <c r="U29" s="218"/>
      <c r="V29" s="218"/>
      <c r="W29" s="218"/>
      <c r="X29" s="219"/>
      <c r="Y29" s="219"/>
      <c r="Z29" s="11"/>
    </row>
    <row r="30" spans="1:26" ht="72.599999999999994" customHeight="1" x14ac:dyDescent="0.3">
      <c r="A30" s="17"/>
      <c r="C30" s="10"/>
      <c r="D30" s="259">
        <v>3</v>
      </c>
      <c r="E30" s="237"/>
      <c r="F30" s="429"/>
      <c r="G30" s="17"/>
      <c r="H30" s="238"/>
      <c r="I30" s="436" t="s">
        <v>740</v>
      </c>
      <c r="J30" s="436"/>
      <c r="K30" s="258"/>
      <c r="L30" s="258"/>
      <c r="M30" s="258"/>
      <c r="N30" s="240"/>
      <c r="O30" s="244"/>
      <c r="P30" s="220" t="s">
        <v>1</v>
      </c>
      <c r="Q30" s="220"/>
      <c r="R30" s="220" t="s">
        <v>2</v>
      </c>
      <c r="S30" s="220"/>
      <c r="T30" s="220" t="s">
        <v>3</v>
      </c>
      <c r="U30" s="220"/>
      <c r="V30" s="220" t="s">
        <v>4</v>
      </c>
      <c r="W30" s="220"/>
      <c r="X30" s="220" t="s">
        <v>5</v>
      </c>
      <c r="Y30" s="219"/>
      <c r="Z30" s="11"/>
    </row>
    <row r="31" spans="1:26" ht="30" customHeight="1" x14ac:dyDescent="0.3">
      <c r="A31" s="17"/>
      <c r="C31" s="10"/>
      <c r="D31" s="236" t="s">
        <v>546</v>
      </c>
      <c r="E31" s="237"/>
      <c r="F31" s="429"/>
      <c r="G31" s="17"/>
      <c r="H31" s="238"/>
      <c r="I31" s="243"/>
      <c r="J31" s="247" t="s">
        <v>464</v>
      </c>
      <c r="K31" s="246"/>
      <c r="L31" s="240"/>
      <c r="M31" s="215"/>
      <c r="N31" s="240"/>
      <c r="O31" s="131"/>
      <c r="P31" s="18">
        <f>M31</f>
        <v>0</v>
      </c>
      <c r="Q31" s="19"/>
      <c r="R31" s="20"/>
      <c r="S31" s="19"/>
      <c r="T31" s="20"/>
      <c r="U31" s="19"/>
      <c r="V31" s="20"/>
      <c r="W31" s="19"/>
      <c r="X31" s="20"/>
      <c r="Y31" s="219"/>
      <c r="Z31" s="11"/>
    </row>
    <row r="32" spans="1:26" ht="30" customHeight="1" x14ac:dyDescent="0.3">
      <c r="A32" s="17"/>
      <c r="C32" s="10"/>
      <c r="D32" s="236" t="s">
        <v>547</v>
      </c>
      <c r="E32" s="237"/>
      <c r="F32" s="429"/>
      <c r="G32" s="17"/>
      <c r="H32" s="238"/>
      <c r="I32" s="243"/>
      <c r="J32" s="247" t="s">
        <v>465</v>
      </c>
      <c r="K32" s="246"/>
      <c r="L32" s="240"/>
      <c r="M32" s="248"/>
      <c r="N32" s="240"/>
      <c r="O32" s="244"/>
      <c r="P32" s="20"/>
      <c r="Q32" s="19"/>
      <c r="R32" s="20"/>
      <c r="S32" s="19"/>
      <c r="T32" s="20"/>
      <c r="U32" s="19"/>
      <c r="V32" s="20"/>
      <c r="W32" s="19"/>
      <c r="X32" s="21">
        <f>M32</f>
        <v>0</v>
      </c>
      <c r="Y32" s="219"/>
      <c r="Z32" s="11"/>
    </row>
    <row r="33" spans="1:26" ht="30" customHeight="1" x14ac:dyDescent="0.3">
      <c r="A33" s="17"/>
      <c r="C33" s="10"/>
      <c r="D33" s="241">
        <v>3</v>
      </c>
      <c r="E33" s="237"/>
      <c r="F33" s="429"/>
      <c r="G33" s="17"/>
      <c r="H33" s="238"/>
      <c r="I33" s="369" t="s">
        <v>466</v>
      </c>
      <c r="J33" s="369"/>
      <c r="K33" s="369"/>
      <c r="L33" s="369"/>
      <c r="M33" s="369"/>
      <c r="N33" s="240"/>
      <c r="O33" s="244"/>
      <c r="P33" s="219"/>
      <c r="Q33" s="218"/>
      <c r="R33" s="218"/>
      <c r="S33" s="218"/>
      <c r="T33" s="218"/>
      <c r="U33" s="218"/>
      <c r="V33" s="218"/>
      <c r="W33" s="218"/>
      <c r="X33" s="219"/>
      <c r="Y33" s="219"/>
      <c r="Z33" s="11"/>
    </row>
    <row r="34" spans="1:26" ht="49.95" customHeight="1" x14ac:dyDescent="0.3">
      <c r="A34" s="17"/>
      <c r="C34" s="10"/>
      <c r="D34" s="241">
        <v>3</v>
      </c>
      <c r="E34" s="237"/>
      <c r="F34" s="429"/>
      <c r="G34" s="17"/>
      <c r="H34" s="238"/>
      <c r="I34" s="360"/>
      <c r="J34" s="360"/>
      <c r="K34" s="360"/>
      <c r="L34" s="360"/>
      <c r="M34" s="360"/>
      <c r="N34" s="240"/>
      <c r="O34" s="244"/>
      <c r="P34" s="219"/>
      <c r="Q34" s="218"/>
      <c r="R34" s="218"/>
      <c r="S34" s="218"/>
      <c r="T34" s="218"/>
      <c r="U34" s="218"/>
      <c r="V34" s="218"/>
      <c r="W34" s="218"/>
      <c r="X34" s="219"/>
      <c r="Y34" s="219"/>
      <c r="Z34" s="11"/>
    </row>
    <row r="35" spans="1:26" ht="55.2" customHeight="1" x14ac:dyDescent="0.3">
      <c r="A35" s="17"/>
      <c r="C35" s="10"/>
      <c r="D35" s="241">
        <v>3</v>
      </c>
      <c r="E35" s="237"/>
      <c r="F35" s="429"/>
      <c r="G35" s="17"/>
      <c r="H35" s="238"/>
      <c r="I35" s="359" t="s">
        <v>754</v>
      </c>
      <c r="J35" s="359"/>
      <c r="K35" s="359"/>
      <c r="L35" s="359"/>
      <c r="M35" s="359"/>
      <c r="N35" s="240"/>
      <c r="O35" s="244"/>
      <c r="P35" s="219"/>
      <c r="Q35" s="218"/>
      <c r="R35" s="218"/>
      <c r="S35" s="218"/>
      <c r="T35" s="218"/>
      <c r="U35" s="218"/>
      <c r="V35" s="218"/>
      <c r="W35" s="218"/>
      <c r="X35" s="219"/>
      <c r="Y35" s="219"/>
      <c r="Z35" s="11"/>
    </row>
    <row r="36" spans="1:26" ht="49.95" customHeight="1" x14ac:dyDescent="0.3">
      <c r="A36" s="17"/>
      <c r="C36" s="10"/>
      <c r="D36" s="241">
        <v>3</v>
      </c>
      <c r="E36" s="237"/>
      <c r="F36" s="429"/>
      <c r="G36" s="17"/>
      <c r="H36" s="238"/>
      <c r="I36" s="360"/>
      <c r="J36" s="360"/>
      <c r="K36" s="360"/>
      <c r="L36" s="360"/>
      <c r="M36" s="360"/>
      <c r="N36" s="240"/>
      <c r="O36" s="244"/>
      <c r="P36" s="219"/>
      <c r="Q36" s="218"/>
      <c r="R36" s="218"/>
      <c r="S36" s="218"/>
      <c r="T36" s="218"/>
      <c r="U36" s="218"/>
      <c r="V36" s="218"/>
      <c r="W36" s="218"/>
      <c r="X36" s="219"/>
      <c r="Y36" s="219"/>
      <c r="Z36" s="11"/>
    </row>
    <row r="37" spans="1:26" ht="26.4" customHeight="1" x14ac:dyDescent="0.3">
      <c r="A37" s="17"/>
      <c r="C37" s="10"/>
      <c r="D37" s="241">
        <v>3</v>
      </c>
      <c r="E37" s="237"/>
      <c r="F37" s="429"/>
      <c r="G37" s="17"/>
      <c r="H37" s="238"/>
      <c r="I37" s="434" t="s">
        <v>467</v>
      </c>
      <c r="J37" s="434"/>
      <c r="K37" s="246"/>
      <c r="L37" s="240"/>
      <c r="M37" s="258"/>
      <c r="N37" s="240"/>
      <c r="O37" s="244"/>
      <c r="P37" s="219"/>
      <c r="Q37" s="218"/>
      <c r="R37" s="218"/>
      <c r="S37" s="218"/>
      <c r="T37" s="218"/>
      <c r="U37" s="218"/>
      <c r="V37" s="218"/>
      <c r="W37" s="218"/>
      <c r="X37" s="219"/>
      <c r="Y37" s="219"/>
      <c r="Z37" s="11"/>
    </row>
    <row r="38" spans="1:26" ht="30" customHeight="1" x14ac:dyDescent="0.3">
      <c r="A38" s="17"/>
      <c r="C38" s="10"/>
      <c r="D38" s="241">
        <v>3</v>
      </c>
      <c r="E38" s="237"/>
      <c r="F38" s="429"/>
      <c r="G38" s="17"/>
      <c r="H38" s="238"/>
      <c r="I38" s="314"/>
      <c r="J38" s="262"/>
      <c r="K38" s="246"/>
      <c r="L38" s="240"/>
      <c r="M38" s="258"/>
      <c r="N38" s="240"/>
      <c r="O38" s="244"/>
      <c r="P38" s="219"/>
      <c r="Q38" s="218"/>
      <c r="R38" s="218"/>
      <c r="S38" s="218"/>
      <c r="T38" s="218"/>
      <c r="U38" s="218"/>
      <c r="V38" s="218"/>
      <c r="W38" s="218"/>
      <c r="X38" s="219"/>
      <c r="Y38" s="219"/>
      <c r="Z38" s="11"/>
    </row>
    <row r="39" spans="1:26" ht="30" customHeight="1" x14ac:dyDescent="0.3">
      <c r="A39" s="17"/>
      <c r="C39" s="10"/>
      <c r="D39" s="241">
        <v>3</v>
      </c>
      <c r="E39" s="237"/>
      <c r="F39" s="429"/>
      <c r="G39" s="17"/>
      <c r="H39" s="238"/>
      <c r="I39" s="355" t="s">
        <v>668</v>
      </c>
      <c r="J39" s="355"/>
      <c r="K39" s="264"/>
      <c r="L39" s="264"/>
      <c r="M39" s="315"/>
      <c r="N39" s="240"/>
      <c r="O39" s="244"/>
      <c r="P39" s="219"/>
      <c r="Q39" s="218"/>
      <c r="R39" s="218"/>
      <c r="S39" s="218"/>
      <c r="T39" s="218"/>
      <c r="U39" s="218"/>
      <c r="V39" s="218"/>
      <c r="W39" s="218"/>
      <c r="X39" s="219"/>
      <c r="Y39" s="219"/>
      <c r="Z39" s="11"/>
    </row>
    <row r="40" spans="1:26" ht="16.95" customHeight="1" x14ac:dyDescent="0.3">
      <c r="A40" s="17"/>
      <c r="C40" s="10"/>
      <c r="D40" s="241">
        <v>3</v>
      </c>
      <c r="E40" s="237"/>
      <c r="F40" s="429"/>
      <c r="G40" s="17"/>
      <c r="H40" s="238"/>
      <c r="I40" s="365"/>
      <c r="J40" s="365"/>
      <c r="K40" s="246"/>
      <c r="L40" s="240"/>
      <c r="M40" s="258"/>
      <c r="N40" s="240"/>
      <c r="O40" s="244"/>
      <c r="P40" s="219"/>
      <c r="Q40" s="218"/>
      <c r="R40" s="218"/>
      <c r="S40" s="218"/>
      <c r="T40" s="218"/>
      <c r="U40" s="218"/>
      <c r="V40" s="218"/>
      <c r="W40" s="218"/>
      <c r="X40" s="219"/>
      <c r="Y40" s="219"/>
      <c r="Z40" s="11"/>
    </row>
    <row r="41" spans="1:26" ht="16.95" customHeight="1" x14ac:dyDescent="0.3">
      <c r="A41" s="17"/>
      <c r="C41" s="10"/>
      <c r="D41" s="241">
        <v>3</v>
      </c>
      <c r="E41" s="233"/>
      <c r="F41" s="233"/>
      <c r="G41" s="17"/>
      <c r="H41" s="249"/>
      <c r="I41" s="250"/>
      <c r="J41" s="250"/>
      <c r="K41" s="244"/>
      <c r="L41" s="244"/>
      <c r="M41" s="251"/>
      <c r="N41" s="244"/>
      <c r="O41" s="244"/>
      <c r="P41" s="219"/>
      <c r="Q41" s="218"/>
      <c r="R41" s="219"/>
      <c r="S41" s="218"/>
      <c r="T41" s="218"/>
      <c r="U41" s="218"/>
      <c r="V41" s="219"/>
      <c r="W41" s="218"/>
      <c r="X41" s="219"/>
      <c r="Y41" s="219"/>
      <c r="Z41" s="11"/>
    </row>
    <row r="42" spans="1:26" ht="30" customHeight="1" x14ac:dyDescent="0.3">
      <c r="A42" s="17" t="s">
        <v>20</v>
      </c>
      <c r="C42" s="10"/>
      <c r="D42" s="236">
        <v>4</v>
      </c>
      <c r="E42" s="237" t="s">
        <v>11</v>
      </c>
      <c r="F42" s="430" t="s">
        <v>383</v>
      </c>
      <c r="G42" s="17">
        <f>Filtrar!AN12</f>
        <v>4</v>
      </c>
      <c r="H42" s="238" t="s">
        <v>12</v>
      </c>
      <c r="I42" s="356" t="s">
        <v>21</v>
      </c>
      <c r="J42" s="356"/>
      <c r="K42" s="267"/>
      <c r="L42" s="240"/>
      <c r="M42" s="136"/>
      <c r="N42" s="136"/>
      <c r="Y42" s="218"/>
      <c r="Z42" s="11"/>
    </row>
    <row r="43" spans="1:26" ht="30" customHeight="1" x14ac:dyDescent="0.3">
      <c r="A43" s="17"/>
      <c r="C43" s="10"/>
      <c r="D43" s="241">
        <v>4</v>
      </c>
      <c r="E43" s="237"/>
      <c r="F43" s="430"/>
      <c r="G43" s="17"/>
      <c r="H43" s="238"/>
      <c r="I43" s="358" t="s">
        <v>348</v>
      </c>
      <c r="J43" s="358"/>
      <c r="K43" s="358"/>
      <c r="L43" s="358"/>
      <c r="M43" s="358"/>
      <c r="N43" s="240"/>
      <c r="O43" s="244"/>
      <c r="P43" s="219"/>
      <c r="Q43" s="218"/>
      <c r="R43" s="218"/>
      <c r="S43" s="218"/>
      <c r="T43" s="218"/>
      <c r="U43" s="218"/>
      <c r="V43" s="218"/>
      <c r="W43" s="218"/>
      <c r="X43" s="218"/>
      <c r="Y43" s="218"/>
      <c r="Z43" s="11"/>
    </row>
    <row r="44" spans="1:26" ht="59.4" customHeight="1" x14ac:dyDescent="0.3">
      <c r="A44" s="17"/>
      <c r="C44" s="10"/>
      <c r="D44" s="241">
        <v>4</v>
      </c>
      <c r="E44" s="237"/>
      <c r="F44" s="430"/>
      <c r="G44" s="17"/>
      <c r="H44" s="238"/>
      <c r="I44" s="433" t="s">
        <v>757</v>
      </c>
      <c r="J44" s="433"/>
      <c r="K44" s="267"/>
      <c r="L44" s="240"/>
      <c r="M44" s="258"/>
      <c r="N44" s="240"/>
      <c r="O44" s="244"/>
      <c r="P44" s="220" t="s">
        <v>1</v>
      </c>
      <c r="Q44" s="220"/>
      <c r="R44" s="220" t="s">
        <v>2</v>
      </c>
      <c r="S44" s="220"/>
      <c r="T44" s="220" t="s">
        <v>3</v>
      </c>
      <c r="U44" s="220"/>
      <c r="V44" s="220" t="s">
        <v>4</v>
      </c>
      <c r="W44" s="220"/>
      <c r="X44" s="220" t="s">
        <v>5</v>
      </c>
      <c r="Y44" s="218"/>
      <c r="Z44" s="11"/>
    </row>
    <row r="45" spans="1:26" ht="21.6" customHeight="1" x14ac:dyDescent="0.3">
      <c r="A45" s="17"/>
      <c r="C45" s="10"/>
      <c r="D45" s="241">
        <v>4</v>
      </c>
      <c r="E45" s="237"/>
      <c r="F45" s="430"/>
      <c r="G45" s="17"/>
      <c r="H45" s="238"/>
      <c r="I45" s="439" t="s">
        <v>755</v>
      </c>
      <c r="J45" s="433"/>
      <c r="K45" s="267"/>
      <c r="L45" s="240"/>
      <c r="M45" s="258"/>
      <c r="N45" s="240"/>
      <c r="O45" s="244"/>
      <c r="P45" s="220"/>
      <c r="Q45" s="220"/>
      <c r="R45" s="220"/>
      <c r="S45" s="220"/>
      <c r="T45" s="220"/>
      <c r="U45" s="220"/>
      <c r="V45" s="220"/>
      <c r="W45" s="220"/>
      <c r="X45" s="220"/>
      <c r="Y45" s="218"/>
      <c r="Z45" s="11"/>
    </row>
    <row r="46" spans="1:26" ht="30" customHeight="1" x14ac:dyDescent="0.3">
      <c r="A46" s="17"/>
      <c r="C46" s="10"/>
      <c r="D46" s="241">
        <v>4</v>
      </c>
      <c r="E46" s="237"/>
      <c r="F46" s="430"/>
      <c r="G46" s="17"/>
      <c r="H46" s="238"/>
      <c r="I46" s="243"/>
      <c r="J46" s="247" t="s">
        <v>384</v>
      </c>
      <c r="K46" s="267"/>
      <c r="L46" s="240"/>
      <c r="M46" s="248"/>
      <c r="N46" s="240"/>
      <c r="O46" s="131"/>
      <c r="P46" s="18">
        <f>M46</f>
        <v>0</v>
      </c>
      <c r="Q46" s="19"/>
      <c r="R46" s="20"/>
      <c r="S46" s="19"/>
      <c r="T46" s="20"/>
      <c r="U46" s="19"/>
      <c r="V46" s="20"/>
      <c r="W46" s="19"/>
      <c r="X46" s="22"/>
      <c r="Y46" s="218"/>
      <c r="Z46" s="11"/>
    </row>
    <row r="47" spans="1:26" ht="16.95" customHeight="1" x14ac:dyDescent="0.3">
      <c r="A47" s="17"/>
      <c r="C47" s="10"/>
      <c r="D47" s="241">
        <v>4</v>
      </c>
      <c r="E47" s="237"/>
      <c r="F47" s="430"/>
      <c r="G47" s="17"/>
      <c r="H47" s="238"/>
      <c r="I47" s="266"/>
      <c r="J47" s="266"/>
      <c r="K47" s="267"/>
      <c r="L47" s="240"/>
      <c r="M47" s="258"/>
      <c r="N47" s="240"/>
      <c r="O47" s="244"/>
      <c r="P47" s="219"/>
      <c r="Q47" s="218"/>
      <c r="R47" s="218"/>
      <c r="S47" s="218"/>
      <c r="T47" s="218"/>
      <c r="U47" s="218"/>
      <c r="V47" s="218"/>
      <c r="W47" s="218"/>
      <c r="X47" s="218"/>
      <c r="Y47" s="218"/>
      <c r="Z47" s="11"/>
    </row>
    <row r="48" spans="1:26" ht="16.95" customHeight="1" x14ac:dyDescent="0.3">
      <c r="A48" s="17"/>
      <c r="C48" s="10"/>
      <c r="D48" s="241">
        <v>4</v>
      </c>
      <c r="E48" s="233"/>
      <c r="F48" s="233"/>
      <c r="G48" s="17"/>
      <c r="H48" s="249"/>
      <c r="I48" s="250"/>
      <c r="J48" s="250"/>
      <c r="K48" s="268"/>
      <c r="L48" s="244"/>
      <c r="M48" s="269"/>
      <c r="N48" s="244"/>
      <c r="O48" s="244"/>
      <c r="P48" s="219"/>
      <c r="Q48" s="218"/>
      <c r="R48" s="218"/>
      <c r="S48" s="218"/>
      <c r="T48" s="218"/>
      <c r="U48" s="218"/>
      <c r="V48" s="218"/>
      <c r="W48" s="218"/>
      <c r="X48" s="218"/>
      <c r="Y48" s="218"/>
      <c r="Z48" s="11"/>
    </row>
    <row r="49" spans="1:28" ht="30" customHeight="1" x14ac:dyDescent="0.3">
      <c r="A49" s="17"/>
      <c r="C49" s="10"/>
      <c r="D49" s="236">
        <v>5</v>
      </c>
      <c r="E49" s="237" t="s">
        <v>11</v>
      </c>
      <c r="F49" s="371" t="s">
        <v>1088</v>
      </c>
      <c r="G49" s="17"/>
      <c r="H49" s="238" t="s">
        <v>12</v>
      </c>
      <c r="I49" s="356" t="s">
        <v>22</v>
      </c>
      <c r="J49" s="356"/>
      <c r="K49" s="267"/>
      <c r="L49" s="240"/>
      <c r="M49" s="136"/>
      <c r="N49" s="136"/>
      <c r="O49" s="244"/>
      <c r="P49" s="219"/>
      <c r="Q49" s="218"/>
      <c r="R49" s="218"/>
      <c r="S49" s="218"/>
      <c r="T49" s="218"/>
      <c r="U49" s="218"/>
      <c r="V49" s="218"/>
      <c r="W49" s="218"/>
      <c r="X49" s="218"/>
      <c r="Y49" s="218"/>
      <c r="Z49" s="11"/>
      <c r="AB49" t="s">
        <v>488</v>
      </c>
    </row>
    <row r="50" spans="1:28" ht="30.6" customHeight="1" x14ac:dyDescent="0.3">
      <c r="A50" s="17"/>
      <c r="C50" s="10"/>
      <c r="D50" s="241">
        <v>5</v>
      </c>
      <c r="E50" s="237"/>
      <c r="F50" s="430"/>
      <c r="G50" s="17"/>
      <c r="H50" s="238"/>
      <c r="I50" s="358" t="s">
        <v>463</v>
      </c>
      <c r="J50" s="358"/>
      <c r="K50" s="358"/>
      <c r="L50" s="358"/>
      <c r="M50" s="358"/>
      <c r="N50" s="240"/>
      <c r="O50" s="244"/>
      <c r="P50" s="219"/>
      <c r="Q50" s="218"/>
      <c r="R50" s="218"/>
      <c r="S50" s="218"/>
      <c r="T50" s="218"/>
      <c r="U50" s="218"/>
      <c r="V50" s="218"/>
      <c r="W50" s="218"/>
      <c r="X50" s="218"/>
      <c r="Y50" s="218"/>
      <c r="Z50" s="11"/>
      <c r="AB50" t="s">
        <v>489</v>
      </c>
    </row>
    <row r="51" spans="1:28" ht="62.4" customHeight="1" x14ac:dyDescent="0.3">
      <c r="A51" s="17"/>
      <c r="C51" s="10"/>
      <c r="D51" s="241">
        <v>5</v>
      </c>
      <c r="E51" s="237"/>
      <c r="F51" s="430"/>
      <c r="G51" s="17"/>
      <c r="H51" s="238"/>
      <c r="I51" s="357" t="s">
        <v>758</v>
      </c>
      <c r="J51" s="357"/>
      <c r="K51" s="267"/>
      <c r="L51" s="240"/>
      <c r="M51" s="136"/>
      <c r="N51" s="240"/>
      <c r="O51" s="244"/>
      <c r="P51" s="220" t="s">
        <v>1</v>
      </c>
      <c r="Q51" s="220"/>
      <c r="R51" s="220" t="s">
        <v>2</v>
      </c>
      <c r="S51" s="220"/>
      <c r="T51" s="220" t="s">
        <v>3</v>
      </c>
      <c r="U51" s="220"/>
      <c r="V51" s="220" t="s">
        <v>4</v>
      </c>
      <c r="W51" s="220"/>
      <c r="X51" s="220" t="s">
        <v>5</v>
      </c>
      <c r="Y51" s="219"/>
      <c r="Z51" s="11"/>
    </row>
    <row r="52" spans="1:28" ht="30" customHeight="1" x14ac:dyDescent="0.3">
      <c r="A52" s="17" t="s">
        <v>19</v>
      </c>
      <c r="C52" s="10"/>
      <c r="D52" s="236" t="s">
        <v>548</v>
      </c>
      <c r="E52" s="136"/>
      <c r="F52" s="430"/>
      <c r="G52" s="17">
        <f>Filtrar!AN13</f>
        <v>5</v>
      </c>
      <c r="H52" s="238"/>
      <c r="I52" s="270"/>
      <c r="J52" s="247" t="s">
        <v>487</v>
      </c>
      <c r="K52" s="246"/>
      <c r="L52" s="240"/>
      <c r="M52" s="248"/>
      <c r="N52" s="240"/>
      <c r="O52" s="131"/>
      <c r="P52" s="18">
        <f>M52</f>
        <v>0</v>
      </c>
      <c r="Q52" s="19"/>
      <c r="R52" s="20"/>
      <c r="S52" s="19"/>
      <c r="T52" s="20"/>
      <c r="U52" s="19"/>
      <c r="V52" s="20"/>
      <c r="W52" s="19"/>
      <c r="X52" s="20"/>
      <c r="Y52" s="218"/>
      <c r="Z52" s="11"/>
    </row>
    <row r="53" spans="1:28" ht="30" customHeight="1" x14ac:dyDescent="0.3">
      <c r="A53" s="17"/>
      <c r="C53" s="10"/>
      <c r="D53" s="236" t="s">
        <v>549</v>
      </c>
      <c r="E53" s="136"/>
      <c r="F53" s="430"/>
      <c r="G53" s="17"/>
      <c r="H53" s="238"/>
      <c r="I53" s="270"/>
      <c r="J53" s="247" t="s">
        <v>470</v>
      </c>
      <c r="K53" s="246"/>
      <c r="L53" s="240"/>
      <c r="M53" s="248"/>
      <c r="N53" s="240"/>
      <c r="O53" s="244"/>
      <c r="P53" s="20"/>
      <c r="Q53" s="19"/>
      <c r="R53" s="18">
        <f>M53</f>
        <v>0</v>
      </c>
      <c r="S53" s="19"/>
      <c r="T53" s="20"/>
      <c r="U53" s="19"/>
      <c r="V53" s="20"/>
      <c r="W53" s="19"/>
      <c r="X53" s="20"/>
      <c r="Y53" s="218"/>
      <c r="Z53" s="11"/>
    </row>
    <row r="54" spans="1:28" ht="66" customHeight="1" x14ac:dyDescent="0.3">
      <c r="A54" s="17"/>
      <c r="C54" s="10"/>
      <c r="D54" s="241">
        <v>5</v>
      </c>
      <c r="E54" s="136"/>
      <c r="F54" s="430"/>
      <c r="G54" s="17"/>
      <c r="H54" s="238"/>
      <c r="I54" s="359" t="s">
        <v>733</v>
      </c>
      <c r="J54" s="359"/>
      <c r="K54" s="359"/>
      <c r="L54" s="359"/>
      <c r="M54" s="359"/>
      <c r="N54" s="240"/>
      <c r="O54" s="244"/>
      <c r="P54" s="219"/>
      <c r="Q54" s="218"/>
      <c r="R54" s="219"/>
      <c r="S54" s="218"/>
      <c r="T54" s="218"/>
      <c r="U54" s="218"/>
      <c r="V54" s="218"/>
      <c r="W54" s="218"/>
      <c r="X54" s="218"/>
      <c r="Y54" s="218"/>
      <c r="Z54" s="11"/>
    </row>
    <row r="55" spans="1:28" ht="49.95" customHeight="1" x14ac:dyDescent="0.3">
      <c r="A55" s="17"/>
      <c r="C55" s="10"/>
      <c r="D55" s="241">
        <v>5</v>
      </c>
      <c r="E55" s="136"/>
      <c r="F55" s="430"/>
      <c r="G55" s="17"/>
      <c r="H55" s="238"/>
      <c r="I55" s="360"/>
      <c r="J55" s="360"/>
      <c r="K55" s="360"/>
      <c r="L55" s="360"/>
      <c r="M55" s="360"/>
      <c r="N55" s="240"/>
      <c r="O55" s="244"/>
      <c r="P55" s="219"/>
      <c r="Q55" s="218"/>
      <c r="R55" s="219"/>
      <c r="S55" s="218"/>
      <c r="T55" s="218"/>
      <c r="U55" s="218"/>
      <c r="V55" s="218"/>
      <c r="W55" s="218"/>
      <c r="X55" s="218"/>
      <c r="Y55" s="218"/>
      <c r="Z55" s="11"/>
    </row>
    <row r="56" spans="1:28" ht="25.2" customHeight="1" x14ac:dyDescent="0.3">
      <c r="A56" s="17"/>
      <c r="C56" s="10"/>
      <c r="D56" s="241">
        <v>5</v>
      </c>
      <c r="E56" s="136"/>
      <c r="F56" s="430"/>
      <c r="G56" s="17"/>
      <c r="H56" s="238"/>
      <c r="I56" s="359" t="s">
        <v>469</v>
      </c>
      <c r="J56" s="359"/>
      <c r="K56" s="246"/>
      <c r="L56" s="240"/>
      <c r="M56" s="136"/>
      <c r="N56" s="240"/>
      <c r="O56" s="244"/>
      <c r="P56" s="219"/>
      <c r="Q56" s="218"/>
      <c r="R56" s="219"/>
      <c r="S56" s="218"/>
      <c r="T56" s="218"/>
      <c r="U56" s="218"/>
      <c r="V56" s="218"/>
      <c r="W56" s="218"/>
      <c r="X56" s="218"/>
      <c r="Y56" s="218"/>
      <c r="Z56" s="11"/>
    </row>
    <row r="57" spans="1:28" ht="27" customHeight="1" x14ac:dyDescent="0.3">
      <c r="A57" s="17"/>
      <c r="C57" s="10"/>
      <c r="D57" s="241">
        <v>5</v>
      </c>
      <c r="E57" s="136"/>
      <c r="F57" s="430"/>
      <c r="G57" s="17"/>
      <c r="H57" s="238"/>
      <c r="I57" s="304"/>
      <c r="J57" s="262"/>
      <c r="K57" s="246"/>
      <c r="L57" s="240"/>
      <c r="M57" s="136"/>
      <c r="N57" s="240"/>
      <c r="O57" s="244"/>
      <c r="P57" s="219"/>
      <c r="Q57" s="218"/>
      <c r="R57" s="219"/>
      <c r="S57" s="218"/>
      <c r="T57" s="218"/>
      <c r="U57" s="218"/>
      <c r="V57" s="218"/>
      <c r="W57" s="218"/>
      <c r="X57" s="218"/>
      <c r="Y57" s="218"/>
      <c r="Z57" s="11"/>
    </row>
    <row r="58" spans="1:28" ht="30" customHeight="1" x14ac:dyDescent="0.3">
      <c r="A58" s="17"/>
      <c r="C58" s="10"/>
      <c r="D58" s="241">
        <v>5</v>
      </c>
      <c r="E58" s="136"/>
      <c r="F58" s="430"/>
      <c r="G58" s="17"/>
      <c r="H58" s="238"/>
      <c r="I58" s="411" t="s">
        <v>669</v>
      </c>
      <c r="J58" s="411"/>
      <c r="K58" s="264"/>
      <c r="L58" s="264"/>
      <c r="M58" s="315"/>
      <c r="N58" s="240"/>
      <c r="O58" s="244"/>
      <c r="P58" s="219"/>
      <c r="Q58" s="218"/>
      <c r="R58" s="219"/>
      <c r="S58" s="218"/>
      <c r="T58" s="218"/>
      <c r="U58" s="218"/>
      <c r="V58" s="218"/>
      <c r="W58" s="218"/>
      <c r="X58" s="218"/>
      <c r="Y58" s="218"/>
      <c r="Z58" s="11"/>
    </row>
    <row r="59" spans="1:28" ht="16.95" customHeight="1" x14ac:dyDescent="0.3">
      <c r="A59" s="17"/>
      <c r="C59" s="10"/>
      <c r="D59" s="241">
        <v>5</v>
      </c>
      <c r="E59" s="136"/>
      <c r="F59" s="430"/>
      <c r="G59" s="17"/>
      <c r="H59" s="238"/>
      <c r="I59" s="266"/>
      <c r="J59" s="266"/>
      <c r="K59" s="246"/>
      <c r="L59" s="240"/>
      <c r="M59" s="136"/>
      <c r="N59" s="240"/>
      <c r="O59" s="244"/>
      <c r="P59" s="219"/>
      <c r="Q59" s="218"/>
      <c r="R59" s="219"/>
      <c r="S59" s="218"/>
      <c r="T59" s="218"/>
      <c r="U59" s="218"/>
      <c r="V59" s="218"/>
      <c r="W59" s="218"/>
      <c r="X59" s="218"/>
      <c r="Y59" s="218"/>
      <c r="Z59" s="11"/>
    </row>
    <row r="60" spans="1:28" ht="30" customHeight="1" x14ac:dyDescent="0.3">
      <c r="A60" s="17"/>
      <c r="C60" s="10"/>
      <c r="D60" s="241">
        <v>5</v>
      </c>
      <c r="G60" s="17"/>
      <c r="H60" s="249"/>
      <c r="I60" s="250"/>
      <c r="J60" s="250"/>
      <c r="K60" s="272"/>
      <c r="L60" s="244"/>
      <c r="N60" s="244"/>
      <c r="O60" s="244"/>
      <c r="P60" s="219"/>
      <c r="Q60" s="218"/>
      <c r="R60" s="219"/>
      <c r="S60" s="218"/>
      <c r="T60" s="218"/>
      <c r="U60" s="218"/>
      <c r="V60" s="218"/>
      <c r="W60" s="218"/>
      <c r="X60" s="218"/>
      <c r="Y60" s="218"/>
      <c r="Z60" s="11"/>
    </row>
    <row r="61" spans="1:28" ht="39" customHeight="1" x14ac:dyDescent="0.3">
      <c r="A61" s="17"/>
      <c r="C61" s="10"/>
      <c r="D61" s="236">
        <v>6</v>
      </c>
      <c r="E61" s="237" t="s">
        <v>11</v>
      </c>
      <c r="F61" s="427" t="s">
        <v>1052</v>
      </c>
      <c r="G61" s="17">
        <f>Filtrar!AN14</f>
        <v>6</v>
      </c>
      <c r="H61" s="238" t="s">
        <v>12</v>
      </c>
      <c r="I61" s="356" t="s">
        <v>697</v>
      </c>
      <c r="J61" s="356"/>
      <c r="K61" s="356"/>
      <c r="L61" s="356"/>
      <c r="M61" s="356"/>
      <c r="N61" s="136"/>
      <c r="O61" s="244"/>
      <c r="P61" s="219"/>
      <c r="Q61" s="218"/>
      <c r="R61" s="219"/>
      <c r="S61" s="218"/>
      <c r="T61" s="218"/>
      <c r="U61" s="218"/>
      <c r="V61" s="218"/>
      <c r="W61" s="218"/>
      <c r="X61" s="218"/>
      <c r="Y61" s="218"/>
      <c r="Z61" s="11"/>
    </row>
    <row r="62" spans="1:28" ht="45.75" customHeight="1" x14ac:dyDescent="0.3">
      <c r="A62" s="17"/>
      <c r="C62" s="10"/>
      <c r="D62" s="241">
        <v>6</v>
      </c>
      <c r="E62" s="136"/>
      <c r="F62" s="427"/>
      <c r="G62" s="17"/>
      <c r="H62" s="238"/>
      <c r="I62" s="358" t="s">
        <v>490</v>
      </c>
      <c r="J62" s="358"/>
      <c r="K62" s="358"/>
      <c r="L62" s="358"/>
      <c r="M62" s="358"/>
      <c r="N62" s="240"/>
      <c r="O62" s="244"/>
      <c r="P62" s="219"/>
      <c r="Q62" s="218"/>
      <c r="R62" s="219"/>
      <c r="S62" s="218"/>
      <c r="T62" s="218"/>
      <c r="U62" s="218"/>
      <c r="V62" s="218"/>
      <c r="W62" s="218"/>
      <c r="X62" s="218"/>
      <c r="Y62" s="218"/>
      <c r="Z62" s="11"/>
    </row>
    <row r="63" spans="1:28" ht="59.25" customHeight="1" x14ac:dyDescent="0.3">
      <c r="A63" s="17"/>
      <c r="C63" s="10"/>
      <c r="D63" s="241">
        <v>6</v>
      </c>
      <c r="E63" s="136"/>
      <c r="F63" s="427"/>
      <c r="G63" s="17"/>
      <c r="H63" s="238"/>
      <c r="I63" s="357" t="s">
        <v>741</v>
      </c>
      <c r="J63" s="357"/>
      <c r="K63" s="267"/>
      <c r="L63" s="240"/>
      <c r="M63" s="267"/>
      <c r="N63" s="240"/>
      <c r="O63" s="244"/>
      <c r="P63" s="220" t="s">
        <v>1</v>
      </c>
      <c r="Q63" s="220"/>
      <c r="R63" s="220" t="s">
        <v>2</v>
      </c>
      <c r="S63" s="220"/>
      <c r="T63" s="220" t="s">
        <v>3</v>
      </c>
      <c r="U63" s="220"/>
      <c r="V63" s="220" t="s">
        <v>4</v>
      </c>
      <c r="W63" s="220"/>
      <c r="X63" s="220" t="s">
        <v>5</v>
      </c>
      <c r="Y63" s="218"/>
      <c r="Z63" s="11"/>
    </row>
    <row r="64" spans="1:28" ht="30" customHeight="1" x14ac:dyDescent="0.3">
      <c r="A64" s="17" t="s">
        <v>23</v>
      </c>
      <c r="C64" s="10"/>
      <c r="D64" s="236" t="s">
        <v>550</v>
      </c>
      <c r="E64" s="136"/>
      <c r="F64" s="427"/>
      <c r="H64" s="136"/>
      <c r="I64" s="270"/>
      <c r="J64" s="247" t="s">
        <v>471</v>
      </c>
      <c r="K64" s="240"/>
      <c r="L64" s="240"/>
      <c r="M64" s="248"/>
      <c r="N64" s="240"/>
      <c r="O64" s="244"/>
      <c r="P64" s="18">
        <f>M64</f>
        <v>0</v>
      </c>
      <c r="Q64" s="19"/>
      <c r="R64" s="20"/>
      <c r="S64" s="19"/>
      <c r="T64" s="20"/>
      <c r="U64" s="19"/>
      <c r="V64" s="20"/>
      <c r="W64" s="19"/>
      <c r="X64" s="20"/>
      <c r="Y64" s="218"/>
      <c r="Z64" s="11"/>
    </row>
    <row r="65" spans="1:26" ht="30" customHeight="1" x14ac:dyDescent="0.3">
      <c r="A65" s="17"/>
      <c r="C65" s="10"/>
      <c r="D65" s="236" t="s">
        <v>551</v>
      </c>
      <c r="E65" s="136"/>
      <c r="F65" s="427"/>
      <c r="H65" s="136"/>
      <c r="I65" s="270"/>
      <c r="J65" s="247" t="s">
        <v>472</v>
      </c>
      <c r="K65" s="240"/>
      <c r="L65" s="240"/>
      <c r="M65" s="248"/>
      <c r="N65" s="240"/>
      <c r="O65" s="244"/>
      <c r="P65" s="20"/>
      <c r="Q65" s="19"/>
      <c r="R65" s="18">
        <f>M65</f>
        <v>0</v>
      </c>
      <c r="S65" s="19"/>
      <c r="T65" s="20"/>
      <c r="U65" s="19"/>
      <c r="V65" s="20"/>
      <c r="W65" s="19"/>
      <c r="X65" s="20"/>
      <c r="Y65" s="218"/>
      <c r="Z65" s="11"/>
    </row>
    <row r="66" spans="1:26" ht="42" customHeight="1" x14ac:dyDescent="0.3">
      <c r="A66" s="17"/>
      <c r="C66" s="10"/>
      <c r="D66" s="241">
        <v>6</v>
      </c>
      <c r="E66" s="136"/>
      <c r="F66" s="427"/>
      <c r="H66" s="136"/>
      <c r="I66" s="359" t="s">
        <v>694</v>
      </c>
      <c r="J66" s="359"/>
      <c r="K66" s="359"/>
      <c r="L66" s="359"/>
      <c r="M66" s="359"/>
      <c r="N66" s="240"/>
      <c r="O66" s="244"/>
      <c r="P66" s="219"/>
      <c r="Q66" s="218"/>
      <c r="R66" s="219"/>
      <c r="S66" s="218"/>
      <c r="T66" s="218"/>
      <c r="U66" s="218"/>
      <c r="V66" s="218"/>
      <c r="W66" s="218"/>
      <c r="X66" s="218"/>
      <c r="Y66" s="218"/>
      <c r="Z66" s="11"/>
    </row>
    <row r="67" spans="1:26" ht="41.4" customHeight="1" x14ac:dyDescent="0.3">
      <c r="A67" s="17"/>
      <c r="C67" s="10"/>
      <c r="D67" s="241">
        <v>6</v>
      </c>
      <c r="E67" s="136"/>
      <c r="F67" s="427"/>
      <c r="H67" s="136"/>
      <c r="I67" s="360"/>
      <c r="J67" s="360"/>
      <c r="K67" s="360"/>
      <c r="L67" s="360"/>
      <c r="M67" s="360"/>
      <c r="N67" s="240"/>
      <c r="O67" s="244"/>
      <c r="P67" s="219"/>
      <c r="Q67" s="218"/>
      <c r="R67" s="219"/>
      <c r="S67" s="218"/>
      <c r="T67" s="218"/>
      <c r="U67" s="218"/>
      <c r="V67" s="218"/>
      <c r="W67" s="218"/>
      <c r="X67" s="218"/>
      <c r="Y67" s="218"/>
      <c r="Z67" s="11"/>
    </row>
    <row r="68" spans="1:26" ht="30" customHeight="1" x14ac:dyDescent="0.3">
      <c r="A68" s="17"/>
      <c r="C68" s="10"/>
      <c r="D68" s="241">
        <v>6</v>
      </c>
      <c r="E68" s="136"/>
      <c r="F68" s="427"/>
      <c r="H68" s="136"/>
      <c r="I68" s="359" t="s">
        <v>473</v>
      </c>
      <c r="J68" s="359"/>
      <c r="K68" s="359"/>
      <c r="L68" s="359"/>
      <c r="M68" s="359"/>
      <c r="N68" s="240"/>
      <c r="O68" s="244"/>
      <c r="P68" s="219"/>
      <c r="Q68" s="218"/>
      <c r="R68" s="219"/>
      <c r="S68" s="218"/>
      <c r="T68" s="218"/>
      <c r="U68" s="218"/>
      <c r="V68" s="218"/>
      <c r="W68" s="218"/>
      <c r="X68" s="218"/>
      <c r="Y68" s="218"/>
      <c r="Z68" s="11"/>
    </row>
    <row r="69" spans="1:26" ht="25.8" customHeight="1" x14ac:dyDescent="0.3">
      <c r="A69" s="17"/>
      <c r="C69" s="10"/>
      <c r="D69" s="241">
        <v>6</v>
      </c>
      <c r="E69" s="136"/>
      <c r="F69" s="427"/>
      <c r="H69" s="136"/>
      <c r="I69" s="360"/>
      <c r="J69" s="360"/>
      <c r="K69" s="360"/>
      <c r="L69" s="360"/>
      <c r="M69" s="360"/>
      <c r="N69" s="240"/>
      <c r="O69" s="244"/>
      <c r="P69" s="219"/>
      <c r="Q69" s="218"/>
      <c r="R69" s="219"/>
      <c r="S69" s="218"/>
      <c r="T69" s="218"/>
      <c r="U69" s="218"/>
      <c r="V69" s="218"/>
      <c r="W69" s="218"/>
      <c r="X69" s="218"/>
      <c r="Y69" s="218"/>
      <c r="Z69" s="11"/>
    </row>
    <row r="70" spans="1:26" ht="30" customHeight="1" x14ac:dyDescent="0.3">
      <c r="A70" s="17"/>
      <c r="C70" s="10"/>
      <c r="D70" s="241">
        <v>6</v>
      </c>
      <c r="E70" s="136"/>
      <c r="F70" s="427"/>
      <c r="H70" s="136"/>
      <c r="I70" s="359" t="s">
        <v>474</v>
      </c>
      <c r="J70" s="359"/>
      <c r="K70" s="359"/>
      <c r="L70" s="359"/>
      <c r="M70" s="359"/>
      <c r="N70" s="240"/>
      <c r="O70" s="244"/>
      <c r="P70" s="219"/>
      <c r="Q70" s="218"/>
      <c r="R70" s="219"/>
      <c r="S70" s="218"/>
      <c r="T70" s="218"/>
      <c r="U70" s="218"/>
      <c r="V70" s="218"/>
      <c r="W70" s="218"/>
      <c r="X70" s="218"/>
      <c r="Y70" s="218"/>
      <c r="Z70" s="11"/>
    </row>
    <row r="71" spans="1:26" ht="25.8" customHeight="1" x14ac:dyDescent="0.3">
      <c r="A71" s="17"/>
      <c r="C71" s="10"/>
      <c r="D71" s="241">
        <v>6</v>
      </c>
      <c r="E71" s="136"/>
      <c r="F71" s="427"/>
      <c r="H71" s="136"/>
      <c r="I71" s="360"/>
      <c r="J71" s="360"/>
      <c r="K71" s="360"/>
      <c r="L71" s="360"/>
      <c r="M71" s="360"/>
      <c r="N71" s="240"/>
      <c r="O71" s="244"/>
      <c r="P71" s="219"/>
      <c r="Q71" s="218"/>
      <c r="R71" s="219"/>
      <c r="S71" s="218"/>
      <c r="T71" s="218"/>
      <c r="U71" s="218"/>
      <c r="V71" s="218"/>
      <c r="W71" s="218"/>
      <c r="X71" s="218"/>
      <c r="Y71" s="218"/>
      <c r="Z71" s="11"/>
    </row>
    <row r="72" spans="1:26" ht="68.400000000000006" customHeight="1" x14ac:dyDescent="0.3">
      <c r="A72" s="17"/>
      <c r="C72" s="10"/>
      <c r="D72" s="241">
        <v>6</v>
      </c>
      <c r="E72" s="136"/>
      <c r="F72" s="427"/>
      <c r="H72" s="136"/>
      <c r="I72" s="359" t="s">
        <v>734</v>
      </c>
      <c r="J72" s="359"/>
      <c r="K72" s="359"/>
      <c r="L72" s="359"/>
      <c r="M72" s="359"/>
      <c r="N72" s="240"/>
      <c r="O72" s="244"/>
      <c r="P72" s="219"/>
      <c r="Q72" s="218"/>
      <c r="R72" s="219"/>
      <c r="S72" s="218"/>
      <c r="T72" s="218"/>
      <c r="U72" s="218"/>
      <c r="V72" s="218"/>
      <c r="W72" s="218"/>
      <c r="X72" s="218"/>
      <c r="Y72" s="218"/>
      <c r="Z72" s="11"/>
    </row>
    <row r="73" spans="1:26" ht="40.799999999999997" customHeight="1" x14ac:dyDescent="0.3">
      <c r="A73" s="17"/>
      <c r="C73" s="10"/>
      <c r="D73" s="241">
        <v>6</v>
      </c>
      <c r="E73" s="136"/>
      <c r="F73" s="427"/>
      <c r="H73" s="136"/>
      <c r="I73" s="360"/>
      <c r="J73" s="360"/>
      <c r="K73" s="360"/>
      <c r="L73" s="360"/>
      <c r="M73" s="360"/>
      <c r="N73" s="240"/>
      <c r="O73" s="244"/>
      <c r="P73" s="219"/>
      <c r="Q73" s="218"/>
      <c r="R73" s="219"/>
      <c r="S73" s="218"/>
      <c r="T73" s="218"/>
      <c r="U73" s="218"/>
      <c r="V73" s="218"/>
      <c r="W73" s="218"/>
      <c r="X73" s="218"/>
      <c r="Y73" s="218"/>
      <c r="Z73" s="11"/>
    </row>
    <row r="74" spans="1:26" ht="30" customHeight="1" x14ac:dyDescent="0.3">
      <c r="A74" s="17"/>
      <c r="C74" s="10"/>
      <c r="D74" s="241">
        <v>6</v>
      </c>
      <c r="E74" s="136"/>
      <c r="F74" s="427"/>
      <c r="H74" s="136"/>
      <c r="I74" s="359" t="s">
        <v>475</v>
      </c>
      <c r="J74" s="359"/>
      <c r="K74" s="243"/>
      <c r="L74" s="243"/>
      <c r="M74" s="243"/>
      <c r="N74" s="240"/>
      <c r="O74" s="244"/>
      <c r="P74" s="219"/>
      <c r="Q74" s="218"/>
      <c r="R74" s="219"/>
      <c r="S74" s="218"/>
      <c r="T74" s="218"/>
      <c r="U74" s="218"/>
      <c r="V74" s="218"/>
      <c r="W74" s="218"/>
      <c r="X74" s="218"/>
      <c r="Y74" s="218"/>
      <c r="Z74" s="11"/>
    </row>
    <row r="75" spans="1:26" ht="30" customHeight="1" x14ac:dyDescent="0.3">
      <c r="A75" s="17"/>
      <c r="C75" s="10"/>
      <c r="D75" s="241">
        <v>6</v>
      </c>
      <c r="E75" s="136"/>
      <c r="F75" s="427"/>
      <c r="H75" s="136"/>
      <c r="I75" s="314"/>
      <c r="J75" s="262"/>
      <c r="K75" s="243"/>
      <c r="L75" s="243"/>
      <c r="M75" s="243"/>
      <c r="N75" s="240"/>
      <c r="O75" s="244"/>
      <c r="P75" s="219"/>
      <c r="Q75" s="218"/>
      <c r="R75" s="219"/>
      <c r="S75" s="218"/>
      <c r="T75" s="218"/>
      <c r="U75" s="218"/>
      <c r="V75" s="218"/>
      <c r="W75" s="218"/>
      <c r="X75" s="218"/>
      <c r="Y75" s="218"/>
      <c r="Z75" s="11"/>
    </row>
    <row r="76" spans="1:26" ht="30" customHeight="1" x14ac:dyDescent="0.3">
      <c r="A76" s="17"/>
      <c r="C76" s="10"/>
      <c r="D76" s="241">
        <v>6</v>
      </c>
      <c r="E76" s="136"/>
      <c r="F76" s="427"/>
      <c r="H76" s="136"/>
      <c r="I76" s="355" t="s">
        <v>670</v>
      </c>
      <c r="J76" s="355"/>
      <c r="K76" s="264"/>
      <c r="L76" s="264"/>
      <c r="M76" s="315"/>
      <c r="N76" s="240"/>
      <c r="O76" s="244"/>
      <c r="P76" s="219"/>
      <c r="Q76" s="218"/>
      <c r="R76" s="219"/>
      <c r="S76" s="218"/>
      <c r="T76" s="218"/>
      <c r="U76" s="218"/>
      <c r="V76" s="218"/>
      <c r="W76" s="218"/>
      <c r="X76" s="218"/>
      <c r="Y76" s="218"/>
      <c r="Z76" s="11"/>
    </row>
    <row r="77" spans="1:26" ht="16.95" customHeight="1" x14ac:dyDescent="0.3">
      <c r="A77" s="17"/>
      <c r="C77" s="10"/>
      <c r="D77" s="241">
        <v>6</v>
      </c>
      <c r="E77" s="136"/>
      <c r="F77" s="427"/>
      <c r="H77" s="136"/>
      <c r="I77" s="266"/>
      <c r="J77" s="266"/>
      <c r="K77" s="246"/>
      <c r="L77" s="240"/>
      <c r="M77" s="258"/>
      <c r="N77" s="240"/>
      <c r="O77" s="244"/>
      <c r="P77" s="219"/>
      <c r="Q77" s="218"/>
      <c r="R77" s="219"/>
      <c r="S77" s="218"/>
      <c r="T77" s="218"/>
      <c r="U77" s="218"/>
      <c r="V77" s="218"/>
      <c r="W77" s="218"/>
      <c r="X77" s="218"/>
      <c r="Y77" s="218"/>
      <c r="Z77" s="11"/>
    </row>
    <row r="78" spans="1:26" ht="30" customHeight="1" x14ac:dyDescent="0.3">
      <c r="A78" s="17"/>
      <c r="C78" s="10"/>
      <c r="D78" s="241">
        <v>6</v>
      </c>
      <c r="G78" s="17"/>
      <c r="H78" s="249"/>
      <c r="I78" s="250"/>
      <c r="J78" s="250"/>
      <c r="K78" s="272"/>
      <c r="L78" s="244"/>
      <c r="N78" s="244"/>
      <c r="O78" s="244"/>
      <c r="P78" s="219"/>
      <c r="Q78" s="218"/>
      <c r="R78" s="219"/>
      <c r="S78" s="218"/>
      <c r="T78" s="218"/>
      <c r="U78" s="218"/>
      <c r="V78" s="218"/>
      <c r="W78" s="218"/>
      <c r="X78" s="218"/>
      <c r="Y78" s="218"/>
      <c r="Z78" s="11"/>
    </row>
    <row r="79" spans="1:26" ht="30" customHeight="1" x14ac:dyDescent="0.3">
      <c r="A79" s="17"/>
      <c r="C79" s="10"/>
      <c r="D79" s="273">
        <v>7</v>
      </c>
      <c r="E79" s="237" t="s">
        <v>11</v>
      </c>
      <c r="F79" s="427" t="s">
        <v>1051</v>
      </c>
      <c r="G79" s="17">
        <f>Filtrar!AN12</f>
        <v>4</v>
      </c>
      <c r="H79" s="238" t="s">
        <v>12</v>
      </c>
      <c r="I79" s="356" t="s">
        <v>24</v>
      </c>
      <c r="J79" s="356"/>
      <c r="K79" s="267"/>
      <c r="L79" s="240"/>
      <c r="M79" s="136"/>
      <c r="N79" s="136"/>
      <c r="O79" s="244"/>
      <c r="P79" s="219"/>
      <c r="Q79" s="218"/>
      <c r="R79" s="219"/>
      <c r="S79" s="218"/>
      <c r="T79" s="218"/>
      <c r="U79" s="218"/>
      <c r="V79" s="218"/>
      <c r="W79" s="218"/>
      <c r="X79" s="218"/>
      <c r="Y79" s="218"/>
      <c r="Z79" s="11"/>
    </row>
    <row r="80" spans="1:26" ht="39.6" customHeight="1" x14ac:dyDescent="0.3">
      <c r="A80" s="17"/>
      <c r="C80" s="10"/>
      <c r="D80" s="241">
        <v>7</v>
      </c>
      <c r="E80" s="237"/>
      <c r="F80" s="428"/>
      <c r="G80" s="17"/>
      <c r="H80" s="238"/>
      <c r="I80" s="358" t="s">
        <v>690</v>
      </c>
      <c r="J80" s="358"/>
      <c r="K80" s="358"/>
      <c r="L80" s="358"/>
      <c r="M80" s="358"/>
      <c r="N80" s="240"/>
      <c r="O80" s="244"/>
      <c r="P80" s="219"/>
      <c r="Q80" s="218"/>
      <c r="R80" s="219"/>
      <c r="S80" s="218"/>
      <c r="T80" s="218"/>
      <c r="U80" s="218"/>
      <c r="V80" s="218"/>
      <c r="W80" s="218"/>
      <c r="X80" s="218"/>
      <c r="Y80" s="218"/>
      <c r="Z80" s="11"/>
    </row>
    <row r="81" spans="1:26" ht="75.599999999999994" customHeight="1" x14ac:dyDescent="0.3">
      <c r="A81" s="17"/>
      <c r="C81" s="10"/>
      <c r="D81" s="241">
        <v>7</v>
      </c>
      <c r="E81" s="237"/>
      <c r="F81" s="428"/>
      <c r="H81" s="238"/>
      <c r="I81" s="357" t="s">
        <v>759</v>
      </c>
      <c r="J81" s="357"/>
      <c r="K81" s="267"/>
      <c r="L81" s="240"/>
      <c r="M81" s="136"/>
      <c r="N81" s="240"/>
      <c r="O81" s="244"/>
      <c r="P81" s="220" t="s">
        <v>1</v>
      </c>
      <c r="Q81" s="220"/>
      <c r="R81" s="220" t="s">
        <v>2</v>
      </c>
      <c r="S81" s="220"/>
      <c r="T81" s="220" t="s">
        <v>3</v>
      </c>
      <c r="U81" s="220"/>
      <c r="V81" s="220" t="s">
        <v>4</v>
      </c>
      <c r="W81" s="220"/>
      <c r="X81" s="220" t="s">
        <v>5</v>
      </c>
      <c r="Y81" s="218"/>
      <c r="Z81" s="11"/>
    </row>
    <row r="82" spans="1:26" ht="30" customHeight="1" x14ac:dyDescent="0.3">
      <c r="A82" s="17" t="s">
        <v>14</v>
      </c>
      <c r="C82" s="10"/>
      <c r="D82" s="241">
        <v>7</v>
      </c>
      <c r="E82" s="237"/>
      <c r="F82" s="428"/>
      <c r="G82" s="17">
        <f>Filtrar!AN15</f>
        <v>7</v>
      </c>
      <c r="H82" s="238"/>
      <c r="I82" s="243"/>
      <c r="J82" s="247" t="s">
        <v>384</v>
      </c>
      <c r="K82" s="267"/>
      <c r="L82" s="240"/>
      <c r="M82" s="248"/>
      <c r="N82" s="240"/>
      <c r="O82" s="131"/>
      <c r="P82" s="18">
        <f>M82</f>
        <v>0</v>
      </c>
      <c r="Q82" s="176"/>
      <c r="R82" s="20"/>
      <c r="S82" s="176"/>
      <c r="T82" s="20"/>
      <c r="U82" s="176"/>
      <c r="V82" s="20"/>
      <c r="W82" s="176"/>
      <c r="X82" s="20"/>
      <c r="Y82" s="218"/>
      <c r="Z82" s="11"/>
    </row>
    <row r="83" spans="1:26" ht="72.599999999999994" customHeight="1" x14ac:dyDescent="0.3">
      <c r="A83" s="17"/>
      <c r="C83" s="10"/>
      <c r="D83" s="241">
        <v>7</v>
      </c>
      <c r="E83" s="237"/>
      <c r="F83" s="428"/>
      <c r="G83" s="17"/>
      <c r="H83" s="238"/>
      <c r="I83" s="359" t="s">
        <v>735</v>
      </c>
      <c r="J83" s="359"/>
      <c r="K83" s="359"/>
      <c r="L83" s="359"/>
      <c r="M83" s="359"/>
      <c r="N83" s="240"/>
      <c r="O83" s="244"/>
      <c r="P83" s="219"/>
      <c r="Q83" s="218"/>
      <c r="R83" s="218"/>
      <c r="S83" s="218"/>
      <c r="T83" s="218"/>
      <c r="U83" s="218"/>
      <c r="V83" s="218"/>
      <c r="W83" s="218"/>
      <c r="X83" s="218"/>
      <c r="Y83" s="218"/>
      <c r="Z83" s="11"/>
    </row>
    <row r="84" spans="1:26" ht="41.4" customHeight="1" x14ac:dyDescent="0.3">
      <c r="A84" s="17"/>
      <c r="C84" s="10"/>
      <c r="D84" s="241">
        <v>7</v>
      </c>
      <c r="E84" s="237"/>
      <c r="F84" s="428"/>
      <c r="G84" s="17"/>
      <c r="H84" s="238"/>
      <c r="I84" s="360"/>
      <c r="J84" s="360"/>
      <c r="K84" s="360"/>
      <c r="L84" s="360"/>
      <c r="M84" s="360"/>
      <c r="N84" s="240"/>
      <c r="O84" s="244"/>
      <c r="P84" s="219"/>
      <c r="Q84" s="218"/>
      <c r="R84" s="218"/>
      <c r="S84" s="218"/>
      <c r="T84" s="218"/>
      <c r="U84" s="218"/>
      <c r="V84" s="218"/>
      <c r="W84" s="218"/>
      <c r="X84" s="218"/>
      <c r="Y84" s="218"/>
      <c r="Z84" s="11"/>
    </row>
    <row r="85" spans="1:26" ht="30" customHeight="1" x14ac:dyDescent="0.3">
      <c r="A85" s="17"/>
      <c r="C85" s="10"/>
      <c r="D85" s="241">
        <v>7</v>
      </c>
      <c r="E85" s="237"/>
      <c r="F85" s="428"/>
      <c r="G85" s="17"/>
      <c r="H85" s="238"/>
      <c r="I85" s="359" t="s">
        <v>478</v>
      </c>
      <c r="J85" s="359"/>
      <c r="K85" s="243"/>
      <c r="L85" s="243"/>
      <c r="M85" s="243"/>
      <c r="N85" s="240"/>
      <c r="O85" s="244"/>
      <c r="P85" s="219"/>
      <c r="Q85" s="218"/>
      <c r="R85" s="218"/>
      <c r="S85" s="218"/>
      <c r="T85" s="218"/>
      <c r="U85" s="218"/>
      <c r="V85" s="218"/>
      <c r="W85" s="218"/>
      <c r="X85" s="218"/>
      <c r="Y85" s="218"/>
      <c r="Z85" s="11"/>
    </row>
    <row r="86" spans="1:26" ht="30" customHeight="1" x14ac:dyDescent="0.3">
      <c r="A86" s="17"/>
      <c r="C86" s="10"/>
      <c r="D86" s="241">
        <v>7</v>
      </c>
      <c r="E86" s="237"/>
      <c r="F86" s="428"/>
      <c r="G86" s="17"/>
      <c r="H86" s="238"/>
      <c r="I86" s="314"/>
      <c r="J86" s="262"/>
      <c r="K86" s="243"/>
      <c r="L86" s="243"/>
      <c r="M86" s="243"/>
      <c r="N86" s="240"/>
      <c r="O86" s="244"/>
      <c r="P86" s="219"/>
      <c r="Q86" s="218"/>
      <c r="R86" s="218"/>
      <c r="S86" s="218"/>
      <c r="T86" s="218"/>
      <c r="U86" s="218"/>
      <c r="V86" s="218"/>
      <c r="W86" s="218"/>
      <c r="X86" s="218"/>
      <c r="Y86" s="218"/>
      <c r="Z86" s="11"/>
    </row>
    <row r="87" spans="1:26" ht="30" customHeight="1" x14ac:dyDescent="0.3">
      <c r="A87" s="17"/>
      <c r="C87" s="10"/>
      <c r="D87" s="241">
        <v>7</v>
      </c>
      <c r="E87" s="237"/>
      <c r="F87" s="428"/>
      <c r="G87" s="17"/>
      <c r="H87" s="238"/>
      <c r="I87" s="355" t="s">
        <v>671</v>
      </c>
      <c r="J87" s="355"/>
      <c r="K87" s="264"/>
      <c r="L87" s="264"/>
      <c r="M87" s="315"/>
      <c r="N87" s="240"/>
      <c r="O87" s="244"/>
      <c r="P87" s="219"/>
      <c r="Q87" s="218"/>
      <c r="R87" s="218"/>
      <c r="S87" s="218"/>
      <c r="T87" s="218"/>
      <c r="U87" s="218"/>
      <c r="V87" s="218"/>
      <c r="W87" s="218"/>
      <c r="X87" s="218"/>
      <c r="Y87" s="218"/>
      <c r="Z87" s="11"/>
    </row>
    <row r="88" spans="1:26" ht="16.95" customHeight="1" x14ac:dyDescent="0.3">
      <c r="A88" s="17"/>
      <c r="C88" s="10"/>
      <c r="D88" s="241">
        <v>7</v>
      </c>
      <c r="E88" s="237"/>
      <c r="F88" s="428"/>
      <c r="G88" s="17"/>
      <c r="H88" s="238"/>
      <c r="I88" s="266"/>
      <c r="J88" s="266"/>
      <c r="K88" s="267"/>
      <c r="L88" s="240"/>
      <c r="M88" s="258"/>
      <c r="N88" s="240"/>
      <c r="O88" s="244"/>
      <c r="P88" s="219"/>
      <c r="Q88" s="218"/>
      <c r="R88" s="218"/>
      <c r="S88" s="218"/>
      <c r="T88" s="218"/>
      <c r="U88" s="218"/>
      <c r="V88" s="218"/>
      <c r="W88" s="218"/>
      <c r="X88" s="218"/>
      <c r="Y88" s="218"/>
      <c r="Z88" s="11"/>
    </row>
    <row r="89" spans="1:26" ht="30" customHeight="1" x14ac:dyDescent="0.3">
      <c r="A89" s="17"/>
      <c r="C89" s="10"/>
      <c r="D89" s="241">
        <v>7</v>
      </c>
      <c r="G89" s="17"/>
      <c r="H89" s="249"/>
      <c r="I89" s="250"/>
      <c r="J89" s="250"/>
      <c r="K89" s="272"/>
      <c r="L89" s="244"/>
      <c r="N89" s="244"/>
      <c r="O89" s="244"/>
      <c r="P89" s="219"/>
      <c r="Q89" s="218"/>
      <c r="R89" s="219"/>
      <c r="S89" s="218"/>
      <c r="T89" s="218"/>
      <c r="U89" s="218"/>
      <c r="V89" s="218"/>
      <c r="W89" s="218"/>
      <c r="X89" s="218"/>
      <c r="Y89" s="218"/>
      <c r="Z89" s="11"/>
    </row>
    <row r="90" spans="1:26" ht="30" customHeight="1" x14ac:dyDescent="0.3">
      <c r="A90" s="17"/>
      <c r="C90" s="10"/>
      <c r="D90" s="273">
        <v>8</v>
      </c>
      <c r="E90" s="237" t="s">
        <v>11</v>
      </c>
      <c r="F90" s="378" t="s">
        <v>480</v>
      </c>
      <c r="G90" s="17">
        <f>Filtrar!AN13</f>
        <v>5</v>
      </c>
      <c r="H90" s="238" t="s">
        <v>12</v>
      </c>
      <c r="I90" s="356" t="s">
        <v>25</v>
      </c>
      <c r="J90" s="356"/>
      <c r="K90" s="267"/>
      <c r="L90" s="240"/>
      <c r="M90" s="136"/>
      <c r="N90" s="136"/>
      <c r="O90" s="244"/>
      <c r="P90" s="219"/>
      <c r="Q90" s="218"/>
      <c r="R90" s="219"/>
      <c r="S90" s="218"/>
      <c r="T90" s="218"/>
      <c r="U90" s="218"/>
      <c r="V90" s="218"/>
      <c r="W90" s="218"/>
      <c r="X90" s="218"/>
      <c r="Y90" s="218"/>
      <c r="Z90" s="11"/>
    </row>
    <row r="91" spans="1:26" ht="33" customHeight="1" x14ac:dyDescent="0.3">
      <c r="A91" s="17"/>
      <c r="C91" s="10"/>
      <c r="D91" s="241">
        <v>8</v>
      </c>
      <c r="E91" s="237"/>
      <c r="F91" s="378"/>
      <c r="G91" s="17"/>
      <c r="H91" s="238"/>
      <c r="I91" s="358" t="s">
        <v>691</v>
      </c>
      <c r="J91" s="358"/>
      <c r="K91" s="358"/>
      <c r="L91" s="358"/>
      <c r="M91" s="358"/>
      <c r="N91" s="240"/>
      <c r="O91" s="244"/>
      <c r="P91" s="219"/>
      <c r="Q91" s="218"/>
      <c r="R91" s="219"/>
      <c r="S91" s="218"/>
      <c r="T91" s="218"/>
      <c r="U91" s="218"/>
      <c r="V91" s="218"/>
      <c r="W91" s="218"/>
      <c r="X91" s="218"/>
      <c r="Y91" s="218"/>
      <c r="Z91" s="11"/>
    </row>
    <row r="92" spans="1:26" ht="79.8" customHeight="1" x14ac:dyDescent="0.3">
      <c r="A92" s="17"/>
      <c r="C92" s="10"/>
      <c r="D92" s="241">
        <v>8</v>
      </c>
      <c r="E92" s="237"/>
      <c r="F92" s="378"/>
      <c r="G92" s="17"/>
      <c r="H92" s="238"/>
      <c r="I92" s="357" t="s">
        <v>760</v>
      </c>
      <c r="J92" s="357"/>
      <c r="K92" s="267"/>
      <c r="L92" s="240"/>
      <c r="M92" s="136"/>
      <c r="N92" s="240"/>
      <c r="O92" s="244"/>
      <c r="P92" s="220" t="s">
        <v>1</v>
      </c>
      <c r="Q92" s="220"/>
      <c r="R92" s="220" t="s">
        <v>2</v>
      </c>
      <c r="S92" s="220"/>
      <c r="T92" s="220" t="s">
        <v>3</v>
      </c>
      <c r="U92" s="220"/>
      <c r="V92" s="220" t="s">
        <v>4</v>
      </c>
      <c r="W92" s="220"/>
      <c r="X92" s="220" t="s">
        <v>5</v>
      </c>
      <c r="Y92" s="218"/>
      <c r="Z92" s="11"/>
    </row>
    <row r="93" spans="1:26" ht="30" customHeight="1" x14ac:dyDescent="0.3">
      <c r="A93" s="23"/>
      <c r="C93" s="10"/>
      <c r="D93" s="241">
        <v>8</v>
      </c>
      <c r="E93" s="237"/>
      <c r="F93" s="378"/>
      <c r="G93" s="17">
        <f>Filtrar!AN16</f>
        <v>8</v>
      </c>
      <c r="H93" s="238"/>
      <c r="I93" s="243"/>
      <c r="J93" s="247" t="s">
        <v>384</v>
      </c>
      <c r="K93" s="267"/>
      <c r="L93" s="240"/>
      <c r="M93" s="248"/>
      <c r="N93" s="240"/>
      <c r="O93" s="244"/>
      <c r="P93" s="18">
        <f>M93</f>
        <v>0</v>
      </c>
      <c r="Q93" s="19"/>
      <c r="R93" s="20"/>
      <c r="S93" s="19"/>
      <c r="T93" s="20"/>
      <c r="U93" s="19"/>
      <c r="V93" s="20"/>
      <c r="W93" s="19"/>
      <c r="X93" s="22"/>
      <c r="Y93" s="218"/>
      <c r="Z93" s="11"/>
    </row>
    <row r="94" spans="1:26" ht="43.2" customHeight="1" x14ac:dyDescent="0.3">
      <c r="A94" s="23"/>
      <c r="C94" s="10"/>
      <c r="D94" s="241">
        <v>8</v>
      </c>
      <c r="E94" s="237"/>
      <c r="F94" s="378"/>
      <c r="G94" s="17"/>
      <c r="H94" s="238"/>
      <c r="I94" s="359" t="s">
        <v>479</v>
      </c>
      <c r="J94" s="359"/>
      <c r="K94" s="359"/>
      <c r="L94" s="359"/>
      <c r="M94" s="359"/>
      <c r="N94" s="240"/>
      <c r="O94" s="244"/>
      <c r="P94" s="219"/>
      <c r="Q94" s="218"/>
      <c r="R94" s="218"/>
      <c r="S94" s="218"/>
      <c r="T94" s="218"/>
      <c r="U94" s="218"/>
      <c r="V94" s="218"/>
      <c r="W94" s="218"/>
      <c r="X94" s="218"/>
      <c r="Y94" s="218"/>
      <c r="Z94" s="11"/>
    </row>
    <row r="95" spans="1:26" ht="30" customHeight="1" x14ac:dyDescent="0.3">
      <c r="A95" s="23"/>
      <c r="C95" s="10"/>
      <c r="D95" s="241">
        <v>8</v>
      </c>
      <c r="E95" s="237"/>
      <c r="F95" s="378"/>
      <c r="G95" s="17"/>
      <c r="H95" s="238"/>
      <c r="I95" s="360"/>
      <c r="J95" s="360"/>
      <c r="K95" s="360"/>
      <c r="L95" s="360"/>
      <c r="M95" s="360"/>
      <c r="N95" s="238"/>
      <c r="O95" s="244"/>
      <c r="P95" s="219"/>
      <c r="Q95" s="218"/>
      <c r="R95" s="218"/>
      <c r="S95" s="218"/>
      <c r="T95" s="218"/>
      <c r="U95" s="218"/>
      <c r="V95" s="218"/>
      <c r="W95" s="218"/>
      <c r="X95" s="218"/>
      <c r="Y95" s="218"/>
      <c r="Z95" s="11"/>
    </row>
    <row r="96" spans="1:26" ht="46.2" customHeight="1" x14ac:dyDescent="0.3">
      <c r="A96" s="23"/>
      <c r="C96" s="10"/>
      <c r="D96" s="241">
        <v>8</v>
      </c>
      <c r="E96" s="237"/>
      <c r="F96" s="378"/>
      <c r="G96" s="17"/>
      <c r="H96" s="238"/>
      <c r="I96" s="359" t="s">
        <v>742</v>
      </c>
      <c r="J96" s="359"/>
      <c r="K96" s="359"/>
      <c r="L96" s="359"/>
      <c r="M96" s="359"/>
      <c r="N96" s="238"/>
      <c r="O96" s="244"/>
      <c r="P96" s="219"/>
      <c r="Q96" s="218"/>
      <c r="R96" s="218"/>
      <c r="S96" s="218"/>
      <c r="T96" s="218"/>
      <c r="U96" s="218"/>
      <c r="V96" s="218"/>
      <c r="W96" s="218"/>
      <c r="X96" s="218"/>
      <c r="Y96" s="218"/>
      <c r="Z96" s="11"/>
    </row>
    <row r="97" spans="1:26" ht="45.6" customHeight="1" x14ac:dyDescent="0.3">
      <c r="A97" s="23"/>
      <c r="C97" s="10"/>
      <c r="D97" s="241">
        <v>8</v>
      </c>
      <c r="E97" s="237"/>
      <c r="F97" s="378"/>
      <c r="G97" s="17"/>
      <c r="H97" s="238"/>
      <c r="I97" s="360"/>
      <c r="J97" s="360"/>
      <c r="K97" s="360"/>
      <c r="L97" s="360"/>
      <c r="M97" s="360"/>
      <c r="N97" s="238"/>
      <c r="O97" s="244"/>
      <c r="P97" s="219"/>
      <c r="Q97" s="218"/>
      <c r="R97" s="218"/>
      <c r="S97" s="218"/>
      <c r="T97" s="218"/>
      <c r="U97" s="218"/>
      <c r="V97" s="218"/>
      <c r="W97" s="218"/>
      <c r="X97" s="218"/>
      <c r="Y97" s="218"/>
      <c r="Z97" s="11"/>
    </row>
    <row r="98" spans="1:26" ht="30" customHeight="1" x14ac:dyDescent="0.3">
      <c r="A98" s="23"/>
      <c r="C98" s="10"/>
      <c r="D98" s="241">
        <v>8</v>
      </c>
      <c r="E98" s="237"/>
      <c r="F98" s="378"/>
      <c r="G98" s="17"/>
      <c r="H98" s="238"/>
      <c r="I98" s="434" t="s">
        <v>481</v>
      </c>
      <c r="J98" s="434"/>
      <c r="K98" s="246"/>
      <c r="L98" s="240"/>
      <c r="M98" s="258"/>
      <c r="N98" s="238"/>
      <c r="O98" s="244"/>
      <c r="P98" s="219"/>
      <c r="Q98" s="218"/>
      <c r="R98" s="218"/>
      <c r="S98" s="218"/>
      <c r="T98" s="218"/>
      <c r="U98" s="218"/>
      <c r="V98" s="218"/>
      <c r="W98" s="218"/>
      <c r="X98" s="218"/>
      <c r="Y98" s="218"/>
      <c r="Z98" s="11"/>
    </row>
    <row r="99" spans="1:26" ht="30" customHeight="1" x14ac:dyDescent="0.3">
      <c r="A99" s="23"/>
      <c r="C99" s="10"/>
      <c r="D99" s="241">
        <v>8</v>
      </c>
      <c r="E99" s="237"/>
      <c r="F99" s="378"/>
      <c r="G99" s="17"/>
      <c r="H99" s="238"/>
      <c r="I99" s="314"/>
      <c r="J99" s="262"/>
      <c r="K99" s="246"/>
      <c r="L99" s="240"/>
      <c r="M99" s="258"/>
      <c r="N99" s="238"/>
      <c r="O99" s="244"/>
      <c r="P99" s="219"/>
      <c r="Q99" s="218"/>
      <c r="R99" s="218"/>
      <c r="S99" s="218"/>
      <c r="T99" s="218"/>
      <c r="U99" s="218"/>
      <c r="V99" s="218"/>
      <c r="W99" s="218"/>
      <c r="X99" s="218"/>
      <c r="Y99" s="218"/>
      <c r="Z99" s="11"/>
    </row>
    <row r="100" spans="1:26" ht="16.95" customHeight="1" x14ac:dyDescent="0.3">
      <c r="A100" s="23"/>
      <c r="C100" s="10"/>
      <c r="D100" s="241">
        <v>8</v>
      </c>
      <c r="E100" s="237"/>
      <c r="F100" s="378"/>
      <c r="G100" s="17"/>
      <c r="H100" s="238"/>
      <c r="I100" s="238"/>
      <c r="J100" s="238"/>
      <c r="K100" s="238"/>
      <c r="L100" s="238"/>
      <c r="M100" s="238"/>
      <c r="N100" s="238"/>
      <c r="O100" s="244"/>
      <c r="P100" s="219"/>
      <c r="Q100" s="218"/>
      <c r="R100" s="218"/>
      <c r="S100" s="218"/>
      <c r="T100" s="218"/>
      <c r="U100" s="218"/>
      <c r="V100" s="218"/>
      <c r="W100" s="218"/>
      <c r="X100" s="218"/>
      <c r="Y100" s="218"/>
      <c r="Z100" s="11"/>
    </row>
    <row r="101" spans="1:26" ht="30" customHeight="1" x14ac:dyDescent="0.3">
      <c r="A101" s="17"/>
      <c r="C101" s="10"/>
      <c r="D101" s="241">
        <v>8</v>
      </c>
      <c r="G101" s="17"/>
      <c r="H101" s="249"/>
      <c r="I101" s="250"/>
      <c r="J101" s="250"/>
      <c r="K101" s="272"/>
      <c r="L101" s="244"/>
      <c r="N101" s="244"/>
      <c r="O101" s="244"/>
      <c r="P101" s="219"/>
      <c r="Q101" s="218"/>
      <c r="R101" s="219"/>
      <c r="S101" s="218"/>
      <c r="T101" s="218"/>
      <c r="U101" s="218"/>
      <c r="V101" s="218"/>
      <c r="W101" s="218"/>
      <c r="X101" s="218"/>
      <c r="Y101" s="218"/>
      <c r="Z101" s="11"/>
    </row>
    <row r="102" spans="1:26" ht="30" customHeight="1" x14ac:dyDescent="0.3">
      <c r="A102" s="17"/>
      <c r="C102" s="10"/>
      <c r="D102" s="273">
        <v>9</v>
      </c>
      <c r="E102" s="237" t="s">
        <v>11</v>
      </c>
      <c r="F102" s="378" t="s">
        <v>1058</v>
      </c>
      <c r="G102" s="17">
        <f>Filtrar!AN17</f>
        <v>9</v>
      </c>
      <c r="H102" s="238" t="s">
        <v>12</v>
      </c>
      <c r="I102" s="356" t="s">
        <v>27</v>
      </c>
      <c r="J102" s="356"/>
      <c r="K102" s="267"/>
      <c r="L102" s="240"/>
      <c r="M102" s="136"/>
      <c r="N102" s="136"/>
      <c r="O102" s="244"/>
      <c r="P102" s="219"/>
      <c r="Q102" s="218"/>
      <c r="R102" s="219"/>
      <c r="S102" s="218"/>
      <c r="T102" s="218"/>
      <c r="U102" s="218"/>
      <c r="V102" s="218"/>
      <c r="W102" s="218"/>
      <c r="X102" s="218"/>
      <c r="Y102" s="218"/>
      <c r="Z102" s="11"/>
    </row>
    <row r="103" spans="1:26" ht="45" customHeight="1" x14ac:dyDescent="0.3">
      <c r="A103" s="17"/>
      <c r="C103" s="10"/>
      <c r="D103" s="241">
        <v>9</v>
      </c>
      <c r="E103" s="237"/>
      <c r="F103" s="378"/>
      <c r="G103" s="17"/>
      <c r="H103" s="238"/>
      <c r="I103" s="358" t="s">
        <v>692</v>
      </c>
      <c r="J103" s="358"/>
      <c r="K103" s="358"/>
      <c r="L103" s="358"/>
      <c r="M103" s="358"/>
      <c r="N103" s="240"/>
      <c r="O103" s="244"/>
      <c r="P103" s="219"/>
      <c r="Q103" s="218"/>
      <c r="R103" s="219"/>
      <c r="S103" s="218"/>
      <c r="T103" s="218"/>
      <c r="U103" s="218"/>
      <c r="V103" s="218"/>
      <c r="W103" s="218"/>
      <c r="X103" s="218"/>
      <c r="Y103" s="218"/>
      <c r="Z103" s="11"/>
    </row>
    <row r="104" spans="1:26" ht="89.4" customHeight="1" x14ac:dyDescent="0.3">
      <c r="A104" s="17"/>
      <c r="C104" s="10"/>
      <c r="D104" s="241">
        <v>9</v>
      </c>
      <c r="E104" s="237"/>
      <c r="F104" s="378"/>
      <c r="G104" s="17"/>
      <c r="H104" s="238"/>
      <c r="I104" s="357" t="s">
        <v>761</v>
      </c>
      <c r="J104" s="357"/>
      <c r="K104" s="267"/>
      <c r="L104" s="240"/>
      <c r="M104" s="136"/>
      <c r="N104" s="240"/>
      <c r="O104" s="244"/>
      <c r="P104" s="220" t="s">
        <v>1</v>
      </c>
      <c r="Q104" s="220"/>
      <c r="R104" s="220" t="s">
        <v>2</v>
      </c>
      <c r="S104" s="220"/>
      <c r="T104" s="220" t="s">
        <v>3</v>
      </c>
      <c r="U104" s="220"/>
      <c r="V104" s="220" t="s">
        <v>4</v>
      </c>
      <c r="W104" s="220"/>
      <c r="X104" s="220" t="s">
        <v>5</v>
      </c>
      <c r="Y104" s="218"/>
      <c r="Z104" s="11"/>
    </row>
    <row r="105" spans="1:26" ht="30" customHeight="1" x14ac:dyDescent="0.3">
      <c r="A105" s="24" t="s">
        <v>26</v>
      </c>
      <c r="C105" s="10"/>
      <c r="D105" s="241">
        <v>9</v>
      </c>
      <c r="E105" s="237"/>
      <c r="F105" s="378"/>
      <c r="H105" s="238"/>
      <c r="I105" s="243"/>
      <c r="J105" s="247" t="s">
        <v>384</v>
      </c>
      <c r="K105" s="267"/>
      <c r="L105" s="240"/>
      <c r="M105" s="248"/>
      <c r="N105" s="240"/>
      <c r="O105" s="244"/>
      <c r="P105" s="18">
        <f>M105</f>
        <v>0</v>
      </c>
      <c r="Q105" s="19"/>
      <c r="R105" s="20"/>
      <c r="S105" s="19"/>
      <c r="T105" s="20"/>
      <c r="U105" s="19"/>
      <c r="V105" s="20"/>
      <c r="W105" s="19"/>
      <c r="X105" s="22"/>
      <c r="Y105" s="218"/>
      <c r="Z105" s="11"/>
    </row>
    <row r="106" spans="1:26" ht="33" customHeight="1" x14ac:dyDescent="0.3">
      <c r="A106" s="24"/>
      <c r="C106" s="10"/>
      <c r="D106" s="241">
        <v>9</v>
      </c>
      <c r="E106" s="237"/>
      <c r="F106" s="378"/>
      <c r="H106" s="238"/>
      <c r="I106" s="359" t="s">
        <v>482</v>
      </c>
      <c r="J106" s="359"/>
      <c r="K106" s="359"/>
      <c r="L106" s="359"/>
      <c r="M106" s="359"/>
      <c r="N106" s="240"/>
      <c r="O106" s="244"/>
      <c r="P106" s="219"/>
      <c r="Q106" s="218"/>
      <c r="R106" s="218"/>
      <c r="S106" s="218"/>
      <c r="T106" s="218"/>
      <c r="U106" s="218"/>
      <c r="V106" s="218"/>
      <c r="W106" s="218"/>
      <c r="X106" s="218"/>
      <c r="Y106" s="218"/>
      <c r="Z106" s="11"/>
    </row>
    <row r="107" spans="1:26" ht="39" customHeight="1" x14ac:dyDescent="0.3">
      <c r="A107" s="24"/>
      <c r="C107" s="10"/>
      <c r="D107" s="241">
        <v>9</v>
      </c>
      <c r="E107" s="237"/>
      <c r="F107" s="378"/>
      <c r="H107" s="238"/>
      <c r="I107" s="360"/>
      <c r="J107" s="360"/>
      <c r="K107" s="360"/>
      <c r="L107" s="360"/>
      <c r="M107" s="360"/>
      <c r="N107" s="240"/>
      <c r="O107" s="244"/>
      <c r="P107" s="219"/>
      <c r="Q107" s="218"/>
      <c r="R107" s="218"/>
      <c r="S107" s="218"/>
      <c r="T107" s="218"/>
      <c r="U107" s="218"/>
      <c r="V107" s="218"/>
      <c r="W107" s="218"/>
      <c r="X107" s="218"/>
      <c r="Y107" s="218"/>
      <c r="Z107" s="11"/>
    </row>
    <row r="108" spans="1:26" ht="30" customHeight="1" x14ac:dyDescent="0.3">
      <c r="A108" s="24"/>
      <c r="C108" s="10"/>
      <c r="D108" s="241">
        <v>9</v>
      </c>
      <c r="E108" s="237"/>
      <c r="F108" s="378"/>
      <c r="H108" s="238"/>
      <c r="I108" s="238"/>
      <c r="J108" s="262"/>
      <c r="K108" s="243"/>
      <c r="L108" s="243"/>
      <c r="M108" s="243"/>
      <c r="N108" s="240"/>
      <c r="O108" s="244"/>
      <c r="P108" s="219"/>
      <c r="Q108" s="218"/>
      <c r="R108" s="218"/>
      <c r="S108" s="218"/>
      <c r="T108" s="218"/>
      <c r="U108" s="218"/>
      <c r="V108" s="218"/>
      <c r="W108" s="218"/>
      <c r="X108" s="218"/>
      <c r="Y108" s="218"/>
      <c r="Z108" s="11"/>
    </row>
    <row r="109" spans="1:26" ht="30" customHeight="1" x14ac:dyDescent="0.3">
      <c r="A109" s="24"/>
      <c r="C109" s="10"/>
      <c r="D109" s="241">
        <v>9</v>
      </c>
      <c r="E109" s="237"/>
      <c r="F109" s="378"/>
      <c r="H109" s="238"/>
      <c r="I109" s="355" t="s">
        <v>672</v>
      </c>
      <c r="J109" s="355"/>
      <c r="K109" s="264"/>
      <c r="L109" s="264"/>
      <c r="M109" s="315"/>
      <c r="N109" s="240"/>
      <c r="O109" s="244"/>
      <c r="P109" s="219"/>
      <c r="Q109" s="218"/>
      <c r="R109" s="218"/>
      <c r="S109" s="218"/>
      <c r="T109" s="218"/>
      <c r="U109" s="218"/>
      <c r="V109" s="218"/>
      <c r="W109" s="218"/>
      <c r="X109" s="218"/>
      <c r="Y109" s="218"/>
      <c r="Z109" s="11"/>
    </row>
    <row r="110" spans="1:26" ht="16.95" customHeight="1" x14ac:dyDescent="0.3">
      <c r="A110" s="24"/>
      <c r="C110" s="10"/>
      <c r="D110" s="241">
        <v>9</v>
      </c>
      <c r="E110" s="237"/>
      <c r="F110" s="378"/>
      <c r="H110" s="238"/>
      <c r="I110" s="271"/>
      <c r="J110" s="271"/>
      <c r="K110" s="271"/>
      <c r="L110" s="271"/>
      <c r="M110" s="271"/>
      <c r="N110" s="271"/>
      <c r="O110" s="244"/>
      <c r="P110" s="219"/>
      <c r="Q110" s="218"/>
      <c r="R110" s="218"/>
      <c r="S110" s="218"/>
      <c r="T110" s="218"/>
      <c r="U110" s="218"/>
      <c r="V110" s="218"/>
      <c r="W110" s="218"/>
      <c r="X110" s="218"/>
      <c r="Y110" s="218"/>
      <c r="Z110" s="11"/>
    </row>
    <row r="111" spans="1:26" ht="30" customHeight="1" x14ac:dyDescent="0.3">
      <c r="A111" s="17"/>
      <c r="C111" s="10"/>
      <c r="D111" s="241">
        <v>9</v>
      </c>
      <c r="G111" s="17"/>
      <c r="H111" s="249"/>
      <c r="I111" s="250"/>
      <c r="J111" s="250"/>
      <c r="K111" s="272"/>
      <c r="L111" s="244"/>
      <c r="N111" s="244"/>
      <c r="O111" s="244"/>
      <c r="P111" s="219"/>
      <c r="Q111" s="218"/>
      <c r="R111" s="219"/>
      <c r="S111" s="218"/>
      <c r="T111" s="218"/>
      <c r="U111" s="218"/>
      <c r="V111" s="218"/>
      <c r="W111" s="218"/>
      <c r="X111" s="218"/>
      <c r="Y111" s="218"/>
      <c r="Z111" s="11"/>
    </row>
    <row r="112" spans="1:26" ht="30" customHeight="1" x14ac:dyDescent="0.3">
      <c r="A112" s="17"/>
      <c r="C112" s="10"/>
      <c r="D112" s="274">
        <v>10</v>
      </c>
      <c r="E112" s="237" t="s">
        <v>11</v>
      </c>
      <c r="F112" s="378" t="s">
        <v>1089</v>
      </c>
      <c r="G112" s="17">
        <f>Filtrar!AN18</f>
        <v>10</v>
      </c>
      <c r="H112" s="238" t="s">
        <v>12</v>
      </c>
      <c r="I112" s="367" t="s">
        <v>674</v>
      </c>
      <c r="J112" s="367"/>
      <c r="K112" s="267"/>
      <c r="L112" s="240"/>
      <c r="M112" s="136"/>
      <c r="N112" s="136"/>
      <c r="O112" s="244"/>
      <c r="P112" s="219"/>
      <c r="Q112" s="218"/>
      <c r="R112" s="219"/>
      <c r="S112" s="218"/>
      <c r="T112" s="218"/>
      <c r="U112" s="218"/>
      <c r="V112" s="218"/>
      <c r="W112" s="218"/>
      <c r="X112" s="218"/>
      <c r="Y112" s="218"/>
      <c r="Z112" s="11"/>
    </row>
    <row r="113" spans="1:26" ht="27" customHeight="1" x14ac:dyDescent="0.3">
      <c r="A113" s="17"/>
      <c r="C113" s="10"/>
      <c r="D113" s="259">
        <v>10</v>
      </c>
      <c r="E113" s="237"/>
      <c r="F113" s="378"/>
      <c r="G113" s="17"/>
      <c r="H113" s="238"/>
      <c r="I113" s="358" t="s">
        <v>652</v>
      </c>
      <c r="J113" s="358"/>
      <c r="K113" s="267"/>
      <c r="L113" s="240"/>
      <c r="M113" s="136"/>
      <c r="N113" s="240"/>
      <c r="O113" s="244"/>
      <c r="P113" s="219"/>
      <c r="Q113" s="218"/>
      <c r="R113" s="219"/>
      <c r="S113" s="218"/>
      <c r="T113" s="218"/>
      <c r="U113" s="218"/>
      <c r="V113" s="218"/>
      <c r="W113" s="218"/>
      <c r="X113" s="218"/>
      <c r="Y113" s="218"/>
      <c r="Z113" s="11"/>
    </row>
    <row r="114" spans="1:26" ht="56.25" customHeight="1" x14ac:dyDescent="0.3">
      <c r="A114" s="17"/>
      <c r="C114" s="10"/>
      <c r="D114" s="259">
        <v>10</v>
      </c>
      <c r="E114" s="237"/>
      <c r="F114" s="378"/>
      <c r="G114" s="17"/>
      <c r="H114" s="238"/>
      <c r="I114" s="357" t="s">
        <v>762</v>
      </c>
      <c r="J114" s="357"/>
      <c r="K114" s="267"/>
      <c r="L114" s="240"/>
      <c r="M114" s="136"/>
      <c r="N114" s="240"/>
      <c r="O114" s="244"/>
      <c r="P114" s="220" t="s">
        <v>1</v>
      </c>
      <c r="Q114" s="220"/>
      <c r="R114" s="220" t="s">
        <v>2</v>
      </c>
      <c r="S114" s="220"/>
      <c r="T114" s="220" t="s">
        <v>3</v>
      </c>
      <c r="U114" s="220"/>
      <c r="V114" s="220" t="s">
        <v>4</v>
      </c>
      <c r="W114" s="220"/>
      <c r="X114" s="220" t="s">
        <v>5</v>
      </c>
      <c r="Y114" s="218"/>
      <c r="Z114" s="11"/>
    </row>
    <row r="115" spans="1:26" ht="30" customHeight="1" x14ac:dyDescent="0.3">
      <c r="A115" s="17" t="s">
        <v>28</v>
      </c>
      <c r="C115" s="10"/>
      <c r="D115" s="259">
        <v>10</v>
      </c>
      <c r="E115" s="237"/>
      <c r="F115" s="378"/>
      <c r="H115" s="238"/>
      <c r="I115" s="243"/>
      <c r="J115" s="247" t="s">
        <v>384</v>
      </c>
      <c r="K115" s="267"/>
      <c r="L115" s="240"/>
      <c r="M115" s="248"/>
      <c r="N115" s="240"/>
      <c r="O115" s="244"/>
      <c r="P115" s="20"/>
      <c r="Q115" s="19"/>
      <c r="R115" s="18">
        <f>M115</f>
        <v>0</v>
      </c>
      <c r="S115" s="19"/>
      <c r="T115" s="20"/>
      <c r="U115" s="19"/>
      <c r="V115" s="20"/>
      <c r="W115" s="19"/>
      <c r="X115" s="22"/>
      <c r="Y115" s="218"/>
      <c r="Z115" s="11"/>
    </row>
    <row r="116" spans="1:26" ht="10.8" customHeight="1" x14ac:dyDescent="0.3">
      <c r="A116" s="17"/>
      <c r="C116" s="10"/>
      <c r="D116" s="259">
        <v>10</v>
      </c>
      <c r="E116" s="237"/>
      <c r="F116" s="378"/>
      <c r="H116" s="238"/>
      <c r="I116" s="243"/>
      <c r="J116" s="247"/>
      <c r="K116" s="267"/>
      <c r="L116" s="240"/>
      <c r="M116" s="247"/>
      <c r="N116" s="240"/>
      <c r="O116" s="244"/>
      <c r="P116" s="218"/>
      <c r="Q116" s="218"/>
      <c r="R116" s="219"/>
      <c r="S116" s="218"/>
      <c r="T116" s="218"/>
      <c r="U116" s="218"/>
      <c r="V116" s="218"/>
      <c r="W116" s="218"/>
      <c r="X116" s="218"/>
      <c r="Y116" s="218"/>
      <c r="Z116" s="11"/>
    </row>
    <row r="117" spans="1:26" ht="44.4" customHeight="1" x14ac:dyDescent="0.3">
      <c r="A117" s="17"/>
      <c r="C117" s="10"/>
      <c r="D117" s="259">
        <v>10</v>
      </c>
      <c r="E117" s="237"/>
      <c r="F117" s="378"/>
      <c r="H117" s="238"/>
      <c r="I117" s="363" t="s">
        <v>743</v>
      </c>
      <c r="J117" s="363"/>
      <c r="K117" s="363"/>
      <c r="L117" s="363"/>
      <c r="M117" s="363"/>
      <c r="N117" s="240"/>
      <c r="O117" s="244"/>
      <c r="P117" s="218"/>
      <c r="Q117" s="218"/>
      <c r="R117" s="219"/>
      <c r="S117" s="218"/>
      <c r="T117" s="218"/>
      <c r="U117" s="218"/>
      <c r="V117" s="218"/>
      <c r="W117" s="218"/>
      <c r="X117" s="218"/>
      <c r="Y117" s="218"/>
      <c r="Z117" s="11"/>
    </row>
    <row r="118" spans="1:26" ht="41.4" customHeight="1" x14ac:dyDescent="0.3">
      <c r="A118" s="17"/>
      <c r="C118" s="10"/>
      <c r="D118" s="259">
        <v>10</v>
      </c>
      <c r="E118" s="237"/>
      <c r="F118" s="378"/>
      <c r="H118" s="238"/>
      <c r="I118" s="354"/>
      <c r="J118" s="354"/>
      <c r="K118" s="354"/>
      <c r="L118" s="354"/>
      <c r="M118" s="354"/>
      <c r="N118" s="240"/>
      <c r="O118" s="244"/>
      <c r="P118" s="218"/>
      <c r="Q118" s="218"/>
      <c r="R118" s="219"/>
      <c r="S118" s="218"/>
      <c r="T118" s="218"/>
      <c r="U118" s="218"/>
      <c r="V118" s="218"/>
      <c r="W118" s="218"/>
      <c r="X118" s="218"/>
      <c r="Y118" s="218"/>
      <c r="Z118" s="11"/>
    </row>
    <row r="119" spans="1:26" ht="30" customHeight="1" x14ac:dyDescent="0.3">
      <c r="A119" s="17"/>
      <c r="C119" s="10"/>
      <c r="D119" s="259">
        <v>10</v>
      </c>
      <c r="E119" s="237"/>
      <c r="F119" s="378"/>
      <c r="H119" s="238"/>
      <c r="I119" s="362" t="s">
        <v>712</v>
      </c>
      <c r="J119" s="362"/>
      <c r="K119" s="362"/>
      <c r="L119" s="362"/>
      <c r="M119" s="362"/>
      <c r="N119" s="240"/>
      <c r="O119" s="244"/>
      <c r="P119" s="218"/>
      <c r="Q119" s="218"/>
      <c r="R119" s="219"/>
      <c r="S119" s="218"/>
      <c r="T119" s="218"/>
      <c r="U119" s="218"/>
      <c r="V119" s="218"/>
      <c r="W119" s="218"/>
      <c r="X119" s="218"/>
      <c r="Y119" s="218"/>
      <c r="Z119" s="11"/>
    </row>
    <row r="120" spans="1:26" ht="30" customHeight="1" x14ac:dyDescent="0.3">
      <c r="A120" s="17"/>
      <c r="C120" s="10"/>
      <c r="D120" s="259">
        <v>10</v>
      </c>
      <c r="E120" s="237"/>
      <c r="F120" s="378"/>
      <c r="H120" s="238"/>
      <c r="I120" s="316"/>
      <c r="J120" s="239"/>
      <c r="K120" s="239"/>
      <c r="L120" s="239"/>
      <c r="M120" s="239"/>
      <c r="N120" s="240"/>
      <c r="O120" s="244"/>
      <c r="P120" s="218"/>
      <c r="Q120" s="218"/>
      <c r="R120" s="219"/>
      <c r="S120" s="218"/>
      <c r="T120" s="218"/>
      <c r="U120" s="218"/>
      <c r="V120" s="218"/>
      <c r="W120" s="218"/>
      <c r="X120" s="218"/>
      <c r="Y120" s="218"/>
      <c r="Z120" s="11"/>
    </row>
    <row r="121" spans="1:26" ht="30" customHeight="1" x14ac:dyDescent="0.3">
      <c r="A121" s="17"/>
      <c r="C121" s="10"/>
      <c r="D121" s="259">
        <v>10</v>
      </c>
      <c r="E121" s="237"/>
      <c r="F121" s="378"/>
      <c r="H121" s="238"/>
      <c r="I121" s="355" t="s">
        <v>673</v>
      </c>
      <c r="J121" s="355"/>
      <c r="K121" s="264"/>
      <c r="L121" s="264"/>
      <c r="M121" s="315"/>
      <c r="N121" s="240"/>
      <c r="O121" s="244"/>
      <c r="P121" s="218"/>
      <c r="Q121" s="218"/>
      <c r="R121" s="219"/>
      <c r="S121" s="218"/>
      <c r="T121" s="218"/>
      <c r="U121" s="218"/>
      <c r="V121" s="218"/>
      <c r="W121" s="218"/>
      <c r="X121" s="218"/>
      <c r="Y121" s="218"/>
      <c r="Z121" s="11"/>
    </row>
    <row r="122" spans="1:26" ht="16.95" customHeight="1" x14ac:dyDescent="0.3">
      <c r="A122" s="17"/>
      <c r="C122" s="10"/>
      <c r="D122" s="259">
        <v>10</v>
      </c>
      <c r="E122" s="237"/>
      <c r="F122" s="378"/>
      <c r="H122" s="238"/>
      <c r="I122" s="271"/>
      <c r="J122" s="271"/>
      <c r="K122" s="271"/>
      <c r="L122" s="271"/>
      <c r="M122" s="271"/>
      <c r="N122" s="240"/>
      <c r="O122" s="244"/>
      <c r="P122" s="218"/>
      <c r="Q122" s="218"/>
      <c r="R122" s="219"/>
      <c r="S122" s="218"/>
      <c r="T122" s="218"/>
      <c r="U122" s="218"/>
      <c r="V122" s="218"/>
      <c r="W122" s="218"/>
      <c r="X122" s="218"/>
      <c r="Y122" s="218"/>
      <c r="Z122" s="11"/>
    </row>
    <row r="123" spans="1:26" ht="30" customHeight="1" x14ac:dyDescent="0.3">
      <c r="A123" s="17"/>
      <c r="C123" s="10"/>
      <c r="D123" s="259">
        <v>10</v>
      </c>
      <c r="G123" s="17"/>
      <c r="H123" s="249"/>
      <c r="I123" s="250"/>
      <c r="J123" s="250"/>
      <c r="K123" s="272"/>
      <c r="L123" s="244"/>
      <c r="N123" s="244"/>
      <c r="O123" s="244"/>
      <c r="P123" s="219"/>
      <c r="Q123" s="218"/>
      <c r="R123" s="219"/>
      <c r="S123" s="218"/>
      <c r="T123" s="218"/>
      <c r="U123" s="218"/>
      <c r="V123" s="218"/>
      <c r="W123" s="218"/>
      <c r="X123" s="218"/>
      <c r="Y123" s="218"/>
      <c r="Z123" s="11"/>
    </row>
    <row r="124" spans="1:26" ht="30" customHeight="1" x14ac:dyDescent="0.3">
      <c r="A124" s="17"/>
      <c r="C124" s="10"/>
      <c r="D124" s="274">
        <v>11</v>
      </c>
      <c r="E124" s="237" t="s">
        <v>11</v>
      </c>
      <c r="F124" s="372" t="s">
        <v>1078</v>
      </c>
      <c r="G124" s="17">
        <f>Filtrar!AN19</f>
        <v>11</v>
      </c>
      <c r="H124" s="238" t="s">
        <v>12</v>
      </c>
      <c r="I124" s="356" t="s">
        <v>763</v>
      </c>
      <c r="J124" s="356"/>
      <c r="K124" s="356"/>
      <c r="L124" s="356"/>
      <c r="M124" s="356"/>
      <c r="N124" s="136"/>
      <c r="O124" s="244"/>
      <c r="P124" s="219"/>
      <c r="Q124" s="218"/>
      <c r="R124" s="219"/>
      <c r="S124" s="218"/>
      <c r="T124" s="218"/>
      <c r="U124" s="218"/>
      <c r="V124" s="218"/>
      <c r="W124" s="218"/>
      <c r="X124" s="218"/>
      <c r="Y124" s="218"/>
      <c r="Z124" s="11"/>
    </row>
    <row r="125" spans="1:26" ht="49.2" customHeight="1" x14ac:dyDescent="0.3">
      <c r="A125" s="17"/>
      <c r="C125" s="10"/>
      <c r="D125" s="259">
        <v>11</v>
      </c>
      <c r="E125" s="237"/>
      <c r="F125" s="372"/>
      <c r="G125" s="17"/>
      <c r="H125" s="238"/>
      <c r="I125" s="358" t="s">
        <v>491</v>
      </c>
      <c r="J125" s="358"/>
      <c r="K125" s="358"/>
      <c r="L125" s="358"/>
      <c r="M125" s="358"/>
      <c r="N125" s="240"/>
      <c r="O125" s="244"/>
      <c r="P125" s="219"/>
      <c r="Q125" s="218"/>
      <c r="R125" s="219"/>
      <c r="S125" s="218"/>
      <c r="T125" s="218"/>
      <c r="U125" s="218"/>
      <c r="V125" s="218"/>
      <c r="W125" s="218"/>
      <c r="X125" s="218"/>
      <c r="Y125" s="218"/>
      <c r="Z125" s="11"/>
    </row>
    <row r="126" spans="1:26" ht="56.25" customHeight="1" x14ac:dyDescent="0.3">
      <c r="A126" s="17"/>
      <c r="C126" s="10"/>
      <c r="D126" s="259">
        <v>11</v>
      </c>
      <c r="E126" s="237"/>
      <c r="F126" s="372"/>
      <c r="G126" s="17"/>
      <c r="H126" s="238"/>
      <c r="I126" s="357" t="s">
        <v>764</v>
      </c>
      <c r="J126" s="357"/>
      <c r="K126" s="267"/>
      <c r="L126" s="240"/>
      <c r="M126" s="247"/>
      <c r="N126" s="240"/>
      <c r="O126" s="244"/>
      <c r="P126" s="220" t="s">
        <v>1</v>
      </c>
      <c r="Q126" s="220"/>
      <c r="R126" s="220" t="s">
        <v>2</v>
      </c>
      <c r="S126" s="220"/>
      <c r="T126" s="220" t="s">
        <v>3</v>
      </c>
      <c r="U126" s="220"/>
      <c r="V126" s="220" t="s">
        <v>4</v>
      </c>
      <c r="W126" s="220"/>
      <c r="X126" s="220" t="s">
        <v>5</v>
      </c>
      <c r="Y126" s="218"/>
      <c r="Z126" s="11"/>
    </row>
    <row r="127" spans="1:26" ht="30" customHeight="1" x14ac:dyDescent="0.3">
      <c r="A127" s="17" t="s">
        <v>30</v>
      </c>
      <c r="C127" s="10"/>
      <c r="D127" s="259">
        <v>11</v>
      </c>
      <c r="E127" s="237"/>
      <c r="F127" s="372"/>
      <c r="H127" s="238"/>
      <c r="I127" s="243"/>
      <c r="J127" s="247" t="s">
        <v>384</v>
      </c>
      <c r="K127" s="267"/>
      <c r="L127" s="240"/>
      <c r="M127" s="248"/>
      <c r="N127" s="240"/>
      <c r="O127" s="244"/>
      <c r="P127" s="20"/>
      <c r="Q127" s="19"/>
      <c r="R127" s="18">
        <f>M127</f>
        <v>0</v>
      </c>
      <c r="S127" s="19"/>
      <c r="T127" s="20"/>
      <c r="U127" s="19"/>
      <c r="V127" s="20"/>
      <c r="W127" s="19"/>
      <c r="X127" s="22"/>
      <c r="Y127" s="218"/>
      <c r="Z127" s="11"/>
    </row>
    <row r="128" spans="1:26" ht="10.050000000000001" customHeight="1" x14ac:dyDescent="0.3">
      <c r="A128" s="17"/>
      <c r="C128" s="10"/>
      <c r="D128" s="259">
        <v>11</v>
      </c>
      <c r="E128" s="237"/>
      <c r="F128" s="372"/>
      <c r="H128" s="238"/>
      <c r="I128" s="243"/>
      <c r="J128" s="247"/>
      <c r="K128" s="247"/>
      <c r="L128" s="247"/>
      <c r="M128" s="247"/>
      <c r="N128" s="240"/>
      <c r="O128" s="244"/>
      <c r="P128" s="218"/>
      <c r="Q128" s="218"/>
      <c r="R128" s="219"/>
      <c r="S128" s="218"/>
      <c r="T128" s="218"/>
      <c r="U128" s="218"/>
      <c r="V128" s="218"/>
      <c r="W128" s="218"/>
      <c r="X128" s="218"/>
      <c r="Y128" s="218"/>
      <c r="Z128" s="11"/>
    </row>
    <row r="129" spans="1:26" ht="30" customHeight="1" x14ac:dyDescent="0.3">
      <c r="A129" s="17"/>
      <c r="C129" s="10"/>
      <c r="D129" s="259">
        <v>11</v>
      </c>
      <c r="E129" s="237"/>
      <c r="F129" s="372"/>
      <c r="H129" s="238"/>
      <c r="I129" s="355" t="s">
        <v>673</v>
      </c>
      <c r="J129" s="355"/>
      <c r="K129" s="264"/>
      <c r="L129" s="264"/>
      <c r="M129" s="315"/>
      <c r="N129" s="240"/>
      <c r="O129" s="244"/>
      <c r="P129" s="218"/>
      <c r="Q129" s="218"/>
      <c r="R129" s="219"/>
      <c r="S129" s="218"/>
      <c r="T129" s="218"/>
      <c r="U129" s="218"/>
      <c r="V129" s="218"/>
      <c r="W129" s="218"/>
      <c r="X129" s="218"/>
      <c r="Y129" s="218"/>
      <c r="Z129" s="11"/>
    </row>
    <row r="130" spans="1:26" ht="16.95" customHeight="1" x14ac:dyDescent="0.3">
      <c r="A130" s="17"/>
      <c r="C130" s="10"/>
      <c r="D130" s="259">
        <v>11</v>
      </c>
      <c r="E130" s="237"/>
      <c r="F130" s="372"/>
      <c r="H130" s="238"/>
      <c r="I130" s="271"/>
      <c r="J130" s="271"/>
      <c r="K130" s="271"/>
      <c r="L130" s="271"/>
      <c r="M130" s="271"/>
      <c r="N130" s="240"/>
      <c r="O130" s="244"/>
      <c r="P130" s="218"/>
      <c r="Q130" s="218"/>
      <c r="R130" s="219"/>
      <c r="S130" s="218"/>
      <c r="T130" s="218"/>
      <c r="U130" s="218"/>
      <c r="V130" s="218"/>
      <c r="W130" s="218"/>
      <c r="X130" s="218"/>
      <c r="Y130" s="218"/>
      <c r="Z130" s="11"/>
    </row>
    <row r="131" spans="1:26" ht="30" customHeight="1" x14ac:dyDescent="0.3">
      <c r="A131" s="17"/>
      <c r="C131" s="10"/>
      <c r="D131" s="259">
        <v>11</v>
      </c>
      <c r="G131" s="17"/>
      <c r="H131" s="249"/>
      <c r="I131" s="250"/>
      <c r="J131" s="250"/>
      <c r="K131" s="272"/>
      <c r="L131" s="244"/>
      <c r="N131" s="244"/>
      <c r="O131" s="244"/>
      <c r="P131" s="219"/>
      <c r="Q131" s="218"/>
      <c r="R131" s="219"/>
      <c r="S131" s="218"/>
      <c r="T131" s="218"/>
      <c r="U131" s="218"/>
      <c r="V131" s="218"/>
      <c r="W131" s="218"/>
      <c r="X131" s="218"/>
      <c r="Y131" s="218"/>
      <c r="Z131" s="11"/>
    </row>
    <row r="132" spans="1:26" ht="30" customHeight="1" x14ac:dyDescent="0.3">
      <c r="A132" s="17"/>
      <c r="C132" s="10"/>
      <c r="D132" s="274">
        <v>12</v>
      </c>
      <c r="E132" s="237" t="s">
        <v>11</v>
      </c>
      <c r="F132" s="372" t="s">
        <v>1053</v>
      </c>
      <c r="G132" s="17">
        <f>Filtrar!AN20</f>
        <v>12</v>
      </c>
      <c r="H132" s="238" t="s">
        <v>12</v>
      </c>
      <c r="I132" s="356" t="s">
        <v>492</v>
      </c>
      <c r="J132" s="356"/>
      <c r="K132" s="267"/>
      <c r="L132" s="240"/>
      <c r="M132" s="271"/>
      <c r="N132" s="136"/>
      <c r="O132" s="244"/>
      <c r="P132" s="219"/>
      <c r="Q132" s="218"/>
      <c r="R132" s="219"/>
      <c r="S132" s="218"/>
      <c r="T132" s="218"/>
      <c r="U132" s="218"/>
      <c r="V132" s="218"/>
      <c r="W132" s="218"/>
      <c r="X132" s="218"/>
      <c r="Y132" s="218"/>
      <c r="Z132" s="11"/>
    </row>
    <row r="133" spans="1:26" ht="36.75" customHeight="1" x14ac:dyDescent="0.3">
      <c r="A133" s="17"/>
      <c r="C133" s="10"/>
      <c r="D133" s="259">
        <v>12</v>
      </c>
      <c r="E133" s="237"/>
      <c r="F133" s="372"/>
      <c r="G133" s="17"/>
      <c r="H133" s="238"/>
      <c r="I133" s="358" t="s">
        <v>493</v>
      </c>
      <c r="J133" s="358"/>
      <c r="K133" s="267"/>
      <c r="L133" s="240"/>
      <c r="M133" s="267"/>
      <c r="N133" s="240"/>
      <c r="O133" s="244"/>
      <c r="P133" s="219"/>
      <c r="Q133" s="218"/>
      <c r="R133" s="219"/>
      <c r="S133" s="218"/>
      <c r="T133" s="218"/>
      <c r="U133" s="218"/>
      <c r="V133" s="218"/>
      <c r="W133" s="218"/>
      <c r="X133" s="218"/>
      <c r="Y133" s="218"/>
      <c r="Z133" s="11"/>
    </row>
    <row r="134" spans="1:26" ht="56.25" customHeight="1" x14ac:dyDescent="0.3">
      <c r="A134" s="17"/>
      <c r="C134" s="10"/>
      <c r="D134" s="259">
        <v>12</v>
      </c>
      <c r="E134" s="237" t="s">
        <v>483</v>
      </c>
      <c r="F134" s="372"/>
      <c r="G134" s="17"/>
      <c r="H134" s="238"/>
      <c r="I134" s="357" t="s">
        <v>765</v>
      </c>
      <c r="J134" s="357"/>
      <c r="K134" s="267"/>
      <c r="L134" s="240"/>
      <c r="M134" s="271"/>
      <c r="N134" s="240"/>
      <c r="O134" s="244"/>
      <c r="P134" s="220" t="s">
        <v>1</v>
      </c>
      <c r="Q134" s="220"/>
      <c r="R134" s="220" t="s">
        <v>2</v>
      </c>
      <c r="S134" s="220"/>
      <c r="T134" s="220" t="s">
        <v>3</v>
      </c>
      <c r="U134" s="220"/>
      <c r="V134" s="220" t="s">
        <v>4</v>
      </c>
      <c r="W134" s="220"/>
      <c r="X134" s="220" t="s">
        <v>5</v>
      </c>
      <c r="Y134" s="218"/>
      <c r="Z134" s="11"/>
    </row>
    <row r="135" spans="1:26" ht="30" customHeight="1" x14ac:dyDescent="0.3">
      <c r="A135" s="17" t="s">
        <v>32</v>
      </c>
      <c r="C135" s="10"/>
      <c r="D135" s="259">
        <v>12</v>
      </c>
      <c r="E135" s="237"/>
      <c r="F135" s="372"/>
      <c r="H135" s="238"/>
      <c r="I135" s="243"/>
      <c r="J135" s="247" t="s">
        <v>384</v>
      </c>
      <c r="K135" s="267"/>
      <c r="L135" s="240"/>
      <c r="M135" s="248"/>
      <c r="N135" s="240"/>
      <c r="O135" s="244"/>
      <c r="P135" s="20"/>
      <c r="Q135" s="19"/>
      <c r="R135" s="18">
        <f>M135</f>
        <v>0</v>
      </c>
      <c r="S135" s="19"/>
      <c r="T135" s="20"/>
      <c r="U135" s="19"/>
      <c r="V135" s="20"/>
      <c r="W135" s="19"/>
      <c r="X135" s="22"/>
      <c r="Y135" s="218"/>
      <c r="Z135" s="11"/>
    </row>
    <row r="136" spans="1:26" ht="57" customHeight="1" x14ac:dyDescent="0.3">
      <c r="A136" s="17"/>
      <c r="C136" s="10"/>
      <c r="D136" s="241">
        <v>12</v>
      </c>
      <c r="E136" s="237"/>
      <c r="F136" s="372"/>
      <c r="G136" s="17"/>
      <c r="H136" s="238"/>
      <c r="I136" s="359" t="s">
        <v>744</v>
      </c>
      <c r="J136" s="359"/>
      <c r="K136" s="359"/>
      <c r="L136" s="359"/>
      <c r="M136" s="359"/>
      <c r="N136" s="240"/>
      <c r="O136" s="244"/>
      <c r="P136" s="219"/>
      <c r="Q136" s="218"/>
      <c r="R136" s="218"/>
      <c r="S136" s="218"/>
      <c r="T136" s="218"/>
      <c r="U136" s="218"/>
      <c r="V136" s="218"/>
      <c r="W136" s="218"/>
      <c r="X136" s="218"/>
      <c r="Y136" s="218"/>
      <c r="Z136" s="11"/>
    </row>
    <row r="137" spans="1:26" ht="46.2" customHeight="1" x14ac:dyDescent="0.3">
      <c r="A137" s="17"/>
      <c r="C137" s="10"/>
      <c r="D137" s="241">
        <v>12</v>
      </c>
      <c r="E137" s="237"/>
      <c r="F137" s="372"/>
      <c r="G137" s="17"/>
      <c r="H137" s="238"/>
      <c r="I137" s="360"/>
      <c r="J137" s="360"/>
      <c r="K137" s="360"/>
      <c r="L137" s="360"/>
      <c r="M137" s="360"/>
      <c r="N137" s="240"/>
      <c r="O137" s="244"/>
      <c r="P137" s="219"/>
      <c r="Q137" s="218"/>
      <c r="R137" s="218"/>
      <c r="S137" s="218"/>
      <c r="T137" s="218"/>
      <c r="U137" s="218"/>
      <c r="V137" s="218"/>
      <c r="W137" s="218"/>
      <c r="X137" s="218"/>
      <c r="Y137" s="218"/>
      <c r="Z137" s="11"/>
    </row>
    <row r="138" spans="1:26" ht="30" customHeight="1" x14ac:dyDescent="0.3">
      <c r="A138" s="17"/>
      <c r="C138" s="10"/>
      <c r="D138" s="241">
        <v>12</v>
      </c>
      <c r="E138" s="237"/>
      <c r="F138" s="372"/>
      <c r="G138" s="17"/>
      <c r="H138" s="238"/>
      <c r="I138" s="359" t="s">
        <v>591</v>
      </c>
      <c r="J138" s="359"/>
      <c r="K138" s="243"/>
      <c r="L138" s="243"/>
      <c r="M138" s="243"/>
      <c r="N138" s="240"/>
      <c r="O138" s="244"/>
      <c r="P138" s="219"/>
      <c r="Q138" s="218"/>
      <c r="R138" s="218"/>
      <c r="S138" s="218"/>
      <c r="T138" s="218"/>
      <c r="U138" s="218"/>
      <c r="V138" s="218"/>
      <c r="W138" s="218"/>
      <c r="X138" s="218"/>
      <c r="Y138" s="218"/>
      <c r="Z138" s="11"/>
    </row>
    <row r="139" spans="1:26" ht="30" customHeight="1" x14ac:dyDescent="0.3">
      <c r="A139" s="17"/>
      <c r="C139" s="10"/>
      <c r="D139" s="241">
        <v>12</v>
      </c>
      <c r="E139" s="237"/>
      <c r="F139" s="372"/>
      <c r="G139" s="17"/>
      <c r="H139" s="238"/>
      <c r="I139" s="314"/>
      <c r="J139" s="262"/>
      <c r="K139" s="243"/>
      <c r="L139" s="243"/>
      <c r="M139" s="243"/>
      <c r="N139" s="240"/>
      <c r="O139" s="244"/>
      <c r="P139" s="219"/>
      <c r="Q139" s="218"/>
      <c r="R139" s="218"/>
      <c r="S139" s="218"/>
      <c r="T139" s="218"/>
      <c r="U139" s="218"/>
      <c r="V139" s="218"/>
      <c r="W139" s="218"/>
      <c r="X139" s="218"/>
      <c r="Y139" s="218"/>
      <c r="Z139" s="11"/>
    </row>
    <row r="140" spans="1:26" ht="30" customHeight="1" x14ac:dyDescent="0.3">
      <c r="A140" s="17"/>
      <c r="C140" s="10"/>
      <c r="D140" s="259">
        <v>12</v>
      </c>
      <c r="E140" s="237"/>
      <c r="F140" s="372"/>
      <c r="H140" s="238"/>
      <c r="I140" s="355" t="s">
        <v>673</v>
      </c>
      <c r="J140" s="355"/>
      <c r="K140" s="264"/>
      <c r="L140" s="264"/>
      <c r="M140" s="315"/>
      <c r="N140" s="240"/>
      <c r="O140" s="244"/>
      <c r="P140" s="219"/>
      <c r="Q140" s="218"/>
      <c r="R140" s="219"/>
      <c r="S140" s="218"/>
      <c r="T140" s="218"/>
      <c r="U140" s="218"/>
      <c r="V140" s="218"/>
      <c r="W140" s="218"/>
      <c r="X140" s="218"/>
      <c r="Y140" s="218"/>
      <c r="Z140" s="11"/>
    </row>
    <row r="141" spans="1:26" ht="16.95" customHeight="1" x14ac:dyDescent="0.3">
      <c r="A141" s="17"/>
      <c r="C141" s="10"/>
      <c r="D141" s="259">
        <v>12</v>
      </c>
      <c r="E141" s="237"/>
      <c r="F141" s="372"/>
      <c r="H141" s="238"/>
      <c r="I141" s="271"/>
      <c r="J141" s="271"/>
      <c r="K141" s="271"/>
      <c r="L141" s="271"/>
      <c r="M141" s="271"/>
      <c r="N141" s="240"/>
      <c r="O141" s="244"/>
      <c r="P141" s="219"/>
      <c r="Q141" s="218"/>
      <c r="R141" s="219"/>
      <c r="S141" s="218"/>
      <c r="T141" s="218"/>
      <c r="U141" s="218"/>
      <c r="V141" s="218"/>
      <c r="W141" s="218"/>
      <c r="X141" s="218"/>
      <c r="Y141" s="218"/>
      <c r="Z141" s="11"/>
    </row>
    <row r="142" spans="1:26" ht="30" customHeight="1" x14ac:dyDescent="0.3">
      <c r="A142" s="17"/>
      <c r="C142" s="10"/>
      <c r="D142" s="259">
        <v>12</v>
      </c>
      <c r="I142" s="250"/>
      <c r="J142" s="250"/>
      <c r="K142" s="272"/>
      <c r="L142" s="244"/>
      <c r="N142" s="244"/>
      <c r="O142" s="244"/>
      <c r="P142" s="219"/>
      <c r="Q142" s="218"/>
      <c r="R142" s="219"/>
      <c r="S142" s="218"/>
      <c r="T142" s="218"/>
      <c r="U142" s="218"/>
      <c r="V142" s="218"/>
      <c r="W142" s="218"/>
      <c r="X142" s="218"/>
      <c r="Y142" s="218"/>
      <c r="Z142" s="11"/>
    </row>
    <row r="143" spans="1:26" ht="21.6" customHeight="1" x14ac:dyDescent="0.3">
      <c r="A143" s="17"/>
      <c r="C143" s="10"/>
      <c r="D143" s="273">
        <v>13</v>
      </c>
      <c r="E143" s="237" t="s">
        <v>11</v>
      </c>
      <c r="F143" s="371" t="s">
        <v>684</v>
      </c>
      <c r="G143" s="17">
        <f>Filtrar!AN22</f>
        <v>14</v>
      </c>
      <c r="H143" s="238" t="s">
        <v>12</v>
      </c>
      <c r="I143" s="409" t="s">
        <v>683</v>
      </c>
      <c r="J143" s="409"/>
      <c r="K143" s="267"/>
      <c r="L143" s="240"/>
      <c r="M143" s="136"/>
      <c r="N143" s="136"/>
      <c r="O143" s="244"/>
      <c r="P143" s="219"/>
      <c r="Q143" s="218"/>
      <c r="R143" s="219"/>
      <c r="S143" s="218"/>
      <c r="T143" s="218"/>
      <c r="U143" s="218"/>
      <c r="V143" s="218"/>
      <c r="W143" s="218"/>
      <c r="X143" s="218"/>
      <c r="Y143" s="218"/>
      <c r="Z143" s="11"/>
    </row>
    <row r="144" spans="1:26" ht="22.05" customHeight="1" x14ac:dyDescent="0.3">
      <c r="A144" s="17"/>
      <c r="C144" s="10"/>
      <c r="D144" s="274">
        <v>14</v>
      </c>
      <c r="E144" s="237"/>
      <c r="F144" s="371"/>
      <c r="G144" s="17"/>
      <c r="H144" s="238"/>
      <c r="I144" s="409"/>
      <c r="J144" s="409"/>
      <c r="K144" s="267"/>
      <c r="L144" s="240"/>
      <c r="M144" s="267"/>
      <c r="N144" s="240"/>
      <c r="O144" s="244"/>
      <c r="P144" s="219"/>
      <c r="Q144" s="218"/>
      <c r="R144" s="219"/>
      <c r="S144" s="218"/>
      <c r="T144" s="218"/>
      <c r="U144" s="218"/>
      <c r="V144" s="218"/>
      <c r="W144" s="218"/>
      <c r="X144" s="218"/>
      <c r="Y144" s="218"/>
      <c r="Z144" s="11"/>
    </row>
    <row r="145" spans="1:26" ht="12" customHeight="1" x14ac:dyDescent="0.3">
      <c r="A145" s="17"/>
      <c r="C145" s="10"/>
      <c r="D145" s="259">
        <v>13</v>
      </c>
      <c r="E145" s="237"/>
      <c r="F145" s="371"/>
      <c r="G145" s="17"/>
      <c r="H145" s="238"/>
      <c r="I145" s="413" t="s">
        <v>745</v>
      </c>
      <c r="J145" s="413"/>
      <c r="K145" s="267"/>
      <c r="L145" s="240"/>
      <c r="M145" s="136"/>
      <c r="N145" s="240"/>
      <c r="O145" s="244"/>
      <c r="P145" s="220"/>
      <c r="Q145" s="220"/>
      <c r="R145" s="220"/>
      <c r="S145" s="220"/>
      <c r="T145" s="220"/>
      <c r="U145" s="220"/>
      <c r="V145" s="220"/>
      <c r="W145" s="220"/>
      <c r="X145" s="220"/>
      <c r="Y145" s="218"/>
      <c r="Z145" s="11"/>
    </row>
    <row r="146" spans="1:26" ht="12" customHeight="1" x14ac:dyDescent="0.3">
      <c r="A146" s="17"/>
      <c r="C146" s="10"/>
      <c r="D146" s="259">
        <v>14</v>
      </c>
      <c r="E146" s="237"/>
      <c r="F146" s="371"/>
      <c r="G146" s="17"/>
      <c r="H146" s="238"/>
      <c r="I146" s="413"/>
      <c r="J146" s="413"/>
      <c r="K146" s="267"/>
      <c r="L146" s="240"/>
      <c r="M146" s="136"/>
      <c r="N146" s="240"/>
      <c r="O146" s="244"/>
      <c r="P146" s="220"/>
      <c r="Q146" s="220"/>
      <c r="R146" s="220"/>
      <c r="S146" s="220"/>
      <c r="T146" s="220"/>
      <c r="U146" s="220"/>
      <c r="V146" s="220"/>
      <c r="W146" s="220"/>
      <c r="X146" s="220"/>
      <c r="Y146" s="218"/>
      <c r="Z146" s="11"/>
    </row>
    <row r="147" spans="1:26" ht="28.05" customHeight="1" x14ac:dyDescent="0.3">
      <c r="A147" s="17"/>
      <c r="C147" s="10"/>
      <c r="D147" s="259">
        <v>13</v>
      </c>
      <c r="E147" s="237"/>
      <c r="F147" s="371"/>
      <c r="G147" s="17"/>
      <c r="H147" s="238"/>
      <c r="I147" s="360"/>
      <c r="J147" s="360"/>
      <c r="K147" s="360"/>
      <c r="L147" s="360"/>
      <c r="M147" s="360"/>
      <c r="N147" s="240"/>
      <c r="O147" s="244"/>
      <c r="P147" s="220"/>
      <c r="Q147" s="220"/>
      <c r="R147" s="220"/>
      <c r="S147" s="220"/>
      <c r="T147" s="220"/>
      <c r="U147" s="220"/>
      <c r="V147" s="220"/>
      <c r="W147" s="220"/>
      <c r="X147" s="220"/>
      <c r="Y147" s="218"/>
      <c r="Z147" s="11"/>
    </row>
    <row r="148" spans="1:26" ht="28.05" customHeight="1" x14ac:dyDescent="0.3">
      <c r="A148" s="17"/>
      <c r="C148" s="10"/>
      <c r="D148" s="259">
        <v>14</v>
      </c>
      <c r="E148" s="237"/>
      <c r="F148" s="371"/>
      <c r="G148" s="17"/>
      <c r="H148" s="238"/>
      <c r="I148" s="360"/>
      <c r="J148" s="360"/>
      <c r="K148" s="360"/>
      <c r="L148" s="360"/>
      <c r="M148" s="360"/>
      <c r="N148" s="240"/>
      <c r="O148" s="244"/>
      <c r="P148" s="220"/>
      <c r="Q148" s="220"/>
      <c r="R148" s="220"/>
      <c r="S148" s="220"/>
      <c r="T148" s="220"/>
      <c r="U148" s="220"/>
      <c r="V148" s="220"/>
      <c r="W148" s="220"/>
      <c r="X148" s="220"/>
      <c r="Y148" s="218"/>
      <c r="Z148" s="11"/>
    </row>
    <row r="149" spans="1:26" ht="13.95" customHeight="1" x14ac:dyDescent="0.3">
      <c r="C149" s="10"/>
      <c r="D149" s="259">
        <v>13</v>
      </c>
      <c r="E149" s="237"/>
      <c r="F149" s="371"/>
      <c r="H149" s="238"/>
      <c r="I149" s="243"/>
      <c r="J149" s="247"/>
      <c r="K149" s="267"/>
      <c r="L149" s="240"/>
      <c r="M149" s="271"/>
      <c r="N149" s="240"/>
      <c r="O149" s="244"/>
      <c r="P149" s="218"/>
      <c r="Q149" s="218"/>
      <c r="R149" s="219"/>
      <c r="S149" s="218"/>
      <c r="T149" s="218"/>
      <c r="U149" s="218"/>
      <c r="V149" s="218"/>
      <c r="W149" s="218"/>
      <c r="X149" s="218"/>
      <c r="Y149" s="218"/>
      <c r="Z149" s="11"/>
    </row>
    <row r="150" spans="1:26" ht="13.95" customHeight="1" x14ac:dyDescent="0.3">
      <c r="C150" s="10"/>
      <c r="D150" s="259">
        <v>14</v>
      </c>
      <c r="E150" s="237"/>
      <c r="F150" s="371"/>
      <c r="H150" s="238"/>
      <c r="I150" s="271"/>
      <c r="J150" s="271"/>
      <c r="K150" s="271"/>
      <c r="L150" s="271"/>
      <c r="M150" s="271"/>
      <c r="N150" s="240"/>
      <c r="O150" s="275"/>
      <c r="P150" s="218"/>
      <c r="Q150" s="218"/>
      <c r="R150" s="219"/>
      <c r="S150" s="218"/>
      <c r="T150" s="218"/>
      <c r="U150" s="218"/>
      <c r="V150" s="218"/>
      <c r="W150" s="218"/>
      <c r="X150" s="218"/>
      <c r="Y150" s="218"/>
      <c r="Z150" s="11"/>
    </row>
    <row r="151" spans="1:26" ht="19.95" customHeight="1" x14ac:dyDescent="0.3">
      <c r="C151" s="10"/>
      <c r="D151" s="259">
        <v>13</v>
      </c>
      <c r="E151" s="233"/>
      <c r="F151" s="276"/>
      <c r="H151" s="249"/>
      <c r="I151" s="277"/>
      <c r="J151" s="277"/>
      <c r="K151" s="277"/>
      <c r="L151" s="277"/>
      <c r="M151" s="277"/>
      <c r="N151" s="244"/>
      <c r="O151" s="275"/>
      <c r="P151" s="218"/>
      <c r="Q151" s="218"/>
      <c r="R151" s="219"/>
      <c r="S151" s="218"/>
      <c r="T151" s="218"/>
      <c r="U151" s="218"/>
      <c r="V151" s="218"/>
      <c r="W151" s="218"/>
      <c r="X151" s="218"/>
      <c r="Y151" s="218"/>
      <c r="Z151" s="11"/>
    </row>
    <row r="152" spans="1:26" ht="19.95" customHeight="1" x14ac:dyDescent="0.3">
      <c r="A152" s="17"/>
      <c r="C152" s="10"/>
      <c r="D152" s="259">
        <v>14</v>
      </c>
      <c r="G152" s="17"/>
      <c r="H152" s="249"/>
      <c r="I152" s="250"/>
      <c r="J152" s="250"/>
      <c r="K152" s="272"/>
      <c r="L152" s="244"/>
      <c r="N152" s="244"/>
      <c r="O152" s="244"/>
      <c r="P152" s="219"/>
      <c r="Q152" s="218"/>
      <c r="R152" s="219"/>
      <c r="S152" s="218"/>
      <c r="T152" s="218"/>
      <c r="U152" s="218"/>
      <c r="V152" s="218"/>
      <c r="W152" s="218"/>
      <c r="X152" s="218"/>
      <c r="Y152" s="218"/>
      <c r="Z152" s="11"/>
    </row>
    <row r="153" spans="1:26" ht="30" customHeight="1" x14ac:dyDescent="0.3">
      <c r="A153" s="17"/>
      <c r="C153" s="10"/>
      <c r="D153" s="274">
        <v>15</v>
      </c>
      <c r="E153" s="237" t="s">
        <v>11</v>
      </c>
      <c r="F153" s="372" t="s">
        <v>736</v>
      </c>
      <c r="G153" s="17">
        <f>Filtrar!AN23</f>
        <v>15</v>
      </c>
      <c r="H153" s="238" t="s">
        <v>12</v>
      </c>
      <c r="I153" s="356" t="s">
        <v>37</v>
      </c>
      <c r="J153" s="356"/>
      <c r="K153" s="267"/>
      <c r="L153" s="240"/>
      <c r="M153" s="136"/>
      <c r="N153" s="136"/>
      <c r="O153" s="244"/>
      <c r="P153" s="219"/>
      <c r="Q153" s="218"/>
      <c r="R153" s="219"/>
      <c r="S153" s="218"/>
      <c r="T153" s="218"/>
      <c r="U153" s="218"/>
      <c r="V153" s="218"/>
      <c r="W153" s="218"/>
      <c r="X153" s="218"/>
      <c r="Y153" s="218"/>
      <c r="Z153" s="11"/>
    </row>
    <row r="154" spans="1:26" ht="37.799999999999997" customHeight="1" x14ac:dyDescent="0.3">
      <c r="A154" s="17"/>
      <c r="C154" s="10"/>
      <c r="D154" s="259">
        <v>15</v>
      </c>
      <c r="E154" s="237"/>
      <c r="F154" s="372"/>
      <c r="G154" s="17"/>
      <c r="H154" s="238"/>
      <c r="I154" s="358" t="s">
        <v>653</v>
      </c>
      <c r="J154" s="358"/>
      <c r="K154" s="358"/>
      <c r="L154" s="358"/>
      <c r="M154" s="358"/>
      <c r="N154" s="240"/>
      <c r="O154" s="244"/>
      <c r="P154" s="219"/>
      <c r="Q154" s="218"/>
      <c r="R154" s="219"/>
      <c r="S154" s="218"/>
      <c r="T154" s="218"/>
      <c r="U154" s="218"/>
      <c r="V154" s="218"/>
      <c r="W154" s="218"/>
      <c r="X154" s="218"/>
      <c r="Y154" s="218"/>
      <c r="Z154" s="11"/>
    </row>
    <row r="155" spans="1:26" ht="75" customHeight="1" x14ac:dyDescent="0.3">
      <c r="A155" s="17"/>
      <c r="C155" s="10"/>
      <c r="D155" s="259">
        <v>15</v>
      </c>
      <c r="E155" s="237"/>
      <c r="F155" s="372"/>
      <c r="G155" s="17"/>
      <c r="H155" s="238"/>
      <c r="I155" s="436" t="s">
        <v>766</v>
      </c>
      <c r="J155" s="436"/>
      <c r="K155" s="267"/>
      <c r="L155" s="240"/>
      <c r="M155" s="136"/>
      <c r="N155" s="240"/>
      <c r="O155" s="244"/>
      <c r="P155" s="220" t="s">
        <v>1</v>
      </c>
      <c r="Q155" s="220"/>
      <c r="R155" s="220" t="s">
        <v>2</v>
      </c>
      <c r="S155" s="220"/>
      <c r="T155" s="220" t="s">
        <v>3</v>
      </c>
      <c r="U155" s="220"/>
      <c r="V155" s="220" t="s">
        <v>4</v>
      </c>
      <c r="W155" s="220"/>
      <c r="X155" s="220" t="s">
        <v>5</v>
      </c>
      <c r="Y155" s="218"/>
      <c r="Z155" s="11"/>
    </row>
    <row r="156" spans="1:26" ht="30" customHeight="1" x14ac:dyDescent="0.3">
      <c r="A156" s="24" t="s">
        <v>36</v>
      </c>
      <c r="C156" s="10"/>
      <c r="D156" s="259">
        <v>15</v>
      </c>
      <c r="E156" s="237"/>
      <c r="F156" s="372"/>
      <c r="H156" s="238"/>
      <c r="I156" s="243"/>
      <c r="J156" s="247" t="s">
        <v>384</v>
      </c>
      <c r="K156" s="267"/>
      <c r="L156" s="240"/>
      <c r="M156" s="248"/>
      <c r="N156" s="240"/>
      <c r="O156" s="244"/>
      <c r="P156" s="20"/>
      <c r="Q156" s="19"/>
      <c r="R156" s="18">
        <f>M156</f>
        <v>0</v>
      </c>
      <c r="S156" s="19"/>
      <c r="T156" s="20"/>
      <c r="U156" s="19"/>
      <c r="V156" s="20"/>
      <c r="W156" s="19"/>
      <c r="X156" s="22"/>
      <c r="Y156" s="218"/>
      <c r="Z156" s="11"/>
    </row>
    <row r="157" spans="1:26" ht="16.95" customHeight="1" x14ac:dyDescent="0.3">
      <c r="A157" s="24"/>
      <c r="C157" s="10"/>
      <c r="D157" s="259">
        <v>15</v>
      </c>
      <c r="E157" s="237"/>
      <c r="F157" s="372"/>
      <c r="H157" s="238"/>
      <c r="I157" s="271"/>
      <c r="J157" s="271"/>
      <c r="K157" s="271"/>
      <c r="L157" s="271"/>
      <c r="M157" s="271"/>
      <c r="N157" s="240"/>
      <c r="O157" s="244"/>
      <c r="P157" s="218"/>
      <c r="Q157" s="218"/>
      <c r="R157" s="219"/>
      <c r="S157" s="218"/>
      <c r="T157" s="218"/>
      <c r="U157" s="218"/>
      <c r="V157" s="218"/>
      <c r="W157" s="218"/>
      <c r="X157" s="218"/>
      <c r="Y157" s="218"/>
      <c r="Z157" s="11"/>
    </row>
    <row r="158" spans="1:26" ht="30" customHeight="1" x14ac:dyDescent="0.3">
      <c r="A158" s="17"/>
      <c r="C158" s="10"/>
      <c r="D158" s="259">
        <v>15</v>
      </c>
      <c r="G158" s="17"/>
      <c r="H158" s="249"/>
      <c r="I158" s="250"/>
      <c r="J158" s="250"/>
      <c r="K158" s="272"/>
      <c r="L158" s="244"/>
      <c r="N158" s="244"/>
      <c r="O158" s="244"/>
      <c r="P158" s="219"/>
      <c r="Q158" s="218"/>
      <c r="R158" s="219"/>
      <c r="S158" s="218"/>
      <c r="T158" s="218"/>
      <c r="U158" s="218"/>
      <c r="V158" s="218"/>
      <c r="W158" s="218"/>
      <c r="X158" s="218"/>
      <c r="Y158" s="218"/>
      <c r="Z158" s="11"/>
    </row>
    <row r="159" spans="1:26" ht="30" customHeight="1" x14ac:dyDescent="0.3">
      <c r="A159" s="17"/>
      <c r="C159" s="10"/>
      <c r="D159" s="274">
        <v>16</v>
      </c>
      <c r="E159" s="237" t="s">
        <v>11</v>
      </c>
      <c r="F159" s="372" t="s">
        <v>654</v>
      </c>
      <c r="G159" s="17">
        <f>Filtrar!AN24</f>
        <v>16</v>
      </c>
      <c r="H159" s="238" t="s">
        <v>12</v>
      </c>
      <c r="I159" s="356" t="s">
        <v>698</v>
      </c>
      <c r="J159" s="356"/>
      <c r="K159" s="356"/>
      <c r="L159" s="356"/>
      <c r="M159" s="356"/>
      <c r="N159" s="136"/>
      <c r="O159" s="244"/>
      <c r="P159" s="219"/>
      <c r="Q159" s="218"/>
      <c r="R159" s="219"/>
      <c r="S159" s="218"/>
      <c r="T159" s="218"/>
      <c r="U159" s="218"/>
      <c r="V159" s="218"/>
      <c r="W159" s="218"/>
      <c r="X159" s="218"/>
      <c r="Y159" s="218"/>
      <c r="Z159" s="11"/>
    </row>
    <row r="160" spans="1:26" ht="24.6" customHeight="1" x14ac:dyDescent="0.3">
      <c r="A160" s="17"/>
      <c r="C160" s="10"/>
      <c r="D160" s="259">
        <v>16</v>
      </c>
      <c r="E160" s="278"/>
      <c r="F160" s="372"/>
      <c r="G160" s="17"/>
      <c r="H160" s="238"/>
      <c r="I160" s="358" t="s">
        <v>349</v>
      </c>
      <c r="J160" s="358"/>
      <c r="K160" s="267"/>
      <c r="L160" s="240"/>
      <c r="M160" s="243"/>
      <c r="N160" s="240"/>
      <c r="O160" s="244"/>
      <c r="P160" s="219"/>
      <c r="Q160" s="218"/>
      <c r="R160" s="219"/>
      <c r="S160" s="218"/>
      <c r="T160" s="218"/>
      <c r="U160" s="218"/>
      <c r="V160" s="218"/>
      <c r="W160" s="218"/>
      <c r="X160" s="218"/>
      <c r="Y160" s="218"/>
      <c r="Z160" s="11"/>
    </row>
    <row r="161" spans="1:26" ht="56.25" customHeight="1" x14ac:dyDescent="0.3">
      <c r="A161" s="17"/>
      <c r="C161" s="10"/>
      <c r="D161" s="259">
        <v>16</v>
      </c>
      <c r="E161" s="237"/>
      <c r="F161" s="372"/>
      <c r="G161" s="17"/>
      <c r="H161" s="238"/>
      <c r="I161" s="357" t="s">
        <v>767</v>
      </c>
      <c r="J161" s="357"/>
      <c r="K161" s="267"/>
      <c r="L161" s="240"/>
      <c r="M161" s="243"/>
      <c r="N161" s="240"/>
      <c r="O161" s="244"/>
      <c r="P161" s="220" t="s">
        <v>1</v>
      </c>
      <c r="Q161" s="220"/>
      <c r="R161" s="220" t="s">
        <v>2</v>
      </c>
      <c r="S161" s="220"/>
      <c r="T161" s="220" t="s">
        <v>3</v>
      </c>
      <c r="U161" s="220"/>
      <c r="V161" s="220" t="s">
        <v>4</v>
      </c>
      <c r="W161" s="220"/>
      <c r="X161" s="220" t="s">
        <v>5</v>
      </c>
      <c r="Y161" s="218"/>
      <c r="Z161" s="11"/>
    </row>
    <row r="162" spans="1:26" ht="30" customHeight="1" x14ac:dyDescent="0.3">
      <c r="A162" s="17" t="s">
        <v>38</v>
      </c>
      <c r="C162" s="10"/>
      <c r="D162" s="259">
        <v>16</v>
      </c>
      <c r="E162" s="237"/>
      <c r="F162" s="372"/>
      <c r="H162" s="238"/>
      <c r="I162" s="243"/>
      <c r="J162" s="247" t="s">
        <v>384</v>
      </c>
      <c r="K162" s="267"/>
      <c r="L162" s="240"/>
      <c r="M162" s="248"/>
      <c r="N162" s="240"/>
      <c r="O162" s="244"/>
      <c r="P162" s="20"/>
      <c r="Q162" s="19"/>
      <c r="R162" s="18">
        <f>M162</f>
        <v>0</v>
      </c>
      <c r="S162" s="19"/>
      <c r="T162" s="20"/>
      <c r="U162" s="19"/>
      <c r="V162" s="20"/>
      <c r="W162" s="19"/>
      <c r="X162" s="22"/>
      <c r="Y162" s="218"/>
      <c r="Z162" s="11"/>
    </row>
    <row r="163" spans="1:26" ht="30" customHeight="1" x14ac:dyDescent="0.3">
      <c r="A163" s="17"/>
      <c r="C163" s="10"/>
      <c r="D163" s="259">
        <v>16</v>
      </c>
      <c r="E163" s="237"/>
      <c r="F163" s="372"/>
      <c r="G163" s="17"/>
      <c r="H163" s="238"/>
      <c r="I163" s="359" t="s">
        <v>484</v>
      </c>
      <c r="J163" s="359"/>
      <c r="K163" s="359"/>
      <c r="L163" s="359"/>
      <c r="M163" s="359"/>
      <c r="N163" s="240"/>
      <c r="O163" s="244"/>
      <c r="P163" s="219"/>
      <c r="Q163" s="218"/>
      <c r="R163" s="219"/>
      <c r="S163" s="218"/>
      <c r="T163" s="218"/>
      <c r="U163" s="218"/>
      <c r="V163" s="218"/>
      <c r="W163" s="218"/>
      <c r="X163" s="218"/>
      <c r="Y163" s="218"/>
      <c r="Z163" s="11"/>
    </row>
    <row r="164" spans="1:26" ht="30" customHeight="1" x14ac:dyDescent="0.3">
      <c r="A164" s="17"/>
      <c r="C164" s="10"/>
      <c r="D164" s="259">
        <v>16</v>
      </c>
      <c r="E164" s="237"/>
      <c r="F164" s="372"/>
      <c r="G164" s="17"/>
      <c r="H164" s="238"/>
      <c r="I164" s="360"/>
      <c r="J164" s="360"/>
      <c r="K164" s="360"/>
      <c r="L164" s="360"/>
      <c r="M164" s="360"/>
      <c r="N164" s="240"/>
      <c r="O164" s="244"/>
      <c r="P164" s="219"/>
      <c r="Q164" s="218"/>
      <c r="R164" s="219"/>
      <c r="S164" s="218"/>
      <c r="T164" s="218"/>
      <c r="U164" s="218"/>
      <c r="V164" s="218"/>
      <c r="W164" s="218"/>
      <c r="X164" s="218"/>
      <c r="Y164" s="218"/>
      <c r="Z164" s="11"/>
    </row>
    <row r="165" spans="1:26" ht="53.25" customHeight="1" x14ac:dyDescent="0.3">
      <c r="A165" s="17"/>
      <c r="C165" s="10"/>
      <c r="D165" s="259">
        <v>16</v>
      </c>
      <c r="E165" s="237"/>
      <c r="F165" s="372"/>
      <c r="G165" s="17"/>
      <c r="H165" s="238"/>
      <c r="I165" s="359" t="s">
        <v>593</v>
      </c>
      <c r="J165" s="359"/>
      <c r="K165" s="359"/>
      <c r="L165" s="359"/>
      <c r="M165" s="359"/>
      <c r="N165" s="240"/>
      <c r="O165" s="244"/>
      <c r="P165" s="219"/>
      <c r="Q165" s="218"/>
      <c r="R165" s="219"/>
      <c r="S165" s="218"/>
      <c r="T165" s="218"/>
      <c r="U165" s="218"/>
      <c r="V165" s="218"/>
      <c r="W165" s="218"/>
      <c r="X165" s="218"/>
      <c r="Y165" s="218"/>
      <c r="Z165" s="11"/>
    </row>
    <row r="166" spans="1:26" ht="41.4" customHeight="1" x14ac:dyDescent="0.3">
      <c r="A166" s="17"/>
      <c r="C166" s="10"/>
      <c r="D166" s="259">
        <v>16</v>
      </c>
      <c r="E166" s="237"/>
      <c r="F166" s="372"/>
      <c r="G166" s="17"/>
      <c r="H166" s="238"/>
      <c r="I166" s="360"/>
      <c r="J166" s="360"/>
      <c r="K166" s="360"/>
      <c r="L166" s="360"/>
      <c r="M166" s="360"/>
      <c r="N166" s="240"/>
      <c r="O166" s="244"/>
      <c r="P166" s="219"/>
      <c r="Q166" s="218"/>
      <c r="R166" s="219"/>
      <c r="S166" s="218"/>
      <c r="T166" s="218"/>
      <c r="U166" s="218"/>
      <c r="V166" s="218"/>
      <c r="W166" s="218"/>
      <c r="X166" s="218"/>
      <c r="Y166" s="218"/>
      <c r="Z166" s="11"/>
    </row>
    <row r="167" spans="1:26" ht="30" customHeight="1" x14ac:dyDescent="0.3">
      <c r="A167" s="17"/>
      <c r="C167" s="10"/>
      <c r="D167" s="259">
        <v>16</v>
      </c>
      <c r="E167" s="237"/>
      <c r="F167" s="372"/>
      <c r="G167" s="17"/>
      <c r="H167" s="238"/>
      <c r="I167" s="359" t="s">
        <v>592</v>
      </c>
      <c r="J167" s="359"/>
      <c r="K167" s="243"/>
      <c r="L167" s="243"/>
      <c r="M167" s="243"/>
      <c r="N167" s="240"/>
      <c r="O167" s="244"/>
      <c r="P167" s="219"/>
      <c r="Q167" s="218"/>
      <c r="R167" s="219"/>
      <c r="S167" s="218"/>
      <c r="T167" s="218"/>
      <c r="U167" s="218"/>
      <c r="V167" s="218"/>
      <c r="W167" s="218"/>
      <c r="X167" s="218"/>
      <c r="Y167" s="218"/>
      <c r="Z167" s="11"/>
    </row>
    <row r="168" spans="1:26" ht="30" customHeight="1" x14ac:dyDescent="0.3">
      <c r="A168" s="17"/>
      <c r="C168" s="10"/>
      <c r="D168" s="259">
        <v>16</v>
      </c>
      <c r="E168" s="237"/>
      <c r="F168" s="372"/>
      <c r="G168" s="17"/>
      <c r="H168" s="238"/>
      <c r="I168" s="314"/>
      <c r="J168" s="262"/>
      <c r="K168" s="243"/>
      <c r="L168" s="243"/>
      <c r="M168" s="243"/>
      <c r="N168" s="240"/>
      <c r="O168" s="244"/>
      <c r="P168" s="219"/>
      <c r="Q168" s="218"/>
      <c r="R168" s="219"/>
      <c r="S168" s="218"/>
      <c r="T168" s="218"/>
      <c r="U168" s="218"/>
      <c r="V168" s="218"/>
      <c r="W168" s="218"/>
      <c r="X168" s="218"/>
      <c r="Y168" s="218"/>
      <c r="Z168" s="11"/>
    </row>
    <row r="169" spans="1:26" ht="30" customHeight="1" x14ac:dyDescent="0.3">
      <c r="A169" s="17"/>
      <c r="C169" s="10"/>
      <c r="D169" s="259">
        <v>16</v>
      </c>
      <c r="E169" s="237"/>
      <c r="F169" s="372"/>
      <c r="G169" s="17"/>
      <c r="H169" s="238"/>
      <c r="I169" s="411" t="s">
        <v>675</v>
      </c>
      <c r="J169" s="411"/>
      <c r="K169" s="264"/>
      <c r="L169" s="264"/>
      <c r="M169" s="315"/>
      <c r="N169" s="240"/>
      <c r="O169" s="244"/>
      <c r="P169" s="219"/>
      <c r="Q169" s="218"/>
      <c r="R169" s="219"/>
      <c r="S169" s="218"/>
      <c r="T169" s="218"/>
      <c r="U169" s="218"/>
      <c r="V169" s="218"/>
      <c r="W169" s="218"/>
      <c r="X169" s="218"/>
      <c r="Y169" s="218"/>
      <c r="Z169" s="11"/>
    </row>
    <row r="170" spans="1:26" ht="16.95" customHeight="1" x14ac:dyDescent="0.3">
      <c r="A170" s="17"/>
      <c r="C170" s="10"/>
      <c r="D170" s="259">
        <v>16</v>
      </c>
      <c r="E170" s="237"/>
      <c r="F170" s="372"/>
      <c r="G170" s="17"/>
      <c r="H170" s="238"/>
      <c r="I170" s="271"/>
      <c r="J170" s="271"/>
      <c r="K170" s="271"/>
      <c r="L170" s="271"/>
      <c r="M170" s="271"/>
      <c r="N170" s="271"/>
      <c r="O170" s="244"/>
      <c r="P170" s="219"/>
      <c r="Q170" s="218"/>
      <c r="R170" s="219"/>
      <c r="S170" s="218"/>
      <c r="T170" s="218"/>
      <c r="U170" s="218"/>
      <c r="V170" s="218"/>
      <c r="W170" s="218"/>
      <c r="X170" s="218"/>
      <c r="Y170" s="218"/>
      <c r="Z170" s="11"/>
    </row>
    <row r="171" spans="1:26" ht="30" customHeight="1" x14ac:dyDescent="0.3">
      <c r="A171" s="17"/>
      <c r="C171" s="10"/>
      <c r="D171" s="259">
        <v>16</v>
      </c>
      <c r="G171" s="17"/>
      <c r="H171" s="249"/>
      <c r="I171" s="250"/>
      <c r="J171" s="250"/>
      <c r="K171" s="272"/>
      <c r="L171" s="244"/>
      <c r="N171" s="244"/>
      <c r="O171" s="244"/>
      <c r="P171" s="219"/>
      <c r="Q171" s="218"/>
      <c r="R171" s="219"/>
      <c r="S171" s="218"/>
      <c r="T171" s="218"/>
      <c r="U171" s="218"/>
      <c r="V171" s="218"/>
      <c r="W171" s="218"/>
      <c r="X171" s="218"/>
      <c r="Y171" s="218"/>
      <c r="Z171" s="11"/>
    </row>
    <row r="172" spans="1:26" ht="30" customHeight="1" x14ac:dyDescent="0.3">
      <c r="A172" s="17"/>
      <c r="C172" s="10"/>
      <c r="D172" s="274">
        <v>17</v>
      </c>
      <c r="E172" s="237" t="s">
        <v>11</v>
      </c>
      <c r="F172" s="371" t="s">
        <v>594</v>
      </c>
      <c r="G172" s="17">
        <f>Filtrar!AN25</f>
        <v>17</v>
      </c>
      <c r="H172" s="238" t="s">
        <v>12</v>
      </c>
      <c r="I172" s="356" t="s">
        <v>41</v>
      </c>
      <c r="J172" s="356"/>
      <c r="K172" s="267"/>
      <c r="L172" s="240"/>
      <c r="M172" s="136"/>
      <c r="N172" s="136"/>
      <c r="O172" s="244"/>
      <c r="P172" s="219"/>
      <c r="Q172" s="218"/>
      <c r="R172" s="219"/>
      <c r="S172" s="218"/>
      <c r="T172" s="218"/>
      <c r="U172" s="218"/>
      <c r="V172" s="218"/>
      <c r="W172" s="218"/>
      <c r="X172" s="218"/>
      <c r="Y172" s="218"/>
      <c r="Z172" s="11"/>
    </row>
    <row r="173" spans="1:26" ht="30" customHeight="1" x14ac:dyDescent="0.3">
      <c r="A173" s="17"/>
      <c r="C173" s="10"/>
      <c r="D173" s="259">
        <v>17</v>
      </c>
      <c r="E173" s="278"/>
      <c r="F173" s="371"/>
      <c r="G173" s="17"/>
      <c r="H173" s="238"/>
      <c r="I173" s="358" t="s">
        <v>595</v>
      </c>
      <c r="J173" s="358"/>
      <c r="K173" s="358"/>
      <c r="L173" s="358"/>
      <c r="M173" s="358"/>
      <c r="N173" s="240"/>
      <c r="O173" s="244"/>
      <c r="P173" s="219"/>
      <c r="Q173" s="218"/>
      <c r="R173" s="219"/>
      <c r="S173" s="218"/>
      <c r="T173" s="218"/>
      <c r="U173" s="218"/>
      <c r="V173" s="218"/>
      <c r="W173" s="218"/>
      <c r="X173" s="218"/>
      <c r="Y173" s="218"/>
      <c r="Z173" s="11"/>
    </row>
    <row r="174" spans="1:26" ht="56.25" customHeight="1" x14ac:dyDescent="0.3">
      <c r="A174" s="17"/>
      <c r="C174" s="10"/>
      <c r="D174" s="259">
        <v>17</v>
      </c>
      <c r="E174" s="237"/>
      <c r="F174" s="371"/>
      <c r="G174" s="17"/>
      <c r="H174" s="238"/>
      <c r="I174" s="357" t="s">
        <v>768</v>
      </c>
      <c r="J174" s="357"/>
      <c r="K174" s="267"/>
      <c r="L174" s="240"/>
      <c r="M174" s="136"/>
      <c r="N174" s="240"/>
      <c r="O174" s="244"/>
      <c r="P174" s="220" t="s">
        <v>1</v>
      </c>
      <c r="Q174" s="220"/>
      <c r="R174" s="220" t="s">
        <v>2</v>
      </c>
      <c r="S174" s="220"/>
      <c r="T174" s="220" t="s">
        <v>3</v>
      </c>
      <c r="U174" s="220"/>
      <c r="V174" s="220" t="s">
        <v>4</v>
      </c>
      <c r="W174" s="220"/>
      <c r="X174" s="220" t="s">
        <v>5</v>
      </c>
      <c r="Y174" s="218"/>
      <c r="Z174" s="11"/>
    </row>
    <row r="175" spans="1:26" ht="30" customHeight="1" x14ac:dyDescent="0.3">
      <c r="A175" s="17" t="s">
        <v>40</v>
      </c>
      <c r="C175" s="10"/>
      <c r="D175" s="259">
        <v>17</v>
      </c>
      <c r="E175" s="237"/>
      <c r="F175" s="371"/>
      <c r="H175" s="238"/>
      <c r="I175" s="243"/>
      <c r="J175" s="247" t="s">
        <v>384</v>
      </c>
      <c r="K175" s="267"/>
      <c r="L175" s="240"/>
      <c r="M175" s="248"/>
      <c r="N175" s="240"/>
      <c r="O175" s="244"/>
      <c r="P175" s="20"/>
      <c r="Q175" s="19"/>
      <c r="R175" s="18">
        <f>M175</f>
        <v>0</v>
      </c>
      <c r="S175" s="19"/>
      <c r="T175" s="20"/>
      <c r="U175" s="19"/>
      <c r="V175" s="20"/>
      <c r="W175" s="19"/>
      <c r="X175" s="22"/>
      <c r="Y175" s="218"/>
      <c r="Z175" s="11"/>
    </row>
    <row r="176" spans="1:26" ht="30" customHeight="1" x14ac:dyDescent="0.3">
      <c r="A176" s="17"/>
      <c r="C176" s="10"/>
      <c r="D176" s="259"/>
      <c r="E176" s="237"/>
      <c r="F176" s="371"/>
      <c r="H176" s="238"/>
      <c r="I176" s="359" t="s">
        <v>746</v>
      </c>
      <c r="J176" s="359"/>
      <c r="K176" s="359"/>
      <c r="L176" s="359"/>
      <c r="M176" s="359"/>
      <c r="N176" s="240"/>
      <c r="O176" s="244"/>
      <c r="P176" s="218"/>
      <c r="Q176" s="218"/>
      <c r="R176" s="219"/>
      <c r="S176" s="218"/>
      <c r="T176" s="218"/>
      <c r="U176" s="218"/>
      <c r="V176" s="218"/>
      <c r="W176" s="218"/>
      <c r="X176" s="218"/>
      <c r="Y176" s="218"/>
      <c r="Z176" s="11"/>
    </row>
    <row r="177" spans="1:26" ht="30" customHeight="1" x14ac:dyDescent="0.3">
      <c r="A177" s="17"/>
      <c r="C177" s="10"/>
      <c r="D177" s="259">
        <v>17</v>
      </c>
      <c r="E177" s="237"/>
      <c r="F177" s="371"/>
      <c r="H177" s="238"/>
      <c r="I177" s="361"/>
      <c r="J177" s="361"/>
      <c r="K177" s="361"/>
      <c r="L177" s="361"/>
      <c r="M177" s="361"/>
      <c r="N177" s="240"/>
      <c r="O177" s="244"/>
      <c r="P177" s="218"/>
      <c r="Q177" s="218"/>
      <c r="R177" s="219"/>
      <c r="S177" s="218"/>
      <c r="T177" s="218"/>
      <c r="U177" s="218"/>
      <c r="V177" s="218"/>
      <c r="W177" s="218"/>
      <c r="X177" s="218"/>
      <c r="Y177" s="218"/>
      <c r="Z177" s="11"/>
    </row>
    <row r="178" spans="1:26" ht="16.95" customHeight="1" x14ac:dyDescent="0.3">
      <c r="A178" s="17"/>
      <c r="C178" s="10"/>
      <c r="D178" s="259">
        <v>17</v>
      </c>
      <c r="E178" s="237"/>
      <c r="F178" s="371"/>
      <c r="G178" s="17"/>
      <c r="H178" s="238"/>
      <c r="I178" s="271"/>
      <c r="J178" s="271"/>
      <c r="K178" s="271"/>
      <c r="L178" s="271"/>
      <c r="M178" s="271"/>
      <c r="N178" s="271"/>
      <c r="O178" s="244"/>
      <c r="P178" s="219"/>
      <c r="Q178" s="218"/>
      <c r="R178" s="219"/>
      <c r="S178" s="218"/>
      <c r="T178" s="218"/>
      <c r="U178" s="218"/>
      <c r="V178" s="218"/>
      <c r="W178" s="218"/>
      <c r="X178" s="218"/>
      <c r="Y178" s="218"/>
      <c r="Z178" s="11"/>
    </row>
    <row r="179" spans="1:26" ht="30" customHeight="1" x14ac:dyDescent="0.3">
      <c r="A179" s="17"/>
      <c r="C179" s="10"/>
      <c r="D179" s="259">
        <v>17</v>
      </c>
      <c r="E179" s="158"/>
      <c r="F179" s="158"/>
      <c r="G179" s="279"/>
      <c r="H179" s="253"/>
      <c r="I179" s="280"/>
      <c r="J179" s="280"/>
      <c r="K179" s="254"/>
      <c r="L179" s="254"/>
      <c r="M179" s="254"/>
      <c r="N179" s="256"/>
      <c r="O179" s="256"/>
      <c r="P179" s="245"/>
      <c r="Q179" s="281"/>
      <c r="R179" s="245"/>
      <c r="S179" s="281"/>
      <c r="T179" s="281"/>
      <c r="U179" s="281"/>
      <c r="V179" s="281"/>
      <c r="W179" s="281"/>
      <c r="X179" s="281"/>
      <c r="Y179" s="218"/>
      <c r="Z179" s="11"/>
    </row>
    <row r="180" spans="1:26" ht="30" customHeight="1" x14ac:dyDescent="0.3">
      <c r="A180" s="17"/>
      <c r="C180" s="10"/>
      <c r="D180" s="274">
        <v>18</v>
      </c>
      <c r="E180" s="237" t="s">
        <v>11</v>
      </c>
      <c r="F180" s="372" t="s">
        <v>1082</v>
      </c>
      <c r="G180" s="17">
        <f>Filtrar!AN26</f>
        <v>18</v>
      </c>
      <c r="H180" s="238" t="s">
        <v>12</v>
      </c>
      <c r="I180" s="356" t="s">
        <v>770</v>
      </c>
      <c r="J180" s="356"/>
      <c r="K180" s="267"/>
      <c r="L180" s="267"/>
      <c r="M180" s="267"/>
      <c r="N180" s="136"/>
      <c r="O180" s="244"/>
      <c r="P180" s="219"/>
      <c r="Q180" s="218"/>
      <c r="R180" s="219"/>
      <c r="S180" s="218"/>
      <c r="T180" s="218"/>
      <c r="U180" s="218"/>
      <c r="V180" s="218"/>
      <c r="W180" s="218"/>
      <c r="X180" s="218"/>
      <c r="Y180" s="218"/>
      <c r="Z180" s="11"/>
    </row>
    <row r="181" spans="1:26" ht="56.25" customHeight="1" x14ac:dyDescent="0.3">
      <c r="A181" s="17"/>
      <c r="C181" s="10"/>
      <c r="D181" s="259">
        <v>18</v>
      </c>
      <c r="E181" s="237"/>
      <c r="F181" s="440"/>
      <c r="G181" s="17"/>
      <c r="H181" s="238"/>
      <c r="I181" s="357" t="s">
        <v>769</v>
      </c>
      <c r="J181" s="357"/>
      <c r="K181" s="267"/>
      <c r="L181" s="267"/>
      <c r="M181" s="267"/>
      <c r="N181" s="240"/>
      <c r="O181" s="244"/>
      <c r="P181" s="220" t="s">
        <v>1</v>
      </c>
      <c r="Q181" s="220"/>
      <c r="R181" s="220" t="s">
        <v>2</v>
      </c>
      <c r="S181" s="220"/>
      <c r="T181" s="220" t="s">
        <v>3</v>
      </c>
      <c r="U181" s="220"/>
      <c r="V181" s="220" t="s">
        <v>4</v>
      </c>
      <c r="W181" s="220"/>
      <c r="X181" s="220" t="s">
        <v>5</v>
      </c>
      <c r="Y181" s="218"/>
      <c r="Z181" s="11"/>
    </row>
    <row r="182" spans="1:26" ht="30" customHeight="1" x14ac:dyDescent="0.3">
      <c r="C182" s="10"/>
      <c r="D182" s="274" t="s">
        <v>494</v>
      </c>
      <c r="E182" s="237"/>
      <c r="F182" s="440"/>
      <c r="G182" s="17">
        <f>Filtrar!AN28</f>
        <v>20</v>
      </c>
      <c r="H182" s="238"/>
      <c r="I182" s="356" t="s">
        <v>579</v>
      </c>
      <c r="J182" s="356"/>
      <c r="K182" s="267"/>
      <c r="L182" s="240"/>
      <c r="M182" s="215"/>
      <c r="N182" s="240"/>
      <c r="O182" s="244"/>
      <c r="P182" s="20"/>
      <c r="Q182" s="19"/>
      <c r="R182" s="20"/>
      <c r="S182" s="19"/>
      <c r="T182" s="18">
        <f>M182</f>
        <v>0</v>
      </c>
      <c r="U182" s="19"/>
      <c r="V182" s="20"/>
      <c r="W182" s="19"/>
      <c r="X182" s="22"/>
      <c r="Y182" s="218"/>
      <c r="Z182" s="11"/>
    </row>
    <row r="183" spans="1:26" ht="30" customHeight="1" x14ac:dyDescent="0.3">
      <c r="A183" s="24" t="s">
        <v>42</v>
      </c>
      <c r="C183" s="10"/>
      <c r="D183" s="274" t="s">
        <v>495</v>
      </c>
      <c r="E183" s="237"/>
      <c r="F183" s="440"/>
      <c r="G183" s="17">
        <f>Filtrar!AN27</f>
        <v>19</v>
      </c>
      <c r="H183" s="238"/>
      <c r="I183" s="356" t="s">
        <v>580</v>
      </c>
      <c r="J183" s="356"/>
      <c r="K183" s="267"/>
      <c r="L183" s="240"/>
      <c r="M183" s="216"/>
      <c r="N183" s="240"/>
      <c r="O183" s="244"/>
      <c r="P183" s="20"/>
      <c r="Q183" s="19"/>
      <c r="R183" s="20"/>
      <c r="S183" s="19"/>
      <c r="T183" s="18">
        <f>M183</f>
        <v>0</v>
      </c>
      <c r="U183" s="19"/>
      <c r="V183" s="20"/>
      <c r="W183" s="19"/>
      <c r="X183" s="22"/>
      <c r="Y183" s="218"/>
      <c r="Z183" s="11"/>
    </row>
    <row r="184" spans="1:26" ht="30" customHeight="1" x14ac:dyDescent="0.3">
      <c r="A184" s="17" t="s">
        <v>43</v>
      </c>
      <c r="C184" s="10"/>
      <c r="D184" s="274" t="s">
        <v>496</v>
      </c>
      <c r="E184" s="237"/>
      <c r="F184" s="440"/>
      <c r="G184" s="17">
        <f>Filtrar!AN28</f>
        <v>20</v>
      </c>
      <c r="H184" s="238"/>
      <c r="I184" s="356" t="s">
        <v>581</v>
      </c>
      <c r="J184" s="356"/>
      <c r="K184" s="267"/>
      <c r="L184" s="240"/>
      <c r="M184" s="248"/>
      <c r="N184" s="240"/>
      <c r="O184" s="244"/>
      <c r="P184" s="20"/>
      <c r="Q184" s="19"/>
      <c r="R184" s="20"/>
      <c r="S184" s="19"/>
      <c r="T184" s="18">
        <f>M184</f>
        <v>0</v>
      </c>
      <c r="U184" s="19"/>
      <c r="V184" s="20"/>
      <c r="W184" s="19"/>
      <c r="X184" s="22"/>
      <c r="Y184" s="218"/>
      <c r="Z184" s="11"/>
    </row>
    <row r="185" spans="1:26" ht="10.050000000000001" customHeight="1" x14ac:dyDescent="0.3">
      <c r="A185" s="17"/>
      <c r="C185" s="10"/>
      <c r="D185" s="259">
        <v>18</v>
      </c>
      <c r="E185" s="237"/>
      <c r="F185" s="440"/>
      <c r="G185" s="17"/>
      <c r="H185" s="238"/>
      <c r="I185" s="356"/>
      <c r="J185" s="356"/>
      <c r="K185" s="267"/>
      <c r="L185" s="240"/>
      <c r="M185" s="136"/>
      <c r="N185" s="240"/>
      <c r="O185" s="244"/>
      <c r="P185" s="219"/>
      <c r="Q185" s="218"/>
      <c r="R185" s="219"/>
      <c r="S185" s="218"/>
      <c r="T185" s="218"/>
      <c r="U185" s="218"/>
      <c r="V185" s="218"/>
      <c r="W185" s="218"/>
      <c r="X185" s="218"/>
      <c r="Y185" s="218"/>
      <c r="Z185" s="11"/>
    </row>
    <row r="186" spans="1:26" ht="32.4" customHeight="1" x14ac:dyDescent="0.3">
      <c r="A186" s="17"/>
      <c r="C186" s="10"/>
      <c r="D186" s="259">
        <v>18</v>
      </c>
      <c r="E186" s="237"/>
      <c r="F186" s="440"/>
      <c r="G186" s="17"/>
      <c r="H186" s="238"/>
      <c r="I186" s="363" t="s">
        <v>747</v>
      </c>
      <c r="J186" s="363"/>
      <c r="K186" s="363"/>
      <c r="L186" s="363"/>
      <c r="M186" s="363"/>
      <c r="N186" s="240"/>
      <c r="O186" s="244"/>
      <c r="P186" s="219"/>
      <c r="Q186" s="218"/>
      <c r="R186" s="219"/>
      <c r="S186" s="218"/>
      <c r="T186" s="218"/>
      <c r="U186" s="218"/>
      <c r="V186" s="218"/>
      <c r="W186" s="218"/>
      <c r="X186" s="218"/>
      <c r="Y186" s="218"/>
      <c r="Z186" s="11"/>
    </row>
    <row r="187" spans="1:26" ht="37.200000000000003" customHeight="1" x14ac:dyDescent="0.3">
      <c r="A187" s="17"/>
      <c r="C187" s="10"/>
      <c r="D187" s="259">
        <v>18</v>
      </c>
      <c r="E187" s="237"/>
      <c r="F187" s="440"/>
      <c r="G187" s="17"/>
      <c r="H187" s="238"/>
      <c r="I187" s="354"/>
      <c r="J187" s="354"/>
      <c r="K187" s="354"/>
      <c r="L187" s="354"/>
      <c r="M187" s="354"/>
      <c r="N187" s="240"/>
      <c r="O187" s="244"/>
      <c r="P187" s="219"/>
      <c r="Q187" s="218"/>
      <c r="R187" s="219"/>
      <c r="S187" s="218"/>
      <c r="T187" s="218"/>
      <c r="U187" s="218"/>
      <c r="V187" s="218"/>
      <c r="W187" s="218"/>
      <c r="X187" s="218"/>
      <c r="Y187" s="218"/>
      <c r="Z187" s="11"/>
    </row>
    <row r="188" spans="1:26" ht="26.25" customHeight="1" x14ac:dyDescent="0.3">
      <c r="A188" s="17"/>
      <c r="C188" s="10"/>
      <c r="D188" s="259">
        <v>18</v>
      </c>
      <c r="E188" s="237"/>
      <c r="F188" s="440"/>
      <c r="G188" s="17"/>
      <c r="H188" s="238"/>
      <c r="I188" s="362" t="s">
        <v>711</v>
      </c>
      <c r="J188" s="362"/>
      <c r="K188" s="362"/>
      <c r="L188" s="362"/>
      <c r="M188" s="362"/>
      <c r="N188" s="240"/>
      <c r="O188" s="244"/>
      <c r="P188" s="219"/>
      <c r="Q188" s="218"/>
      <c r="R188" s="219"/>
      <c r="S188" s="218"/>
      <c r="T188" s="218"/>
      <c r="U188" s="218"/>
      <c r="V188" s="218"/>
      <c r="W188" s="218"/>
      <c r="X188" s="218"/>
      <c r="Y188" s="218"/>
      <c r="Z188" s="11"/>
    </row>
    <row r="189" spans="1:26" ht="26.25" customHeight="1" x14ac:dyDescent="0.3">
      <c r="A189" s="17"/>
      <c r="C189" s="10"/>
      <c r="D189" s="259">
        <v>18</v>
      </c>
      <c r="E189" s="237"/>
      <c r="F189" s="440"/>
      <c r="G189" s="17"/>
      <c r="H189" s="238"/>
      <c r="I189" s="316"/>
      <c r="J189" s="239"/>
      <c r="K189" s="239"/>
      <c r="L189" s="239"/>
      <c r="M189" s="239"/>
      <c r="N189" s="240"/>
      <c r="O189" s="244"/>
      <c r="P189" s="219"/>
      <c r="Q189" s="218"/>
      <c r="R189" s="219"/>
      <c r="S189" s="218"/>
      <c r="T189" s="218"/>
      <c r="U189" s="218"/>
      <c r="V189" s="218"/>
      <c r="W189" s="218"/>
      <c r="X189" s="218"/>
      <c r="Y189" s="218"/>
      <c r="Z189" s="11"/>
    </row>
    <row r="190" spans="1:26" ht="26.25" customHeight="1" x14ac:dyDescent="0.3">
      <c r="A190" s="17"/>
      <c r="C190" s="10"/>
      <c r="D190" s="259">
        <v>18</v>
      </c>
      <c r="E190" s="237"/>
      <c r="F190" s="440"/>
      <c r="G190" s="17"/>
      <c r="H190" s="238"/>
      <c r="I190" s="263"/>
      <c r="J190" s="263"/>
      <c r="K190" s="264"/>
      <c r="L190" s="264"/>
      <c r="M190" s="267"/>
      <c r="N190" s="240"/>
      <c r="O190" s="244"/>
      <c r="P190" s="219"/>
      <c r="Q190" s="218"/>
      <c r="R190" s="219"/>
      <c r="S190" s="218"/>
      <c r="T190" s="218"/>
      <c r="U190" s="218"/>
      <c r="V190" s="218"/>
      <c r="W190" s="218"/>
      <c r="X190" s="218"/>
      <c r="Y190" s="218"/>
      <c r="Z190" s="11"/>
    </row>
    <row r="191" spans="1:26" ht="30" customHeight="1" x14ac:dyDescent="0.3">
      <c r="A191" s="17"/>
      <c r="C191" s="10"/>
      <c r="D191" s="259">
        <v>18</v>
      </c>
      <c r="E191" s="237"/>
      <c r="F191" s="440"/>
      <c r="G191" s="17"/>
      <c r="H191" s="238"/>
      <c r="I191" s="355" t="s">
        <v>673</v>
      </c>
      <c r="J191" s="355"/>
      <c r="K191" s="264"/>
      <c r="L191" s="264"/>
      <c r="M191" s="315"/>
      <c r="N191" s="240"/>
      <c r="O191" s="244"/>
      <c r="P191" s="219"/>
      <c r="Q191" s="218"/>
      <c r="R191" s="219"/>
      <c r="S191" s="218"/>
      <c r="T191" s="218"/>
      <c r="U191" s="218"/>
      <c r="V191" s="218"/>
      <c r="W191" s="218"/>
      <c r="X191" s="218"/>
      <c r="Y191" s="218"/>
      <c r="Z191" s="11"/>
    </row>
    <row r="192" spans="1:26" ht="16.95" customHeight="1" x14ac:dyDescent="0.3">
      <c r="A192" s="17"/>
      <c r="C192" s="10"/>
      <c r="D192" s="259">
        <v>18</v>
      </c>
      <c r="E192" s="237"/>
      <c r="F192" s="440"/>
      <c r="G192" s="17"/>
      <c r="H192" s="238"/>
      <c r="I192" s="239"/>
      <c r="J192" s="239"/>
      <c r="K192" s="267"/>
      <c r="L192" s="240"/>
      <c r="M192" s="136"/>
      <c r="N192" s="240"/>
      <c r="O192" s="244"/>
      <c r="P192" s="219"/>
      <c r="Q192" s="218"/>
      <c r="R192" s="219"/>
      <c r="S192" s="218"/>
      <c r="T192" s="218"/>
      <c r="U192" s="218"/>
      <c r="V192" s="218"/>
      <c r="W192" s="218"/>
      <c r="X192" s="218"/>
      <c r="Y192" s="218"/>
      <c r="Z192" s="11"/>
    </row>
    <row r="193" spans="1:26" ht="30" customHeight="1" x14ac:dyDescent="0.3">
      <c r="A193" s="17"/>
      <c r="C193" s="10"/>
      <c r="D193" s="259">
        <v>18</v>
      </c>
      <c r="G193" s="17"/>
      <c r="H193" s="249"/>
      <c r="I193" s="250"/>
      <c r="J193" s="250"/>
      <c r="K193" s="272"/>
      <c r="L193" s="272"/>
      <c r="M193" s="272"/>
      <c r="N193" s="244"/>
      <c r="O193" s="244"/>
      <c r="P193" s="219"/>
      <c r="Q193" s="218"/>
      <c r="R193" s="219"/>
      <c r="S193" s="218"/>
      <c r="T193" s="218"/>
      <c r="U193" s="218"/>
      <c r="V193" s="218"/>
      <c r="W193" s="218"/>
      <c r="X193" s="218"/>
      <c r="Y193" s="218"/>
      <c r="Z193" s="11"/>
    </row>
    <row r="194" spans="1:26" ht="42" customHeight="1" x14ac:dyDescent="0.3">
      <c r="A194" s="17"/>
      <c r="C194" s="10"/>
      <c r="D194" s="274">
        <v>19</v>
      </c>
      <c r="E194" s="237" t="s">
        <v>11</v>
      </c>
      <c r="F194" s="371" t="s">
        <v>1082</v>
      </c>
      <c r="G194" s="17"/>
      <c r="H194" s="238" t="s">
        <v>12</v>
      </c>
      <c r="I194" s="356" t="s">
        <v>771</v>
      </c>
      <c r="J194" s="356"/>
      <c r="K194" s="267"/>
      <c r="L194" s="267"/>
      <c r="M194" s="267"/>
      <c r="N194" s="136"/>
      <c r="O194" s="244"/>
      <c r="P194" s="219"/>
      <c r="Q194" s="218"/>
      <c r="R194" s="219"/>
      <c r="S194" s="218"/>
      <c r="T194" s="218"/>
      <c r="U194" s="218"/>
      <c r="V194" s="218"/>
      <c r="W194" s="218"/>
      <c r="X194" s="218"/>
      <c r="Y194" s="218"/>
      <c r="Z194" s="11"/>
    </row>
    <row r="195" spans="1:26" ht="56.25" customHeight="1" x14ac:dyDescent="0.3">
      <c r="A195" s="17"/>
      <c r="C195" s="10"/>
      <c r="D195" s="259">
        <v>19</v>
      </c>
      <c r="E195" s="237"/>
      <c r="F195" s="371"/>
      <c r="G195" s="17"/>
      <c r="H195" s="238"/>
      <c r="I195" s="357" t="s">
        <v>776</v>
      </c>
      <c r="J195" s="357"/>
      <c r="K195" s="267"/>
      <c r="L195" s="267"/>
      <c r="M195" s="267"/>
      <c r="N195" s="240"/>
      <c r="O195" s="244"/>
      <c r="P195" s="220" t="s">
        <v>1</v>
      </c>
      <c r="Q195" s="220"/>
      <c r="R195" s="220" t="s">
        <v>2</v>
      </c>
      <c r="S195" s="220"/>
      <c r="T195" s="220" t="s">
        <v>3</v>
      </c>
      <c r="U195" s="220"/>
      <c r="V195" s="220" t="s">
        <v>4</v>
      </c>
      <c r="W195" s="220"/>
      <c r="X195" s="220" t="s">
        <v>5</v>
      </c>
      <c r="Y195" s="218"/>
      <c r="Z195" s="11"/>
    </row>
    <row r="196" spans="1:26" ht="30" customHeight="1" x14ac:dyDescent="0.3">
      <c r="A196" s="24" t="s">
        <v>44</v>
      </c>
      <c r="C196" s="10"/>
      <c r="D196" s="274" t="s">
        <v>497</v>
      </c>
      <c r="E196" s="237"/>
      <c r="F196" s="371"/>
      <c r="G196" s="17">
        <f>Filtrar!AN29</f>
        <v>21</v>
      </c>
      <c r="H196" s="238"/>
      <c r="I196" s="356" t="s">
        <v>699</v>
      </c>
      <c r="J196" s="356"/>
      <c r="K196" s="267"/>
      <c r="L196" s="240"/>
      <c r="M196" s="215"/>
      <c r="N196" s="240"/>
      <c r="O196" s="244"/>
      <c r="P196" s="20"/>
      <c r="Q196" s="19"/>
      <c r="R196" s="20"/>
      <c r="S196" s="19"/>
      <c r="T196" s="18">
        <f>M196</f>
        <v>0</v>
      </c>
      <c r="U196" s="19"/>
      <c r="V196" s="20"/>
      <c r="W196" s="19"/>
      <c r="X196" s="22"/>
      <c r="Y196" s="218"/>
      <c r="Z196" s="11"/>
    </row>
    <row r="197" spans="1:26" ht="30" customHeight="1" x14ac:dyDescent="0.3">
      <c r="A197" s="17" t="s">
        <v>45</v>
      </c>
      <c r="C197" s="10"/>
      <c r="D197" s="274" t="s">
        <v>498</v>
      </c>
      <c r="E197" s="237"/>
      <c r="F197" s="371"/>
      <c r="G197" s="17">
        <f>Filtrar!AN30</f>
        <v>22</v>
      </c>
      <c r="H197" s="238"/>
      <c r="I197" s="356" t="s">
        <v>582</v>
      </c>
      <c r="J197" s="356"/>
      <c r="K197" s="267"/>
      <c r="L197" s="240"/>
      <c r="M197" s="248"/>
      <c r="N197" s="240"/>
      <c r="O197" s="244"/>
      <c r="P197" s="20"/>
      <c r="Q197" s="19"/>
      <c r="R197" s="20"/>
      <c r="S197" s="19"/>
      <c r="T197" s="18">
        <f>M197</f>
        <v>0</v>
      </c>
      <c r="U197" s="19"/>
      <c r="V197" s="20"/>
      <c r="W197" s="19"/>
      <c r="X197" s="22"/>
      <c r="Y197" s="218"/>
      <c r="Z197" s="11"/>
    </row>
    <row r="198" spans="1:26" ht="10.050000000000001" customHeight="1" x14ac:dyDescent="0.3">
      <c r="A198" s="17"/>
      <c r="C198" s="10"/>
      <c r="D198" s="259">
        <v>19</v>
      </c>
      <c r="E198" s="237"/>
      <c r="F198" s="371"/>
      <c r="G198" s="17"/>
      <c r="H198" s="238"/>
      <c r="I198" s="239"/>
      <c r="J198" s="239"/>
      <c r="K198" s="239"/>
      <c r="L198" s="239"/>
      <c r="M198" s="239"/>
      <c r="N198" s="240"/>
      <c r="O198" s="244"/>
      <c r="P198" s="218"/>
      <c r="Q198" s="218"/>
      <c r="R198" s="218"/>
      <c r="S198" s="218"/>
      <c r="T198" s="219"/>
      <c r="U198" s="218"/>
      <c r="V198" s="218"/>
      <c r="W198" s="218"/>
      <c r="X198" s="218"/>
      <c r="Y198" s="218"/>
      <c r="Z198" s="11"/>
    </row>
    <row r="199" spans="1:26" ht="42" customHeight="1" x14ac:dyDescent="0.3">
      <c r="A199" s="17"/>
      <c r="C199" s="10"/>
      <c r="D199" s="259">
        <v>19</v>
      </c>
      <c r="E199" s="237"/>
      <c r="F199" s="371"/>
      <c r="G199" s="17"/>
      <c r="H199" s="238"/>
      <c r="I199" s="363" t="s">
        <v>748</v>
      </c>
      <c r="J199" s="363"/>
      <c r="K199" s="363"/>
      <c r="L199" s="363"/>
      <c r="M199" s="363"/>
      <c r="N199" s="240"/>
      <c r="O199" s="244"/>
      <c r="P199" s="218"/>
      <c r="Q199" s="218"/>
      <c r="R199" s="218"/>
      <c r="S199" s="218"/>
      <c r="T199" s="219"/>
      <c r="U199" s="218"/>
      <c r="V199" s="218"/>
      <c r="W199" s="218"/>
      <c r="X199" s="218"/>
      <c r="Y199" s="218"/>
      <c r="Z199" s="11"/>
    </row>
    <row r="200" spans="1:26" ht="30" customHeight="1" x14ac:dyDescent="0.3">
      <c r="A200" s="17"/>
      <c r="C200" s="10"/>
      <c r="D200" s="259">
        <v>19</v>
      </c>
      <c r="E200" s="237"/>
      <c r="F200" s="371"/>
      <c r="G200" s="17"/>
      <c r="H200" s="238"/>
      <c r="I200" s="354"/>
      <c r="J200" s="354"/>
      <c r="K200" s="354"/>
      <c r="L200" s="354"/>
      <c r="M200" s="354"/>
      <c r="N200" s="240"/>
      <c r="O200" s="244"/>
      <c r="P200" s="218"/>
      <c r="Q200" s="218"/>
      <c r="R200" s="218"/>
      <c r="S200" s="218"/>
      <c r="T200" s="219"/>
      <c r="U200" s="218"/>
      <c r="V200" s="218"/>
      <c r="W200" s="218"/>
      <c r="X200" s="218"/>
      <c r="Y200" s="218"/>
      <c r="Z200" s="11"/>
    </row>
    <row r="201" spans="1:26" ht="30" customHeight="1" x14ac:dyDescent="0.3">
      <c r="A201" s="17"/>
      <c r="C201" s="10"/>
      <c r="D201" s="259">
        <v>19</v>
      </c>
      <c r="E201" s="237"/>
      <c r="F201" s="371"/>
      <c r="G201" s="17"/>
      <c r="H201" s="238"/>
      <c r="I201" s="362" t="s">
        <v>713</v>
      </c>
      <c r="J201" s="362"/>
      <c r="K201" s="362"/>
      <c r="L201" s="362"/>
      <c r="M201" s="362"/>
      <c r="N201" s="240"/>
      <c r="O201" s="244"/>
      <c r="P201" s="218"/>
      <c r="Q201" s="218"/>
      <c r="R201" s="218"/>
      <c r="S201" s="218"/>
      <c r="T201" s="219"/>
      <c r="U201" s="218"/>
      <c r="V201" s="218"/>
      <c r="W201" s="218"/>
      <c r="X201" s="218"/>
      <c r="Y201" s="218"/>
      <c r="Z201" s="11"/>
    </row>
    <row r="202" spans="1:26" ht="30" customHeight="1" x14ac:dyDescent="0.3">
      <c r="A202" s="17"/>
      <c r="C202" s="10"/>
      <c r="D202" s="259">
        <v>19</v>
      </c>
      <c r="E202" s="237"/>
      <c r="F202" s="371"/>
      <c r="G202" s="17"/>
      <c r="H202" s="238"/>
      <c r="I202" s="316"/>
      <c r="J202" s="239"/>
      <c r="K202" s="239"/>
      <c r="L202" s="239"/>
      <c r="M202" s="239"/>
      <c r="N202" s="240"/>
      <c r="O202" s="244"/>
      <c r="P202" s="218"/>
      <c r="Q202" s="218"/>
      <c r="R202" s="218"/>
      <c r="S202" s="218"/>
      <c r="T202" s="219"/>
      <c r="U202" s="218"/>
      <c r="V202" s="218"/>
      <c r="W202" s="218"/>
      <c r="X202" s="218"/>
      <c r="Y202" s="218"/>
      <c r="Z202" s="11"/>
    </row>
    <row r="203" spans="1:26" ht="30" customHeight="1" x14ac:dyDescent="0.3">
      <c r="A203" s="17"/>
      <c r="C203" s="10"/>
      <c r="D203" s="259">
        <v>19</v>
      </c>
      <c r="E203" s="237"/>
      <c r="F203" s="371"/>
      <c r="G203" s="17"/>
      <c r="H203" s="238"/>
      <c r="I203" s="355" t="s">
        <v>673</v>
      </c>
      <c r="J203" s="355"/>
      <c r="K203" s="264"/>
      <c r="L203" s="264"/>
      <c r="M203" s="315"/>
      <c r="N203" s="240"/>
      <c r="O203" s="244"/>
      <c r="P203" s="218"/>
      <c r="Q203" s="218"/>
      <c r="R203" s="218"/>
      <c r="S203" s="218"/>
      <c r="T203" s="219"/>
      <c r="U203" s="218"/>
      <c r="V203" s="218"/>
      <c r="W203" s="218"/>
      <c r="X203" s="218"/>
      <c r="Y203" s="218"/>
      <c r="Z203" s="11"/>
    </row>
    <row r="204" spans="1:26" ht="30" customHeight="1" x14ac:dyDescent="0.3">
      <c r="A204" s="17"/>
      <c r="C204" s="10"/>
      <c r="D204" s="259">
        <v>19</v>
      </c>
      <c r="E204" s="237"/>
      <c r="F204" s="371"/>
      <c r="G204" s="17"/>
      <c r="H204" s="238"/>
      <c r="I204" s="239"/>
      <c r="J204" s="239"/>
      <c r="K204" s="239"/>
      <c r="L204" s="239"/>
      <c r="M204" s="239"/>
      <c r="N204" s="240"/>
      <c r="O204" s="244"/>
      <c r="P204" s="218"/>
      <c r="Q204" s="218"/>
      <c r="R204" s="218"/>
      <c r="S204" s="218"/>
      <c r="T204" s="219"/>
      <c r="U204" s="218"/>
      <c r="V204" s="218"/>
      <c r="W204" s="218"/>
      <c r="X204" s="218"/>
      <c r="Y204" s="218"/>
      <c r="Z204" s="11"/>
    </row>
    <row r="205" spans="1:26" ht="30" customHeight="1" x14ac:dyDescent="0.3">
      <c r="A205" s="17"/>
      <c r="C205" s="10"/>
      <c r="D205" s="259">
        <v>19</v>
      </c>
      <c r="G205" s="17"/>
      <c r="H205" s="249"/>
      <c r="I205" s="250"/>
      <c r="J205" s="250"/>
      <c r="K205" s="272"/>
      <c r="L205" s="272"/>
      <c r="M205" s="272"/>
      <c r="N205" s="244"/>
      <c r="O205" s="244"/>
      <c r="P205" s="219"/>
      <c r="Q205" s="218"/>
      <c r="R205" s="219"/>
      <c r="S205" s="218"/>
      <c r="T205" s="218"/>
      <c r="U205" s="218"/>
      <c r="V205" s="218"/>
      <c r="W205" s="218"/>
      <c r="X205" s="218"/>
      <c r="Y205" s="218"/>
      <c r="Z205" s="11"/>
    </row>
    <row r="206" spans="1:26" ht="42" customHeight="1" x14ac:dyDescent="0.3">
      <c r="A206" s="17"/>
      <c r="C206" s="10"/>
      <c r="D206" s="274">
        <v>20</v>
      </c>
      <c r="E206" s="237" t="s">
        <v>11</v>
      </c>
      <c r="F206" s="372" t="s">
        <v>1083</v>
      </c>
      <c r="G206" s="17"/>
      <c r="H206" s="238" t="s">
        <v>12</v>
      </c>
      <c r="I206" s="356" t="s">
        <v>772</v>
      </c>
      <c r="J206" s="356"/>
      <c r="K206" s="267"/>
      <c r="L206" s="240"/>
      <c r="M206" s="267"/>
      <c r="N206" s="136"/>
      <c r="O206" s="244"/>
      <c r="P206" s="219"/>
      <c r="Q206" s="218"/>
      <c r="R206" s="219"/>
      <c r="S206" s="218"/>
      <c r="T206" s="218"/>
      <c r="U206" s="218"/>
      <c r="V206" s="218"/>
      <c r="W206" s="218"/>
      <c r="X206" s="218"/>
      <c r="Y206" s="218"/>
      <c r="Z206" s="11"/>
    </row>
    <row r="207" spans="1:26" ht="56.25" customHeight="1" x14ac:dyDescent="0.3">
      <c r="A207" s="17"/>
      <c r="C207" s="10"/>
      <c r="D207" s="259">
        <v>20</v>
      </c>
      <c r="E207" s="237"/>
      <c r="F207" s="372"/>
      <c r="G207" s="17"/>
      <c r="H207" s="238"/>
      <c r="I207" s="357" t="s">
        <v>775</v>
      </c>
      <c r="J207" s="357"/>
      <c r="K207" s="267"/>
      <c r="L207" s="240"/>
      <c r="M207" s="267"/>
      <c r="N207" s="240"/>
      <c r="O207" s="244"/>
      <c r="P207" s="220" t="s">
        <v>1</v>
      </c>
      <c r="Q207" s="220"/>
      <c r="R207" s="220" t="s">
        <v>2</v>
      </c>
      <c r="S207" s="220"/>
      <c r="T207" s="220" t="s">
        <v>3</v>
      </c>
      <c r="U207" s="220"/>
      <c r="V207" s="220" t="s">
        <v>4</v>
      </c>
      <c r="W207" s="220"/>
      <c r="X207" s="220" t="s">
        <v>5</v>
      </c>
      <c r="Y207" s="218"/>
      <c r="Z207" s="11"/>
    </row>
    <row r="208" spans="1:26" ht="30" customHeight="1" x14ac:dyDescent="0.3">
      <c r="C208" s="10"/>
      <c r="D208" s="274" t="s">
        <v>499</v>
      </c>
      <c r="E208" s="237"/>
      <c r="F208" s="372"/>
      <c r="G208" s="17">
        <f>Filtrar!AN31</f>
        <v>23</v>
      </c>
      <c r="H208" s="238"/>
      <c r="I208" s="356" t="s">
        <v>583</v>
      </c>
      <c r="J208" s="356"/>
      <c r="K208" s="267"/>
      <c r="L208" s="240"/>
      <c r="M208" s="215"/>
      <c r="N208" s="240"/>
      <c r="O208" s="244"/>
      <c r="P208" s="20"/>
      <c r="Q208" s="19"/>
      <c r="R208" s="20"/>
      <c r="S208" s="19"/>
      <c r="T208" s="18">
        <f>M208</f>
        <v>0</v>
      </c>
      <c r="U208" s="19"/>
      <c r="V208" s="20"/>
      <c r="W208" s="19"/>
      <c r="X208" s="22"/>
      <c r="Y208" s="218"/>
      <c r="Z208" s="11"/>
    </row>
    <row r="209" spans="1:26" ht="30" customHeight="1" x14ac:dyDescent="0.3">
      <c r="A209" s="24"/>
      <c r="C209" s="10"/>
      <c r="D209" s="274" t="s">
        <v>500</v>
      </c>
      <c r="E209" s="237"/>
      <c r="F209" s="372"/>
      <c r="G209" s="17">
        <f>Filtrar!AN32</f>
        <v>24</v>
      </c>
      <c r="H209" s="238"/>
      <c r="I209" s="356" t="s">
        <v>585</v>
      </c>
      <c r="J209" s="356"/>
      <c r="K209" s="267"/>
      <c r="L209" s="240"/>
      <c r="M209" s="216"/>
      <c r="N209" s="240"/>
      <c r="O209" s="244"/>
      <c r="P209" s="20"/>
      <c r="Q209" s="19"/>
      <c r="R209" s="20"/>
      <c r="S209" s="19"/>
      <c r="T209" s="18">
        <f>M209</f>
        <v>0</v>
      </c>
      <c r="U209" s="19"/>
      <c r="V209" s="20"/>
      <c r="W209" s="19"/>
      <c r="X209" s="22"/>
      <c r="Y209" s="218"/>
      <c r="Z209" s="11"/>
    </row>
    <row r="210" spans="1:26" ht="30" customHeight="1" x14ac:dyDescent="0.3">
      <c r="A210" s="17"/>
      <c r="C210" s="10"/>
      <c r="D210" s="274" t="s">
        <v>501</v>
      </c>
      <c r="E210" s="237"/>
      <c r="F210" s="372"/>
      <c r="G210" s="17">
        <f>Filtrar!AN33</f>
        <v>25</v>
      </c>
      <c r="H210" s="238"/>
      <c r="I210" s="356" t="s">
        <v>584</v>
      </c>
      <c r="J210" s="356"/>
      <c r="K210" s="267"/>
      <c r="L210" s="240"/>
      <c r="M210" s="248"/>
      <c r="N210" s="240"/>
      <c r="O210" s="244"/>
      <c r="P210" s="20"/>
      <c r="Q210" s="19"/>
      <c r="R210" s="20"/>
      <c r="S210" s="19"/>
      <c r="T210" s="18">
        <f>M210</f>
        <v>0</v>
      </c>
      <c r="U210" s="19"/>
      <c r="V210" s="20"/>
      <c r="W210" s="19"/>
      <c r="X210" s="22"/>
      <c r="Y210" s="218"/>
      <c r="Z210" s="11"/>
    </row>
    <row r="211" spans="1:26" ht="10.050000000000001" customHeight="1" x14ac:dyDescent="0.3">
      <c r="A211" s="17"/>
      <c r="C211" s="10"/>
      <c r="D211" s="259" t="s">
        <v>576</v>
      </c>
      <c r="E211" s="237"/>
      <c r="F211" s="372"/>
      <c r="G211" s="17"/>
      <c r="H211" s="238"/>
      <c r="I211" s="239"/>
      <c r="J211" s="239"/>
      <c r="K211" s="239"/>
      <c r="L211" s="239"/>
      <c r="M211" s="239"/>
      <c r="N211" s="240"/>
      <c r="O211" s="244"/>
      <c r="P211" s="218"/>
      <c r="Q211" s="218"/>
      <c r="R211" s="218"/>
      <c r="S211" s="218"/>
      <c r="T211" s="219"/>
      <c r="U211" s="218"/>
      <c r="V211" s="218"/>
      <c r="W211" s="218"/>
      <c r="X211" s="218"/>
      <c r="Y211" s="218"/>
      <c r="Z211" s="11"/>
    </row>
    <row r="212" spans="1:26" ht="30" customHeight="1" x14ac:dyDescent="0.3">
      <c r="A212" s="17"/>
      <c r="C212" s="10"/>
      <c r="D212" s="259">
        <v>20</v>
      </c>
      <c r="E212" s="237"/>
      <c r="F212" s="372"/>
      <c r="G212" s="17"/>
      <c r="H212" s="238"/>
      <c r="I212" s="364" t="s">
        <v>714</v>
      </c>
      <c r="J212" s="364"/>
      <c r="K212" s="364"/>
      <c r="L212" s="364"/>
      <c r="M212" s="364"/>
      <c r="N212" s="240"/>
      <c r="O212" s="244"/>
      <c r="P212" s="218"/>
      <c r="Q212" s="218"/>
      <c r="R212" s="218"/>
      <c r="S212" s="218"/>
      <c r="T212" s="219"/>
      <c r="U212" s="218"/>
      <c r="V212" s="218"/>
      <c r="W212" s="218"/>
      <c r="X212" s="218"/>
      <c r="Y212" s="218"/>
      <c r="Z212" s="11"/>
    </row>
    <row r="213" spans="1:26" ht="30" customHeight="1" x14ac:dyDescent="0.3">
      <c r="A213" s="17"/>
      <c r="C213" s="10"/>
      <c r="D213" s="259">
        <v>20</v>
      </c>
      <c r="E213" s="237"/>
      <c r="F213" s="372"/>
      <c r="G213" s="17"/>
      <c r="H213" s="238"/>
      <c r="I213" s="354"/>
      <c r="J213" s="354"/>
      <c r="K213" s="354"/>
      <c r="L213" s="354"/>
      <c r="M213" s="354"/>
      <c r="N213" s="240"/>
      <c r="O213" s="244"/>
      <c r="P213" s="218"/>
      <c r="Q213" s="218"/>
      <c r="R213" s="218"/>
      <c r="S213" s="218"/>
      <c r="T213" s="219"/>
      <c r="U213" s="218"/>
      <c r="V213" s="218"/>
      <c r="W213" s="218"/>
      <c r="X213" s="218"/>
      <c r="Y213" s="218"/>
      <c r="Z213" s="11"/>
    </row>
    <row r="214" spans="1:26" ht="30" customHeight="1" x14ac:dyDescent="0.3">
      <c r="A214" s="17"/>
      <c r="C214" s="10"/>
      <c r="D214" s="259">
        <v>20</v>
      </c>
      <c r="E214" s="237"/>
      <c r="F214" s="372"/>
      <c r="G214" s="17"/>
      <c r="H214" s="238"/>
      <c r="I214" s="362" t="s">
        <v>715</v>
      </c>
      <c r="J214" s="362"/>
      <c r="K214" s="362"/>
      <c r="L214" s="362"/>
      <c r="M214" s="362"/>
      <c r="N214" s="240"/>
      <c r="O214" s="244"/>
      <c r="P214" s="218"/>
      <c r="Q214" s="218"/>
      <c r="R214" s="218"/>
      <c r="S214" s="218"/>
      <c r="T214" s="219"/>
      <c r="U214" s="218"/>
      <c r="V214" s="218"/>
      <c r="W214" s="218"/>
      <c r="X214" s="218"/>
      <c r="Y214" s="218"/>
      <c r="Z214" s="11"/>
    </row>
    <row r="215" spans="1:26" ht="30" customHeight="1" x14ac:dyDescent="0.3">
      <c r="A215" s="17"/>
      <c r="C215" s="10"/>
      <c r="D215" s="259">
        <v>20</v>
      </c>
      <c r="E215" s="237"/>
      <c r="F215" s="372"/>
      <c r="G215" s="17"/>
      <c r="H215" s="238"/>
      <c r="I215" s="316"/>
      <c r="J215" s="239"/>
      <c r="K215" s="239"/>
      <c r="L215" s="239"/>
      <c r="M215" s="239"/>
      <c r="N215" s="240"/>
      <c r="O215" s="244"/>
      <c r="P215" s="218"/>
      <c r="Q215" s="218"/>
      <c r="R215" s="218"/>
      <c r="S215" s="218"/>
      <c r="T215" s="219"/>
      <c r="U215" s="218"/>
      <c r="V215" s="218"/>
      <c r="W215" s="218"/>
      <c r="X215" s="218"/>
      <c r="Y215" s="218"/>
      <c r="Z215" s="11"/>
    </row>
    <row r="216" spans="1:26" ht="30" customHeight="1" x14ac:dyDescent="0.3">
      <c r="A216" s="17"/>
      <c r="C216" s="10"/>
      <c r="D216" s="259" t="s">
        <v>576</v>
      </c>
      <c r="E216" s="237"/>
      <c r="F216" s="372"/>
      <c r="G216" s="17"/>
      <c r="H216" s="238"/>
      <c r="I216" s="355" t="s">
        <v>676</v>
      </c>
      <c r="J216" s="355"/>
      <c r="K216" s="264"/>
      <c r="L216" s="264"/>
      <c r="M216" s="315"/>
      <c r="N216" s="240"/>
      <c r="O216" s="244"/>
      <c r="P216" s="218"/>
      <c r="Q216" s="218"/>
      <c r="R216" s="218"/>
      <c r="S216" s="218"/>
      <c r="T216" s="219"/>
      <c r="U216" s="218"/>
      <c r="V216" s="218"/>
      <c r="W216" s="218"/>
      <c r="X216" s="218"/>
      <c r="Y216" s="218"/>
      <c r="Z216" s="11"/>
    </row>
    <row r="217" spans="1:26" ht="16.95" customHeight="1" x14ac:dyDescent="0.3">
      <c r="A217" s="17"/>
      <c r="C217" s="10"/>
      <c r="D217" s="259" t="s">
        <v>576</v>
      </c>
      <c r="E217" s="237"/>
      <c r="F217" s="372"/>
      <c r="G217" s="17"/>
      <c r="H217" s="238"/>
      <c r="I217" s="239"/>
      <c r="J217" s="239"/>
      <c r="K217" s="239"/>
      <c r="L217" s="239"/>
      <c r="M217" s="239"/>
      <c r="N217" s="240"/>
      <c r="O217" s="244"/>
      <c r="P217" s="218"/>
      <c r="Q217" s="218"/>
      <c r="R217" s="218"/>
      <c r="S217" s="218"/>
      <c r="T217" s="219"/>
      <c r="U217" s="218"/>
      <c r="V217" s="218"/>
      <c r="W217" s="218"/>
      <c r="X217" s="218"/>
      <c r="Y217" s="218"/>
      <c r="Z217" s="11"/>
    </row>
    <row r="218" spans="1:26" ht="30" customHeight="1" x14ac:dyDescent="0.3">
      <c r="A218" s="17"/>
      <c r="C218" s="10"/>
      <c r="D218" s="259" t="s">
        <v>576</v>
      </c>
      <c r="G218" s="17"/>
      <c r="H218" s="249"/>
      <c r="I218" s="250"/>
      <c r="J218" s="250"/>
      <c r="K218" s="272"/>
      <c r="L218" s="244"/>
      <c r="M218" s="244"/>
      <c r="N218" s="244"/>
      <c r="O218" s="244"/>
      <c r="P218" s="219"/>
      <c r="Q218" s="218"/>
      <c r="R218" s="219"/>
      <c r="S218" s="218"/>
      <c r="T218" s="218"/>
      <c r="U218" s="218"/>
      <c r="V218" s="218"/>
      <c r="W218" s="218"/>
      <c r="X218" s="218"/>
      <c r="Y218" s="218"/>
      <c r="Z218" s="11"/>
    </row>
    <row r="219" spans="1:26" ht="42" customHeight="1" x14ac:dyDescent="0.3">
      <c r="A219" s="17"/>
      <c r="C219" s="10"/>
      <c r="D219" s="274">
        <v>21</v>
      </c>
      <c r="E219" s="237" t="s">
        <v>11</v>
      </c>
      <c r="F219" s="371" t="s">
        <v>1083</v>
      </c>
      <c r="G219" s="17"/>
      <c r="H219" s="238" t="s">
        <v>12</v>
      </c>
      <c r="I219" s="356" t="s">
        <v>773</v>
      </c>
      <c r="J219" s="356"/>
      <c r="K219" s="267"/>
      <c r="L219" s="240"/>
      <c r="M219" s="240"/>
      <c r="N219" s="136"/>
      <c r="O219" s="244"/>
      <c r="P219" s="219"/>
      <c r="Q219" s="218"/>
      <c r="R219" s="219"/>
      <c r="S219" s="218"/>
      <c r="T219" s="218"/>
      <c r="U219" s="218"/>
      <c r="V219" s="218"/>
      <c r="W219" s="218"/>
      <c r="X219" s="218"/>
      <c r="Y219" s="218"/>
      <c r="Z219" s="11"/>
    </row>
    <row r="220" spans="1:26" ht="56.25" customHeight="1" x14ac:dyDescent="0.3">
      <c r="A220" s="17"/>
      <c r="C220" s="10"/>
      <c r="D220" s="259">
        <v>21</v>
      </c>
      <c r="E220" s="237"/>
      <c r="F220" s="371"/>
      <c r="G220" s="17"/>
      <c r="H220" s="238"/>
      <c r="I220" s="357" t="s">
        <v>774</v>
      </c>
      <c r="J220" s="357"/>
      <c r="K220" s="267"/>
      <c r="L220" s="240"/>
      <c r="M220" s="240"/>
      <c r="N220" s="240"/>
      <c r="O220" s="244"/>
      <c r="P220" s="220" t="s">
        <v>1</v>
      </c>
      <c r="Q220" s="220"/>
      <c r="R220" s="220" t="s">
        <v>2</v>
      </c>
      <c r="S220" s="220"/>
      <c r="T220" s="220" t="s">
        <v>3</v>
      </c>
      <c r="U220" s="220"/>
      <c r="V220" s="220" t="s">
        <v>4</v>
      </c>
      <c r="W220" s="220"/>
      <c r="X220" s="220" t="s">
        <v>5</v>
      </c>
      <c r="Y220" s="218"/>
      <c r="Z220" s="11"/>
    </row>
    <row r="221" spans="1:26" ht="33" customHeight="1" x14ac:dyDescent="0.3">
      <c r="A221" s="24"/>
      <c r="C221" s="10"/>
      <c r="D221" s="274" t="s">
        <v>502</v>
      </c>
      <c r="E221" s="237"/>
      <c r="F221" s="371"/>
      <c r="G221" s="17">
        <f>Filtrar!AN34</f>
        <v>26</v>
      </c>
      <c r="H221" s="238"/>
      <c r="I221" s="409" t="s">
        <v>700</v>
      </c>
      <c r="J221" s="409"/>
      <c r="K221" s="267"/>
      <c r="L221" s="240"/>
      <c r="M221" s="215"/>
      <c r="N221" s="240"/>
      <c r="O221" s="244"/>
      <c r="P221" s="20"/>
      <c r="Q221" s="19"/>
      <c r="R221" s="20"/>
      <c r="S221" s="19"/>
      <c r="T221" s="18">
        <f>M221</f>
        <v>0</v>
      </c>
      <c r="U221" s="19"/>
      <c r="V221" s="20"/>
      <c r="W221" s="19"/>
      <c r="X221" s="22"/>
      <c r="Y221" s="218"/>
      <c r="Z221" s="11"/>
    </row>
    <row r="222" spans="1:26" ht="30" customHeight="1" x14ac:dyDescent="0.3">
      <c r="A222" s="17"/>
      <c r="C222" s="10"/>
      <c r="D222" s="274" t="s">
        <v>503</v>
      </c>
      <c r="E222" s="237"/>
      <c r="F222" s="371"/>
      <c r="G222" s="17">
        <f>Filtrar!AN35</f>
        <v>27</v>
      </c>
      <c r="H222" s="238"/>
      <c r="I222" s="356" t="s">
        <v>586</v>
      </c>
      <c r="J222" s="356"/>
      <c r="K222" s="267"/>
      <c r="L222" s="240"/>
      <c r="M222" s="248"/>
      <c r="N222" s="240"/>
      <c r="O222" s="244"/>
      <c r="P222" s="20"/>
      <c r="Q222" s="19"/>
      <c r="R222" s="20"/>
      <c r="S222" s="19"/>
      <c r="T222" s="18">
        <f>M222</f>
        <v>0</v>
      </c>
      <c r="U222" s="19"/>
      <c r="V222" s="20"/>
      <c r="W222" s="19"/>
      <c r="X222" s="22"/>
      <c r="Y222" s="218"/>
      <c r="Z222" s="11"/>
    </row>
    <row r="223" spans="1:26" ht="10.050000000000001" customHeight="1" x14ac:dyDescent="0.3">
      <c r="A223" s="17"/>
      <c r="C223" s="10"/>
      <c r="D223" s="259">
        <v>21</v>
      </c>
      <c r="E223" s="237"/>
      <c r="F223" s="371"/>
      <c r="G223" s="17"/>
      <c r="H223" s="238"/>
      <c r="I223" s="239"/>
      <c r="J223" s="239"/>
      <c r="K223" s="239"/>
      <c r="L223" s="239"/>
      <c r="M223" s="239"/>
      <c r="N223" s="240"/>
      <c r="O223" s="244"/>
      <c r="P223" s="218"/>
      <c r="Q223" s="218"/>
      <c r="R223" s="218"/>
      <c r="S223" s="218"/>
      <c r="T223" s="219"/>
      <c r="U223" s="218"/>
      <c r="V223" s="218"/>
      <c r="W223" s="218"/>
      <c r="X223" s="218"/>
      <c r="Y223" s="218"/>
      <c r="Z223" s="11"/>
    </row>
    <row r="224" spans="1:26" ht="30" customHeight="1" x14ac:dyDescent="0.3">
      <c r="A224" s="17"/>
      <c r="C224" s="10"/>
      <c r="D224" s="259">
        <v>21</v>
      </c>
      <c r="E224" s="237"/>
      <c r="F224" s="371"/>
      <c r="G224" s="17"/>
      <c r="H224" s="238"/>
      <c r="I224" s="364" t="s">
        <v>716</v>
      </c>
      <c r="J224" s="364"/>
      <c r="K224" s="364"/>
      <c r="L224" s="364"/>
      <c r="M224" s="364"/>
      <c r="N224" s="240"/>
      <c r="O224" s="244"/>
      <c r="P224" s="218"/>
      <c r="Q224" s="218"/>
      <c r="R224" s="218"/>
      <c r="S224" s="218"/>
      <c r="T224" s="219"/>
      <c r="U224" s="218"/>
      <c r="V224" s="218"/>
      <c r="W224" s="218"/>
      <c r="X224" s="218"/>
      <c r="Y224" s="218"/>
      <c r="Z224" s="11"/>
    </row>
    <row r="225" spans="1:26" ht="30" customHeight="1" x14ac:dyDescent="0.3">
      <c r="A225" s="17"/>
      <c r="C225" s="10"/>
      <c r="D225" s="259">
        <v>21</v>
      </c>
      <c r="E225" s="237"/>
      <c r="F225" s="371"/>
      <c r="G225" s="17"/>
      <c r="H225" s="238"/>
      <c r="I225" s="354"/>
      <c r="J225" s="354"/>
      <c r="K225" s="354"/>
      <c r="L225" s="354"/>
      <c r="M225" s="354"/>
      <c r="N225" s="240"/>
      <c r="O225" s="244"/>
      <c r="P225" s="218"/>
      <c r="Q225" s="218"/>
      <c r="R225" s="218"/>
      <c r="S225" s="218"/>
      <c r="T225" s="219"/>
      <c r="U225" s="218"/>
      <c r="V225" s="218"/>
      <c r="W225" s="218"/>
      <c r="X225" s="218"/>
      <c r="Y225" s="218"/>
      <c r="Z225" s="11"/>
    </row>
    <row r="226" spans="1:26" ht="30" customHeight="1" x14ac:dyDescent="0.3">
      <c r="A226" s="17"/>
      <c r="C226" s="10"/>
      <c r="D226" s="259">
        <v>21</v>
      </c>
      <c r="E226" s="237"/>
      <c r="F226" s="371"/>
      <c r="G226" s="17"/>
      <c r="H226" s="238"/>
      <c r="I226" s="362" t="s">
        <v>717</v>
      </c>
      <c r="J226" s="362"/>
      <c r="K226" s="362"/>
      <c r="L226" s="362"/>
      <c r="M226" s="362"/>
      <c r="N226" s="240"/>
      <c r="O226" s="244"/>
      <c r="P226" s="218"/>
      <c r="Q226" s="218"/>
      <c r="R226" s="218"/>
      <c r="S226" s="218"/>
      <c r="T226" s="219"/>
      <c r="U226" s="218"/>
      <c r="V226" s="218"/>
      <c r="W226" s="218"/>
      <c r="X226" s="218"/>
      <c r="Y226" s="218"/>
      <c r="Z226" s="11"/>
    </row>
    <row r="227" spans="1:26" ht="30" customHeight="1" x14ac:dyDescent="0.3">
      <c r="A227" s="17"/>
      <c r="C227" s="10"/>
      <c r="D227" s="259">
        <v>21</v>
      </c>
      <c r="E227" s="237"/>
      <c r="F227" s="371"/>
      <c r="G227" s="17"/>
      <c r="H227" s="238"/>
      <c r="I227" s="316"/>
      <c r="J227" s="239"/>
      <c r="K227" s="239"/>
      <c r="L227" s="239"/>
      <c r="M227" s="239"/>
      <c r="N227" s="240"/>
      <c r="O227" s="244"/>
      <c r="P227" s="218"/>
      <c r="Q227" s="218"/>
      <c r="R227" s="218"/>
      <c r="S227" s="218"/>
      <c r="T227" s="219"/>
      <c r="U227" s="218"/>
      <c r="V227" s="218"/>
      <c r="W227" s="218"/>
      <c r="X227" s="218"/>
      <c r="Y227" s="218"/>
      <c r="Z227" s="11"/>
    </row>
    <row r="228" spans="1:26" ht="30" customHeight="1" x14ac:dyDescent="0.3">
      <c r="A228" s="17"/>
      <c r="C228" s="10"/>
      <c r="D228" s="259">
        <v>21</v>
      </c>
      <c r="E228" s="237"/>
      <c r="F228" s="371"/>
      <c r="G228" s="17"/>
      <c r="H228" s="238"/>
      <c r="I228" s="355" t="s">
        <v>676</v>
      </c>
      <c r="J228" s="355"/>
      <c r="K228" s="264"/>
      <c r="L228" s="264"/>
      <c r="M228" s="315"/>
      <c r="N228" s="240"/>
      <c r="O228" s="244"/>
      <c r="P228" s="218"/>
      <c r="Q228" s="218"/>
      <c r="R228" s="218"/>
      <c r="S228" s="218"/>
      <c r="T228" s="219"/>
      <c r="U228" s="218"/>
      <c r="V228" s="218"/>
      <c r="W228" s="218"/>
      <c r="X228" s="218"/>
      <c r="Y228" s="218"/>
      <c r="Z228" s="11"/>
    </row>
    <row r="229" spans="1:26" ht="16.95" customHeight="1" x14ac:dyDescent="0.3">
      <c r="A229" s="17"/>
      <c r="C229" s="10"/>
      <c r="D229" s="259">
        <v>21</v>
      </c>
      <c r="E229" s="237"/>
      <c r="F229" s="371"/>
      <c r="G229" s="17"/>
      <c r="H229" s="238"/>
      <c r="I229" s="239"/>
      <c r="J229" s="239"/>
      <c r="K229" s="239"/>
      <c r="L229" s="239"/>
      <c r="M229" s="239"/>
      <c r="N229" s="240"/>
      <c r="O229" s="244"/>
      <c r="P229" s="218"/>
      <c r="Q229" s="218"/>
      <c r="R229" s="218"/>
      <c r="S229" s="218"/>
      <c r="T229" s="219"/>
      <c r="U229" s="218"/>
      <c r="V229" s="218"/>
      <c r="W229" s="218"/>
      <c r="X229" s="218"/>
      <c r="Y229" s="218"/>
      <c r="Z229" s="11"/>
    </row>
    <row r="230" spans="1:26" ht="30" customHeight="1" x14ac:dyDescent="0.3">
      <c r="A230" s="17"/>
      <c r="C230" s="10"/>
      <c r="D230" s="259">
        <v>21</v>
      </c>
      <c r="G230" s="17"/>
      <c r="H230" s="249"/>
      <c r="I230" s="250"/>
      <c r="J230" s="250"/>
      <c r="K230" s="272"/>
      <c r="L230" s="244"/>
      <c r="M230" s="244"/>
      <c r="N230" s="244"/>
      <c r="O230" s="244"/>
      <c r="P230" s="219"/>
      <c r="Q230" s="218"/>
      <c r="R230" s="219"/>
      <c r="S230" s="218"/>
      <c r="T230" s="218"/>
      <c r="U230" s="218"/>
      <c r="V230" s="218"/>
      <c r="W230" s="218"/>
      <c r="X230" s="218"/>
      <c r="Y230" s="218"/>
      <c r="Z230" s="11"/>
    </row>
    <row r="231" spans="1:26" ht="42" customHeight="1" x14ac:dyDescent="0.3">
      <c r="A231" s="17"/>
      <c r="C231" s="10"/>
      <c r="D231" s="274">
        <v>22</v>
      </c>
      <c r="E231" s="237" t="s">
        <v>11</v>
      </c>
      <c r="F231" s="371" t="s">
        <v>1084</v>
      </c>
      <c r="G231" s="17"/>
      <c r="H231" s="238" t="s">
        <v>12</v>
      </c>
      <c r="I231" s="356" t="s">
        <v>777</v>
      </c>
      <c r="J231" s="356"/>
      <c r="K231" s="267"/>
      <c r="L231" s="240"/>
      <c r="M231" s="240"/>
      <c r="N231" s="136"/>
      <c r="O231" s="244"/>
      <c r="P231" s="219"/>
      <c r="Q231" s="218"/>
      <c r="R231" s="219"/>
      <c r="S231" s="218"/>
      <c r="T231" s="218"/>
      <c r="U231" s="218"/>
      <c r="V231" s="218"/>
      <c r="W231" s="218"/>
      <c r="X231" s="218"/>
      <c r="Y231" s="218"/>
      <c r="Z231" s="11"/>
    </row>
    <row r="232" spans="1:26" ht="56.25" customHeight="1" x14ac:dyDescent="0.3">
      <c r="A232" s="17"/>
      <c r="C232" s="10"/>
      <c r="D232" s="259">
        <v>22</v>
      </c>
      <c r="E232" s="237"/>
      <c r="F232" s="371"/>
      <c r="G232" s="17"/>
      <c r="H232" s="238"/>
      <c r="I232" s="357" t="s">
        <v>780</v>
      </c>
      <c r="J232" s="357"/>
      <c r="K232" s="267"/>
      <c r="L232" s="240"/>
      <c r="M232" s="240"/>
      <c r="N232" s="240"/>
      <c r="O232" s="244"/>
      <c r="P232" s="220" t="s">
        <v>1</v>
      </c>
      <c r="Q232" s="220"/>
      <c r="R232" s="220" t="s">
        <v>2</v>
      </c>
      <c r="S232" s="220"/>
      <c r="T232" s="220" t="s">
        <v>3</v>
      </c>
      <c r="U232" s="220"/>
      <c r="V232" s="220" t="s">
        <v>4</v>
      </c>
      <c r="W232" s="220"/>
      <c r="X232" s="220" t="s">
        <v>5</v>
      </c>
      <c r="Y232" s="218"/>
      <c r="Z232" s="11"/>
    </row>
    <row r="233" spans="1:26" ht="30" customHeight="1" x14ac:dyDescent="0.3">
      <c r="C233" s="10"/>
      <c r="D233" s="274" t="s">
        <v>504</v>
      </c>
      <c r="E233" s="237"/>
      <c r="F233" s="371"/>
      <c r="G233" s="17">
        <f>Filtrar!AN36</f>
        <v>28</v>
      </c>
      <c r="H233" s="238"/>
      <c r="I233" s="356" t="s">
        <v>587</v>
      </c>
      <c r="J233" s="356"/>
      <c r="K233" s="267"/>
      <c r="L233" s="240"/>
      <c r="M233" s="215"/>
      <c r="N233" s="240"/>
      <c r="O233" s="244"/>
      <c r="P233" s="20"/>
      <c r="Q233" s="19"/>
      <c r="R233" s="20"/>
      <c r="S233" s="19"/>
      <c r="T233" s="18">
        <f>M233</f>
        <v>0</v>
      </c>
      <c r="U233" s="19"/>
      <c r="V233" s="20"/>
      <c r="W233" s="19"/>
      <c r="X233" s="22"/>
      <c r="Y233" s="218"/>
      <c r="Z233" s="11"/>
    </row>
    <row r="234" spans="1:26" ht="30" customHeight="1" x14ac:dyDescent="0.3">
      <c r="A234" s="24"/>
      <c r="C234" s="10"/>
      <c r="D234" s="274" t="s">
        <v>505</v>
      </c>
      <c r="E234" s="237"/>
      <c r="F234" s="371"/>
      <c r="G234" s="17">
        <f>Filtrar!AN37</f>
        <v>29</v>
      </c>
      <c r="H234" s="238"/>
      <c r="I234" s="356" t="s">
        <v>589</v>
      </c>
      <c r="J234" s="356"/>
      <c r="K234" s="267"/>
      <c r="L234" s="240"/>
      <c r="M234" s="216"/>
      <c r="N234" s="240"/>
      <c r="O234" s="244"/>
      <c r="P234" s="20"/>
      <c r="Q234" s="19"/>
      <c r="R234" s="20"/>
      <c r="S234" s="19"/>
      <c r="T234" s="18">
        <f>M234</f>
        <v>0</v>
      </c>
      <c r="U234" s="19"/>
      <c r="V234" s="20"/>
      <c r="W234" s="19"/>
      <c r="X234" s="22"/>
      <c r="Y234" s="218"/>
      <c r="Z234" s="11"/>
    </row>
    <row r="235" spans="1:26" ht="30" customHeight="1" x14ac:dyDescent="0.3">
      <c r="A235" s="17"/>
      <c r="C235" s="10"/>
      <c r="D235" s="274" t="s">
        <v>506</v>
      </c>
      <c r="E235" s="237"/>
      <c r="F235" s="371"/>
      <c r="G235" s="17">
        <f>Filtrar!AN38</f>
        <v>30</v>
      </c>
      <c r="H235" s="238"/>
      <c r="I235" s="356" t="s">
        <v>588</v>
      </c>
      <c r="J235" s="356"/>
      <c r="K235" s="267"/>
      <c r="L235" s="240"/>
      <c r="M235" s="248"/>
      <c r="N235" s="240"/>
      <c r="O235" s="244"/>
      <c r="P235" s="20"/>
      <c r="Q235" s="19"/>
      <c r="R235" s="20"/>
      <c r="S235" s="19"/>
      <c r="T235" s="18">
        <f>M235</f>
        <v>0</v>
      </c>
      <c r="U235" s="19"/>
      <c r="V235" s="20"/>
      <c r="W235" s="19"/>
      <c r="X235" s="22"/>
      <c r="Y235" s="218"/>
      <c r="Z235" s="11"/>
    </row>
    <row r="236" spans="1:26" ht="10.050000000000001" customHeight="1" x14ac:dyDescent="0.3">
      <c r="A236" s="17"/>
      <c r="C236" s="10"/>
      <c r="D236" s="259">
        <v>22</v>
      </c>
      <c r="E236" s="237"/>
      <c r="F236" s="371"/>
      <c r="G236" s="17"/>
      <c r="H236" s="238"/>
      <c r="I236" s="239"/>
      <c r="J236" s="239"/>
      <c r="K236" s="239"/>
      <c r="L236" s="239"/>
      <c r="M236" s="239"/>
      <c r="N236" s="240"/>
      <c r="O236" s="244"/>
      <c r="P236" s="218"/>
      <c r="Q236" s="218"/>
      <c r="R236" s="218"/>
      <c r="S236" s="218"/>
      <c r="T236" s="219"/>
      <c r="U236" s="218"/>
      <c r="V236" s="218"/>
      <c r="W236" s="218"/>
      <c r="X236" s="218"/>
      <c r="Y236" s="218"/>
      <c r="Z236" s="11"/>
    </row>
    <row r="237" spans="1:26" ht="30" customHeight="1" x14ac:dyDescent="0.3">
      <c r="A237" s="17"/>
      <c r="C237" s="10"/>
      <c r="D237" s="259">
        <v>22</v>
      </c>
      <c r="E237" s="237"/>
      <c r="F237" s="371"/>
      <c r="G237" s="17"/>
      <c r="H237" s="238"/>
      <c r="I237" s="364" t="s">
        <v>718</v>
      </c>
      <c r="J237" s="364"/>
      <c r="K237" s="364"/>
      <c r="L237" s="364"/>
      <c r="M237" s="364"/>
      <c r="N237" s="240"/>
      <c r="O237" s="244"/>
      <c r="P237" s="218"/>
      <c r="Q237" s="218"/>
      <c r="R237" s="218"/>
      <c r="S237" s="218"/>
      <c r="T237" s="219"/>
      <c r="U237" s="218"/>
      <c r="V237" s="218"/>
      <c r="W237" s="218"/>
      <c r="X237" s="218"/>
      <c r="Y237" s="218"/>
      <c r="Z237" s="11"/>
    </row>
    <row r="238" spans="1:26" ht="41.4" customHeight="1" x14ac:dyDescent="0.3">
      <c r="A238" s="17"/>
      <c r="C238" s="10"/>
      <c r="D238" s="259">
        <v>22</v>
      </c>
      <c r="E238" s="237"/>
      <c r="F238" s="371"/>
      <c r="G238" s="17"/>
      <c r="H238" s="238"/>
      <c r="I238" s="354"/>
      <c r="J238" s="354"/>
      <c r="K238" s="354"/>
      <c r="L238" s="354"/>
      <c r="M238" s="354"/>
      <c r="N238" s="240"/>
      <c r="O238" s="244"/>
      <c r="P238" s="218"/>
      <c r="Q238" s="218"/>
      <c r="R238" s="218"/>
      <c r="S238" s="218"/>
      <c r="T238" s="219"/>
      <c r="U238" s="218"/>
      <c r="V238" s="218"/>
      <c r="W238" s="218"/>
      <c r="X238" s="218"/>
      <c r="Y238" s="218"/>
      <c r="Z238" s="11"/>
    </row>
    <row r="239" spans="1:26" ht="30" customHeight="1" x14ac:dyDescent="0.3">
      <c r="A239" s="17"/>
      <c r="C239" s="10"/>
      <c r="D239" s="259">
        <v>22</v>
      </c>
      <c r="E239" s="237"/>
      <c r="F239" s="371"/>
      <c r="G239" s="17"/>
      <c r="H239" s="238"/>
      <c r="I239" s="362" t="s">
        <v>719</v>
      </c>
      <c r="J239" s="362"/>
      <c r="K239" s="362"/>
      <c r="L239" s="362"/>
      <c r="M239" s="362"/>
      <c r="N239" s="240"/>
      <c r="O239" s="244"/>
      <c r="P239" s="218"/>
      <c r="Q239" s="218"/>
      <c r="R239" s="218"/>
      <c r="S239" s="218"/>
      <c r="T239" s="219"/>
      <c r="U239" s="218"/>
      <c r="V239" s="218"/>
      <c r="W239" s="218"/>
      <c r="X239" s="218"/>
      <c r="Y239" s="218"/>
      <c r="Z239" s="11"/>
    </row>
    <row r="240" spans="1:26" ht="30" customHeight="1" x14ac:dyDescent="0.3">
      <c r="A240" s="17"/>
      <c r="C240" s="10"/>
      <c r="D240" s="259">
        <v>22</v>
      </c>
      <c r="E240" s="237"/>
      <c r="F240" s="371"/>
      <c r="G240" s="17"/>
      <c r="H240" s="238"/>
      <c r="I240" s="316"/>
      <c r="J240" s="239"/>
      <c r="K240" s="239"/>
      <c r="L240" s="239"/>
      <c r="M240" s="239"/>
      <c r="N240" s="240"/>
      <c r="O240" s="244"/>
      <c r="P240" s="218"/>
      <c r="Q240" s="218"/>
      <c r="R240" s="218"/>
      <c r="S240" s="218"/>
      <c r="T240" s="219"/>
      <c r="U240" s="218"/>
      <c r="V240" s="218"/>
      <c r="W240" s="218"/>
      <c r="X240" s="218"/>
      <c r="Y240" s="218"/>
      <c r="Z240" s="11"/>
    </row>
    <row r="241" spans="1:26" ht="30" customHeight="1" x14ac:dyDescent="0.3">
      <c r="A241" s="17"/>
      <c r="C241" s="10"/>
      <c r="D241" s="259">
        <v>22</v>
      </c>
      <c r="E241" s="237"/>
      <c r="F241" s="371"/>
      <c r="G241" s="17"/>
      <c r="H241" s="238"/>
      <c r="I241" s="355" t="s">
        <v>677</v>
      </c>
      <c r="J241" s="355"/>
      <c r="K241" s="264"/>
      <c r="L241" s="264"/>
      <c r="M241" s="315"/>
      <c r="N241" s="240"/>
      <c r="O241" s="244"/>
      <c r="P241" s="218"/>
      <c r="Q241" s="218"/>
      <c r="R241" s="218"/>
      <c r="S241" s="218"/>
      <c r="T241" s="219"/>
      <c r="U241" s="218"/>
      <c r="V241" s="218"/>
      <c r="W241" s="218"/>
      <c r="X241" s="218"/>
      <c r="Y241" s="218"/>
      <c r="Z241" s="11"/>
    </row>
    <row r="242" spans="1:26" ht="16.95" customHeight="1" x14ac:dyDescent="0.3">
      <c r="A242" s="17"/>
      <c r="C242" s="10"/>
      <c r="D242" s="259">
        <v>22</v>
      </c>
      <c r="E242" s="237"/>
      <c r="F242" s="371"/>
      <c r="G242" s="17"/>
      <c r="H242" s="238"/>
      <c r="I242" s="239"/>
      <c r="J242" s="239"/>
      <c r="K242" s="239"/>
      <c r="L242" s="239"/>
      <c r="M242" s="239"/>
      <c r="N242" s="240"/>
      <c r="O242" s="244"/>
      <c r="P242" s="218"/>
      <c r="Q242" s="218"/>
      <c r="R242" s="218"/>
      <c r="S242" s="218"/>
      <c r="T242" s="219"/>
      <c r="U242" s="218"/>
      <c r="V242" s="218"/>
      <c r="W242" s="218"/>
      <c r="X242" s="218"/>
      <c r="Y242" s="218"/>
      <c r="Z242" s="11"/>
    </row>
    <row r="243" spans="1:26" ht="30" customHeight="1" x14ac:dyDescent="0.3">
      <c r="A243" s="17"/>
      <c r="C243" s="10"/>
      <c r="D243" s="259">
        <v>22</v>
      </c>
      <c r="G243" s="17"/>
      <c r="H243" s="249"/>
      <c r="I243" s="250"/>
      <c r="J243" s="250"/>
      <c r="K243" s="272"/>
      <c r="L243" s="272"/>
      <c r="M243" s="272"/>
      <c r="N243" s="244"/>
      <c r="O243" s="244"/>
      <c r="P243" s="219"/>
      <c r="Q243" s="218"/>
      <c r="R243" s="219"/>
      <c r="S243" s="218"/>
      <c r="T243" s="218"/>
      <c r="U243" s="218"/>
      <c r="V243" s="218"/>
      <c r="W243" s="218"/>
      <c r="X243" s="218"/>
      <c r="Y243" s="218"/>
      <c r="Z243" s="11"/>
    </row>
    <row r="244" spans="1:26" ht="42" customHeight="1" x14ac:dyDescent="0.3">
      <c r="A244" s="17"/>
      <c r="C244" s="10"/>
      <c r="D244" s="274">
        <v>23</v>
      </c>
      <c r="E244" s="237" t="s">
        <v>11</v>
      </c>
      <c r="F244" s="372" t="s">
        <v>1085</v>
      </c>
      <c r="G244" s="17"/>
      <c r="H244" s="238" t="s">
        <v>12</v>
      </c>
      <c r="I244" s="356" t="s">
        <v>778</v>
      </c>
      <c r="J244" s="356"/>
      <c r="K244" s="267"/>
      <c r="L244" s="267"/>
      <c r="M244" s="267"/>
      <c r="N244" s="136"/>
      <c r="O244" s="244"/>
      <c r="P244" s="219"/>
      <c r="Q244" s="218"/>
      <c r="R244" s="219"/>
      <c r="S244" s="218"/>
      <c r="T244" s="218"/>
      <c r="U244" s="218"/>
      <c r="V244" s="218"/>
      <c r="W244" s="218"/>
      <c r="X244" s="218"/>
      <c r="Y244" s="218"/>
      <c r="Z244" s="11"/>
    </row>
    <row r="245" spans="1:26" ht="56.25" customHeight="1" x14ac:dyDescent="0.3">
      <c r="A245" s="17"/>
      <c r="C245" s="10"/>
      <c r="D245" s="259">
        <v>23</v>
      </c>
      <c r="E245" s="237"/>
      <c r="F245" s="372"/>
      <c r="G245" s="17"/>
      <c r="H245" s="238"/>
      <c r="I245" s="357" t="s">
        <v>779</v>
      </c>
      <c r="J245" s="357"/>
      <c r="K245" s="267"/>
      <c r="L245" s="267"/>
      <c r="M245" s="267"/>
      <c r="N245" s="240"/>
      <c r="O245" s="244"/>
      <c r="P245" s="220" t="s">
        <v>1</v>
      </c>
      <c r="Q245" s="220"/>
      <c r="R245" s="220" t="s">
        <v>2</v>
      </c>
      <c r="S245" s="220"/>
      <c r="T245" s="220" t="s">
        <v>3</v>
      </c>
      <c r="U245" s="220"/>
      <c r="V245" s="220" t="s">
        <v>4</v>
      </c>
      <c r="W245" s="220"/>
      <c r="X245" s="220" t="s">
        <v>5</v>
      </c>
      <c r="Y245" s="218"/>
      <c r="Z245" s="11"/>
    </row>
    <row r="246" spans="1:26" ht="30" customHeight="1" x14ac:dyDescent="0.3">
      <c r="A246" s="24"/>
      <c r="C246" s="10"/>
      <c r="D246" s="274" t="s">
        <v>507</v>
      </c>
      <c r="E246" s="237"/>
      <c r="F246" s="372"/>
      <c r="G246" s="17">
        <f>Filtrar!AN39</f>
        <v>31</v>
      </c>
      <c r="H246" s="238"/>
      <c r="I246" s="356" t="s">
        <v>701</v>
      </c>
      <c r="J246" s="356"/>
      <c r="K246" s="267"/>
      <c r="L246" s="240"/>
      <c r="M246" s="215"/>
      <c r="N246" s="240"/>
      <c r="O246" s="244"/>
      <c r="P246" s="20"/>
      <c r="Q246" s="19"/>
      <c r="R246" s="20"/>
      <c r="S246" s="19"/>
      <c r="T246" s="18">
        <f>M246</f>
        <v>0</v>
      </c>
      <c r="U246" s="19"/>
      <c r="V246" s="20"/>
      <c r="W246" s="19"/>
      <c r="X246" s="22"/>
      <c r="Y246" s="218"/>
      <c r="Z246" s="11"/>
    </row>
    <row r="247" spans="1:26" ht="30" customHeight="1" x14ac:dyDescent="0.3">
      <c r="A247" s="17"/>
      <c r="C247" s="10"/>
      <c r="D247" s="274" t="s">
        <v>508</v>
      </c>
      <c r="E247" s="237"/>
      <c r="F247" s="372"/>
      <c r="G247" s="17">
        <f>Filtrar!AN40</f>
        <v>32</v>
      </c>
      <c r="H247" s="238"/>
      <c r="I247" s="356" t="s">
        <v>590</v>
      </c>
      <c r="J247" s="356"/>
      <c r="K247" s="267"/>
      <c r="L247" s="240"/>
      <c r="M247" s="248"/>
      <c r="N247" s="240"/>
      <c r="O247" s="244"/>
      <c r="P247" s="20"/>
      <c r="Q247" s="19"/>
      <c r="R247" s="20"/>
      <c r="S247" s="19"/>
      <c r="T247" s="18">
        <f>M247</f>
        <v>0</v>
      </c>
      <c r="U247" s="19"/>
      <c r="V247" s="20"/>
      <c r="W247" s="19"/>
      <c r="X247" s="22"/>
      <c r="Y247" s="218"/>
      <c r="Z247" s="11"/>
    </row>
    <row r="248" spans="1:26" ht="10.050000000000001" customHeight="1" x14ac:dyDescent="0.3">
      <c r="A248" s="17"/>
      <c r="C248" s="10"/>
      <c r="D248" s="259">
        <v>23</v>
      </c>
      <c r="E248" s="237"/>
      <c r="F248" s="372"/>
      <c r="G248" s="17"/>
      <c r="H248" s="238"/>
      <c r="I248" s="239"/>
      <c r="J248" s="239"/>
      <c r="K248" s="239"/>
      <c r="L248" s="239"/>
      <c r="M248" s="239"/>
      <c r="N248" s="240"/>
      <c r="O248" s="244"/>
      <c r="P248" s="218"/>
      <c r="Q248" s="218"/>
      <c r="R248" s="218"/>
      <c r="S248" s="218"/>
      <c r="T248" s="219"/>
      <c r="U248" s="218"/>
      <c r="V248" s="218"/>
      <c r="W248" s="218"/>
      <c r="X248" s="218"/>
      <c r="Y248" s="218"/>
      <c r="Z248" s="11"/>
    </row>
    <row r="249" spans="1:26" ht="30" customHeight="1" x14ac:dyDescent="0.3">
      <c r="A249" s="17"/>
      <c r="C249" s="10"/>
      <c r="D249" s="259">
        <v>23</v>
      </c>
      <c r="E249" s="237"/>
      <c r="F249" s="372"/>
      <c r="G249" s="17"/>
      <c r="H249" s="238"/>
      <c r="I249" s="364" t="s">
        <v>720</v>
      </c>
      <c r="J249" s="364"/>
      <c r="K249" s="364"/>
      <c r="L249" s="364"/>
      <c r="M249" s="364"/>
      <c r="N249" s="240"/>
      <c r="O249" s="244"/>
      <c r="P249" s="218"/>
      <c r="Q249" s="218"/>
      <c r="R249" s="218"/>
      <c r="S249" s="218"/>
      <c r="T249" s="219"/>
      <c r="U249" s="218"/>
      <c r="V249" s="218"/>
      <c r="W249" s="218"/>
      <c r="X249" s="218"/>
      <c r="Y249" s="218"/>
      <c r="Z249" s="11"/>
    </row>
    <row r="250" spans="1:26" ht="30" customHeight="1" x14ac:dyDescent="0.3">
      <c r="A250" s="17"/>
      <c r="C250" s="10"/>
      <c r="D250" s="259">
        <v>23</v>
      </c>
      <c r="E250" s="237"/>
      <c r="F250" s="372"/>
      <c r="G250" s="17"/>
      <c r="H250" s="238"/>
      <c r="I250" s="354"/>
      <c r="J250" s="354"/>
      <c r="K250" s="354"/>
      <c r="L250" s="354"/>
      <c r="M250" s="354"/>
      <c r="N250" s="240"/>
      <c r="O250" s="244"/>
      <c r="P250" s="218"/>
      <c r="Q250" s="218"/>
      <c r="R250" s="218"/>
      <c r="S250" s="218"/>
      <c r="T250" s="219"/>
      <c r="U250" s="218"/>
      <c r="V250" s="218"/>
      <c r="W250" s="218"/>
      <c r="X250" s="218"/>
      <c r="Y250" s="218"/>
      <c r="Z250" s="11"/>
    </row>
    <row r="251" spans="1:26" ht="30" customHeight="1" x14ac:dyDescent="0.3">
      <c r="A251" s="17"/>
      <c r="C251" s="10"/>
      <c r="D251" s="259">
        <v>23</v>
      </c>
      <c r="E251" s="237"/>
      <c r="F251" s="372"/>
      <c r="G251" s="17"/>
      <c r="H251" s="238"/>
      <c r="I251" s="362" t="s">
        <v>721</v>
      </c>
      <c r="J251" s="362"/>
      <c r="K251" s="362"/>
      <c r="L251" s="362"/>
      <c r="M251" s="362"/>
      <c r="N251" s="240"/>
      <c r="O251" s="244"/>
      <c r="P251" s="218"/>
      <c r="Q251" s="218"/>
      <c r="R251" s="218"/>
      <c r="S251" s="218"/>
      <c r="T251" s="219"/>
      <c r="U251" s="218"/>
      <c r="V251" s="218"/>
      <c r="W251" s="218"/>
      <c r="X251" s="218"/>
      <c r="Y251" s="218"/>
      <c r="Z251" s="11"/>
    </row>
    <row r="252" spans="1:26" ht="30" customHeight="1" x14ac:dyDescent="0.3">
      <c r="A252" s="17"/>
      <c r="C252" s="10"/>
      <c r="D252" s="259">
        <v>23</v>
      </c>
      <c r="E252" s="237"/>
      <c r="F252" s="372"/>
      <c r="G252" s="17"/>
      <c r="H252" s="238"/>
      <c r="I252" s="316"/>
      <c r="J252" s="239"/>
      <c r="K252" s="239"/>
      <c r="L252" s="239"/>
      <c r="M252" s="239"/>
      <c r="N252" s="240"/>
      <c r="O252" s="244"/>
      <c r="P252" s="218"/>
      <c r="Q252" s="218"/>
      <c r="R252" s="218"/>
      <c r="S252" s="218"/>
      <c r="T252" s="219"/>
      <c r="U252" s="218"/>
      <c r="V252" s="218"/>
      <c r="W252" s="218"/>
      <c r="X252" s="218"/>
      <c r="Y252" s="218"/>
      <c r="Z252" s="11"/>
    </row>
    <row r="253" spans="1:26" ht="30" customHeight="1" x14ac:dyDescent="0.3">
      <c r="A253" s="17"/>
      <c r="C253" s="10"/>
      <c r="D253" s="259">
        <v>23</v>
      </c>
      <c r="E253" s="237"/>
      <c r="F253" s="372"/>
      <c r="G253" s="17"/>
      <c r="H253" s="238"/>
      <c r="I253" s="355" t="s">
        <v>677</v>
      </c>
      <c r="J253" s="355"/>
      <c r="K253" s="264"/>
      <c r="L253" s="264"/>
      <c r="M253" s="315"/>
      <c r="N253" s="240"/>
      <c r="O253" s="244"/>
      <c r="P253" s="218"/>
      <c r="Q253" s="218"/>
      <c r="R253" s="218"/>
      <c r="S253" s="218"/>
      <c r="T253" s="219"/>
      <c r="U253" s="218"/>
      <c r="V253" s="218"/>
      <c r="W253" s="218"/>
      <c r="X253" s="218"/>
      <c r="Y253" s="218"/>
      <c r="Z253" s="11"/>
    </row>
    <row r="254" spans="1:26" ht="16.95" customHeight="1" x14ac:dyDescent="0.3">
      <c r="A254" s="17"/>
      <c r="C254" s="10"/>
      <c r="D254" s="259">
        <v>23</v>
      </c>
      <c r="E254" s="237"/>
      <c r="F254" s="372"/>
      <c r="G254" s="17"/>
      <c r="H254" s="238"/>
      <c r="I254" s="239"/>
      <c r="J254" s="239"/>
      <c r="K254" s="239"/>
      <c r="L254" s="239"/>
      <c r="M254" s="239"/>
      <c r="N254" s="240"/>
      <c r="O254" s="244"/>
      <c r="P254" s="218"/>
      <c r="Q254" s="218"/>
      <c r="R254" s="218"/>
      <c r="S254" s="218"/>
      <c r="T254" s="219"/>
      <c r="U254" s="218"/>
      <c r="V254" s="218"/>
      <c r="W254" s="218"/>
      <c r="X254" s="218"/>
      <c r="Y254" s="218"/>
      <c r="Z254" s="11"/>
    </row>
    <row r="255" spans="1:26" ht="30" customHeight="1" x14ac:dyDescent="0.3">
      <c r="A255" s="17"/>
      <c r="C255" s="10"/>
      <c r="D255" s="259">
        <v>23</v>
      </c>
      <c r="G255" s="17"/>
      <c r="H255" s="249"/>
      <c r="I255" s="250"/>
      <c r="J255" s="250"/>
      <c r="K255" s="272"/>
      <c r="L255" s="272"/>
      <c r="M255" s="272"/>
      <c r="N255" s="244"/>
      <c r="O255" s="244"/>
      <c r="P255" s="219"/>
      <c r="Q255" s="218"/>
      <c r="R255" s="219"/>
      <c r="S255" s="218"/>
      <c r="T255" s="218"/>
      <c r="U255" s="218"/>
      <c r="V255" s="218"/>
      <c r="W255" s="218"/>
      <c r="X255" s="218"/>
      <c r="Y255" s="218"/>
      <c r="Z255" s="11"/>
    </row>
    <row r="256" spans="1:26" ht="42" customHeight="1" x14ac:dyDescent="0.3">
      <c r="A256" s="17"/>
      <c r="C256" s="10"/>
      <c r="D256" s="274">
        <v>24</v>
      </c>
      <c r="E256" s="237" t="s">
        <v>11</v>
      </c>
      <c r="F256" s="372" t="s">
        <v>1087</v>
      </c>
      <c r="G256" s="17"/>
      <c r="H256" s="238" t="s">
        <v>12</v>
      </c>
      <c r="I256" s="367" t="s">
        <v>781</v>
      </c>
      <c r="J256" s="367"/>
      <c r="K256" s="267"/>
      <c r="L256" s="267"/>
      <c r="M256" s="267"/>
      <c r="N256" s="136"/>
      <c r="O256" s="244"/>
      <c r="P256" s="219"/>
      <c r="Q256" s="218"/>
      <c r="R256" s="219"/>
      <c r="S256" s="218"/>
      <c r="T256" s="218"/>
      <c r="U256" s="218"/>
      <c r="V256" s="218"/>
      <c r="W256" s="218"/>
      <c r="X256" s="218"/>
      <c r="Y256" s="218"/>
      <c r="Z256" s="11"/>
    </row>
    <row r="257" spans="1:26" ht="56.25" customHeight="1" x14ac:dyDescent="0.3">
      <c r="A257" s="17"/>
      <c r="C257" s="10"/>
      <c r="D257" s="259">
        <v>24</v>
      </c>
      <c r="E257" s="237"/>
      <c r="F257" s="372"/>
      <c r="G257" s="17"/>
      <c r="H257" s="238"/>
      <c r="I257" s="357" t="s">
        <v>1080</v>
      </c>
      <c r="J257" s="357"/>
      <c r="K257" s="267"/>
      <c r="L257" s="267"/>
      <c r="M257" s="267"/>
      <c r="N257" s="240"/>
      <c r="O257" s="244"/>
      <c r="P257" s="220" t="s">
        <v>1</v>
      </c>
      <c r="Q257" s="220"/>
      <c r="R257" s="220" t="s">
        <v>2</v>
      </c>
      <c r="S257" s="220"/>
      <c r="T257" s="220" t="s">
        <v>3</v>
      </c>
      <c r="U257" s="220"/>
      <c r="V257" s="220" t="s">
        <v>4</v>
      </c>
      <c r="W257" s="220"/>
      <c r="X257" s="220" t="s">
        <v>5</v>
      </c>
      <c r="Y257" s="218"/>
      <c r="Z257" s="11"/>
    </row>
    <row r="258" spans="1:26" ht="30" customHeight="1" x14ac:dyDescent="0.3">
      <c r="C258" s="10"/>
      <c r="D258" s="274" t="s">
        <v>509</v>
      </c>
      <c r="E258" s="237"/>
      <c r="F258" s="372"/>
      <c r="G258" s="17">
        <f>Filtrar!AN41</f>
        <v>33</v>
      </c>
      <c r="H258" s="238"/>
      <c r="I258" s="356" t="s">
        <v>703</v>
      </c>
      <c r="J258" s="356"/>
      <c r="K258" s="267"/>
      <c r="L258" s="240"/>
      <c r="M258" s="215"/>
      <c r="N258" s="240"/>
      <c r="O258" s="244"/>
      <c r="P258" s="20"/>
      <c r="Q258" s="19"/>
      <c r="R258" s="20"/>
      <c r="S258" s="19"/>
      <c r="T258" s="18">
        <f>M258</f>
        <v>0</v>
      </c>
      <c r="U258" s="19"/>
      <c r="V258" s="20"/>
      <c r="W258" s="19"/>
      <c r="X258" s="22"/>
      <c r="Y258" s="218"/>
      <c r="Z258" s="11"/>
    </row>
    <row r="259" spans="1:26" ht="30" customHeight="1" x14ac:dyDescent="0.3">
      <c r="A259" s="24"/>
      <c r="C259" s="10"/>
      <c r="D259" s="274" t="s">
        <v>510</v>
      </c>
      <c r="E259" s="237"/>
      <c r="F259" s="372"/>
      <c r="G259" s="17">
        <f>Filtrar!AN42</f>
        <v>34</v>
      </c>
      <c r="H259" s="238"/>
      <c r="I259" s="356" t="s">
        <v>702</v>
      </c>
      <c r="J259" s="356"/>
      <c r="K259" s="267"/>
      <c r="L259" s="240"/>
      <c r="M259" s="216"/>
      <c r="N259" s="240"/>
      <c r="O259" s="244"/>
      <c r="P259" s="20"/>
      <c r="Q259" s="19"/>
      <c r="R259" s="20"/>
      <c r="S259" s="19"/>
      <c r="T259" s="18">
        <f>M259</f>
        <v>0</v>
      </c>
      <c r="U259" s="19"/>
      <c r="V259" s="20"/>
      <c r="W259" s="19"/>
      <c r="X259" s="22"/>
      <c r="Y259" s="218"/>
      <c r="Z259" s="11"/>
    </row>
    <row r="260" spans="1:26" ht="30" customHeight="1" x14ac:dyDescent="0.3">
      <c r="A260" s="17"/>
      <c r="C260" s="10"/>
      <c r="D260" s="274" t="s">
        <v>511</v>
      </c>
      <c r="E260" s="237"/>
      <c r="F260" s="372"/>
      <c r="G260" s="17">
        <f>Filtrar!AN43</f>
        <v>35</v>
      </c>
      <c r="H260" s="238"/>
      <c r="I260" s="356" t="s">
        <v>704</v>
      </c>
      <c r="J260" s="356"/>
      <c r="K260" s="267"/>
      <c r="L260" s="240"/>
      <c r="M260" s="248"/>
      <c r="N260" s="240"/>
      <c r="O260" s="244"/>
      <c r="P260" s="20"/>
      <c r="Q260" s="19"/>
      <c r="R260" s="20"/>
      <c r="S260" s="19"/>
      <c r="T260" s="18">
        <f>M260</f>
        <v>0</v>
      </c>
      <c r="U260" s="19"/>
      <c r="V260" s="20"/>
      <c r="W260" s="19"/>
      <c r="X260" s="22"/>
      <c r="Y260" s="218"/>
      <c r="Z260" s="11"/>
    </row>
    <row r="261" spans="1:26" ht="10.050000000000001" customHeight="1" x14ac:dyDescent="0.3">
      <c r="A261" s="17"/>
      <c r="C261" s="10"/>
      <c r="D261" s="259">
        <v>24</v>
      </c>
      <c r="E261" s="237"/>
      <c r="F261" s="372"/>
      <c r="G261" s="17"/>
      <c r="H261" s="238"/>
      <c r="I261" s="239"/>
      <c r="J261" s="239"/>
      <c r="K261" s="239"/>
      <c r="L261" s="239"/>
      <c r="M261" s="239"/>
      <c r="N261" s="240"/>
      <c r="O261" s="244"/>
      <c r="P261" s="218"/>
      <c r="Q261" s="218"/>
      <c r="R261" s="218"/>
      <c r="S261" s="218"/>
      <c r="T261" s="219"/>
      <c r="U261" s="218"/>
      <c r="V261" s="218"/>
      <c r="W261" s="218"/>
      <c r="X261" s="218"/>
      <c r="Y261" s="218"/>
      <c r="Z261" s="11"/>
    </row>
    <row r="262" spans="1:26" ht="30" customHeight="1" x14ac:dyDescent="0.3">
      <c r="A262" s="17"/>
      <c r="C262" s="10"/>
      <c r="D262" s="259">
        <v>24</v>
      </c>
      <c r="E262" s="237"/>
      <c r="F262" s="372"/>
      <c r="G262" s="17"/>
      <c r="H262" s="238"/>
      <c r="I262" s="364" t="s">
        <v>722</v>
      </c>
      <c r="J262" s="364"/>
      <c r="K262" s="364"/>
      <c r="L262" s="364"/>
      <c r="M262" s="364"/>
      <c r="N262" s="240"/>
      <c r="O262" s="244"/>
      <c r="P262" s="218"/>
      <c r="Q262" s="218"/>
      <c r="R262" s="218"/>
      <c r="S262" s="218"/>
      <c r="T262" s="219"/>
      <c r="U262" s="218"/>
      <c r="V262" s="218"/>
      <c r="W262" s="218"/>
      <c r="X262" s="218"/>
      <c r="Y262" s="218"/>
      <c r="Z262" s="11"/>
    </row>
    <row r="263" spans="1:26" ht="30" customHeight="1" x14ac:dyDescent="0.3">
      <c r="A263" s="17"/>
      <c r="C263" s="10"/>
      <c r="D263" s="259">
        <v>24</v>
      </c>
      <c r="E263" s="237"/>
      <c r="F263" s="372"/>
      <c r="G263" s="17"/>
      <c r="H263" s="238"/>
      <c r="I263" s="354"/>
      <c r="J263" s="354"/>
      <c r="K263" s="354"/>
      <c r="L263" s="354"/>
      <c r="M263" s="354"/>
      <c r="N263" s="240"/>
      <c r="O263" s="244"/>
      <c r="P263" s="218"/>
      <c r="Q263" s="218"/>
      <c r="R263" s="218"/>
      <c r="S263" s="218"/>
      <c r="T263" s="219"/>
      <c r="U263" s="218"/>
      <c r="V263" s="218"/>
      <c r="W263" s="218"/>
      <c r="X263" s="218"/>
      <c r="Y263" s="218"/>
      <c r="Z263" s="11"/>
    </row>
    <row r="264" spans="1:26" ht="30" customHeight="1" x14ac:dyDescent="0.3">
      <c r="A264" s="17"/>
      <c r="C264" s="10"/>
      <c r="D264" s="259">
        <v>24</v>
      </c>
      <c r="E264" s="237"/>
      <c r="F264" s="372"/>
      <c r="G264" s="17"/>
      <c r="H264" s="238"/>
      <c r="I264" s="362" t="s">
        <v>723</v>
      </c>
      <c r="J264" s="362"/>
      <c r="K264" s="362"/>
      <c r="L264" s="362"/>
      <c r="M264" s="362"/>
      <c r="N264" s="240"/>
      <c r="O264" s="244"/>
      <c r="P264" s="218"/>
      <c r="Q264" s="218"/>
      <c r="R264" s="218"/>
      <c r="S264" s="218"/>
      <c r="T264" s="219"/>
      <c r="U264" s="218"/>
      <c r="V264" s="218"/>
      <c r="W264" s="218"/>
      <c r="X264" s="218"/>
      <c r="Y264" s="218"/>
      <c r="Z264" s="11"/>
    </row>
    <row r="265" spans="1:26" ht="30" customHeight="1" x14ac:dyDescent="0.3">
      <c r="A265" s="17"/>
      <c r="C265" s="10"/>
      <c r="D265" s="259">
        <v>24</v>
      </c>
      <c r="E265" s="237"/>
      <c r="F265" s="372"/>
      <c r="G265" s="17"/>
      <c r="H265" s="238"/>
      <c r="I265" s="316"/>
      <c r="J265" s="239"/>
      <c r="K265" s="239"/>
      <c r="L265" s="239"/>
      <c r="M265" s="239"/>
      <c r="N265" s="240"/>
      <c r="O265" s="244"/>
      <c r="P265" s="218"/>
      <c r="Q265" s="218"/>
      <c r="R265" s="218"/>
      <c r="S265" s="218"/>
      <c r="T265" s="219"/>
      <c r="U265" s="218"/>
      <c r="V265" s="218"/>
      <c r="W265" s="218"/>
      <c r="X265" s="218"/>
      <c r="Y265" s="218"/>
      <c r="Z265" s="11"/>
    </row>
    <row r="266" spans="1:26" ht="30" customHeight="1" x14ac:dyDescent="0.3">
      <c r="A266" s="17"/>
      <c r="C266" s="10"/>
      <c r="D266" s="259">
        <v>24</v>
      </c>
      <c r="E266" s="237"/>
      <c r="F266" s="372"/>
      <c r="G266" s="17"/>
      <c r="H266" s="238"/>
      <c r="I266" s="355" t="s">
        <v>678</v>
      </c>
      <c r="J266" s="355"/>
      <c r="K266" s="264"/>
      <c r="L266" s="264"/>
      <c r="M266" s="315"/>
      <c r="N266" s="240"/>
      <c r="O266" s="244"/>
      <c r="P266" s="218"/>
      <c r="Q266" s="218"/>
      <c r="R266" s="218"/>
      <c r="S266" s="218"/>
      <c r="T266" s="219"/>
      <c r="U266" s="218"/>
      <c r="V266" s="218"/>
      <c r="W266" s="218"/>
      <c r="X266" s="218"/>
      <c r="Y266" s="218"/>
      <c r="Z266" s="11"/>
    </row>
    <row r="267" spans="1:26" ht="16.95" customHeight="1" x14ac:dyDescent="0.3">
      <c r="A267" s="17"/>
      <c r="C267" s="10"/>
      <c r="D267" s="259">
        <v>24</v>
      </c>
      <c r="E267" s="237"/>
      <c r="F267" s="372"/>
      <c r="G267" s="17"/>
      <c r="H267" s="238"/>
      <c r="I267" s="239"/>
      <c r="J267" s="239"/>
      <c r="K267" s="239"/>
      <c r="L267" s="239"/>
      <c r="M267" s="239"/>
      <c r="N267" s="240"/>
      <c r="O267" s="244"/>
      <c r="P267" s="218"/>
      <c r="Q267" s="218"/>
      <c r="R267" s="218"/>
      <c r="S267" s="218"/>
      <c r="T267" s="219"/>
      <c r="U267" s="218"/>
      <c r="V267" s="218"/>
      <c r="W267" s="218"/>
      <c r="X267" s="218"/>
      <c r="Y267" s="218"/>
      <c r="Z267" s="11"/>
    </row>
    <row r="268" spans="1:26" ht="30" customHeight="1" x14ac:dyDescent="0.3">
      <c r="A268" s="17"/>
      <c r="C268" s="10"/>
      <c r="D268" s="259">
        <v>24</v>
      </c>
      <c r="G268" s="17"/>
      <c r="H268" s="249"/>
      <c r="I268" s="250"/>
      <c r="J268" s="250"/>
      <c r="K268" s="272"/>
      <c r="L268" s="244"/>
      <c r="N268" s="244"/>
      <c r="O268" s="244"/>
      <c r="P268" s="219"/>
      <c r="Q268" s="218"/>
      <c r="R268" s="219"/>
      <c r="S268" s="218"/>
      <c r="T268" s="218"/>
      <c r="U268" s="218"/>
      <c r="V268" s="218"/>
      <c r="W268" s="218"/>
      <c r="X268" s="218"/>
      <c r="Y268" s="218"/>
      <c r="Z268" s="11"/>
    </row>
    <row r="269" spans="1:26" ht="42" customHeight="1" x14ac:dyDescent="0.3">
      <c r="A269" s="17"/>
      <c r="C269" s="10"/>
      <c r="D269" s="274">
        <v>25</v>
      </c>
      <c r="E269" s="237" t="s">
        <v>11</v>
      </c>
      <c r="F269" s="372" t="s">
        <v>1086</v>
      </c>
      <c r="G269" s="17"/>
      <c r="H269" s="238" t="s">
        <v>12</v>
      </c>
      <c r="I269" s="367" t="s">
        <v>782</v>
      </c>
      <c r="J269" s="367"/>
      <c r="K269" s="267"/>
      <c r="L269" s="240"/>
      <c r="M269" s="136"/>
      <c r="N269" s="136"/>
      <c r="O269" s="244"/>
      <c r="P269" s="219"/>
      <c r="Q269" s="218"/>
      <c r="R269" s="219"/>
      <c r="S269" s="218"/>
      <c r="T269" s="218"/>
      <c r="U269" s="218"/>
      <c r="V269" s="218"/>
      <c r="W269" s="218"/>
      <c r="X269" s="218"/>
      <c r="Y269" s="218"/>
      <c r="Z269" s="11"/>
    </row>
    <row r="270" spans="1:26" ht="56.25" customHeight="1" x14ac:dyDescent="0.3">
      <c r="A270" s="17"/>
      <c r="C270" s="10"/>
      <c r="D270" s="259">
        <v>25</v>
      </c>
      <c r="E270" s="237"/>
      <c r="F270" s="372"/>
      <c r="G270" s="17"/>
      <c r="H270" s="238"/>
      <c r="I270" s="357" t="s">
        <v>1081</v>
      </c>
      <c r="J270" s="357"/>
      <c r="K270" s="267"/>
      <c r="L270" s="240"/>
      <c r="M270" s="136"/>
      <c r="N270" s="240"/>
      <c r="O270" s="244"/>
      <c r="P270" s="220" t="s">
        <v>1</v>
      </c>
      <c r="Q270" s="220"/>
      <c r="R270" s="220" t="s">
        <v>2</v>
      </c>
      <c r="S270" s="220"/>
      <c r="T270" s="220" t="s">
        <v>3</v>
      </c>
      <c r="U270" s="220"/>
      <c r="V270" s="220" t="s">
        <v>4</v>
      </c>
      <c r="W270" s="220"/>
      <c r="X270" s="220" t="s">
        <v>5</v>
      </c>
      <c r="Y270" s="218"/>
      <c r="Z270" s="11"/>
    </row>
    <row r="271" spans="1:26" ht="30" customHeight="1" x14ac:dyDescent="0.3">
      <c r="A271" s="24"/>
      <c r="C271" s="10"/>
      <c r="D271" s="259">
        <v>25</v>
      </c>
      <c r="E271" s="237"/>
      <c r="F271" s="372"/>
      <c r="G271" s="17">
        <f>Filtrar!AN44</f>
        <v>36</v>
      </c>
      <c r="H271" s="238"/>
      <c r="I271" s="356" t="s">
        <v>705</v>
      </c>
      <c r="J271" s="356"/>
      <c r="K271" s="267"/>
      <c r="L271" s="240"/>
      <c r="M271" s="248"/>
      <c r="N271" s="240"/>
      <c r="O271" s="244"/>
      <c r="P271" s="20"/>
      <c r="Q271" s="19"/>
      <c r="R271" s="20"/>
      <c r="S271" s="19"/>
      <c r="T271" s="18">
        <f>M271</f>
        <v>0</v>
      </c>
      <c r="U271" s="19"/>
      <c r="V271" s="20"/>
      <c r="W271" s="19"/>
      <c r="X271" s="22"/>
      <c r="Y271" s="218"/>
      <c r="Z271" s="11"/>
    </row>
    <row r="272" spans="1:26" ht="10.050000000000001" customHeight="1" x14ac:dyDescent="0.3">
      <c r="A272" s="24"/>
      <c r="C272" s="10"/>
      <c r="D272" s="259">
        <v>25</v>
      </c>
      <c r="E272" s="237"/>
      <c r="F272" s="372"/>
      <c r="G272" s="17"/>
      <c r="H272" s="238"/>
      <c r="I272" s="239"/>
      <c r="J272" s="239"/>
      <c r="K272" s="239"/>
      <c r="L272" s="239"/>
      <c r="M272" s="239"/>
      <c r="N272" s="240"/>
      <c r="O272" s="244"/>
      <c r="P272" s="218"/>
      <c r="Q272" s="218"/>
      <c r="R272" s="218"/>
      <c r="S272" s="218"/>
      <c r="T272" s="219"/>
      <c r="U272" s="218"/>
      <c r="V272" s="218"/>
      <c r="W272" s="218"/>
      <c r="X272" s="218"/>
      <c r="Y272" s="218"/>
      <c r="Z272" s="11"/>
    </row>
    <row r="273" spans="1:26" ht="30" customHeight="1" x14ac:dyDescent="0.3">
      <c r="A273" s="24"/>
      <c r="C273" s="10"/>
      <c r="D273" s="259">
        <v>25</v>
      </c>
      <c r="E273" s="237"/>
      <c r="F273" s="372"/>
      <c r="G273" s="17"/>
      <c r="H273" s="238"/>
      <c r="I273" s="364" t="s">
        <v>724</v>
      </c>
      <c r="J273" s="364"/>
      <c r="K273" s="364"/>
      <c r="L273" s="364"/>
      <c r="M273" s="364"/>
      <c r="N273" s="240"/>
      <c r="O273" s="244"/>
      <c r="P273" s="218"/>
      <c r="Q273" s="218"/>
      <c r="R273" s="218"/>
      <c r="S273" s="218"/>
      <c r="T273" s="219"/>
      <c r="U273" s="218"/>
      <c r="V273" s="218"/>
      <c r="W273" s="218"/>
      <c r="X273" s="218"/>
      <c r="Y273" s="218"/>
      <c r="Z273" s="11"/>
    </row>
    <row r="274" spans="1:26" ht="30" customHeight="1" x14ac:dyDescent="0.3">
      <c r="A274" s="24"/>
      <c r="C274" s="10"/>
      <c r="D274" s="259">
        <v>25</v>
      </c>
      <c r="E274" s="237"/>
      <c r="F274" s="372"/>
      <c r="G274" s="17"/>
      <c r="H274" s="238"/>
      <c r="I274" s="354"/>
      <c r="J274" s="354"/>
      <c r="K274" s="354"/>
      <c r="L274" s="354"/>
      <c r="M274" s="354"/>
      <c r="N274" s="240"/>
      <c r="O274" s="244"/>
      <c r="P274" s="218"/>
      <c r="Q274" s="218"/>
      <c r="R274" s="218"/>
      <c r="S274" s="218"/>
      <c r="T274" s="219"/>
      <c r="U274" s="218"/>
      <c r="V274" s="218"/>
      <c r="W274" s="218"/>
      <c r="X274" s="218"/>
      <c r="Y274" s="218"/>
      <c r="Z274" s="11"/>
    </row>
    <row r="275" spans="1:26" ht="30" customHeight="1" x14ac:dyDescent="0.3">
      <c r="A275" s="24"/>
      <c r="C275" s="10"/>
      <c r="D275" s="259">
        <v>25</v>
      </c>
      <c r="E275" s="237"/>
      <c r="F275" s="372"/>
      <c r="G275" s="17"/>
      <c r="H275" s="238"/>
      <c r="I275" s="362" t="s">
        <v>725</v>
      </c>
      <c r="J275" s="362"/>
      <c r="K275" s="362"/>
      <c r="L275" s="362"/>
      <c r="M275" s="362"/>
      <c r="N275" s="240"/>
      <c r="O275" s="244"/>
      <c r="P275" s="218"/>
      <c r="Q275" s="218"/>
      <c r="R275" s="218"/>
      <c r="S275" s="218"/>
      <c r="T275" s="219"/>
      <c r="U275" s="218"/>
      <c r="V275" s="218"/>
      <c r="W275" s="218"/>
      <c r="X275" s="218"/>
      <c r="Y275" s="218"/>
      <c r="Z275" s="11"/>
    </row>
    <row r="276" spans="1:26" ht="30" customHeight="1" x14ac:dyDescent="0.3">
      <c r="A276" s="24"/>
      <c r="C276" s="10"/>
      <c r="D276" s="259">
        <v>25</v>
      </c>
      <c r="E276" s="237"/>
      <c r="F276" s="372"/>
      <c r="G276" s="17"/>
      <c r="H276" s="238"/>
      <c r="I276" s="316"/>
      <c r="J276" s="239"/>
      <c r="K276" s="239"/>
      <c r="L276" s="239"/>
      <c r="M276" s="239"/>
      <c r="N276" s="240"/>
      <c r="O276" s="244"/>
      <c r="P276" s="218"/>
      <c r="Q276" s="218"/>
      <c r="R276" s="218"/>
      <c r="S276" s="218"/>
      <c r="T276" s="219"/>
      <c r="U276" s="218"/>
      <c r="V276" s="218"/>
      <c r="W276" s="218"/>
      <c r="X276" s="218"/>
      <c r="Y276" s="218"/>
      <c r="Z276" s="11"/>
    </row>
    <row r="277" spans="1:26" ht="28.5" customHeight="1" x14ac:dyDescent="0.3">
      <c r="A277" s="24"/>
      <c r="C277" s="10"/>
      <c r="D277" s="259">
        <v>25</v>
      </c>
      <c r="E277" s="237"/>
      <c r="F277" s="372"/>
      <c r="G277" s="17"/>
      <c r="H277" s="238"/>
      <c r="I277" s="355" t="s">
        <v>678</v>
      </c>
      <c r="J277" s="355"/>
      <c r="K277" s="264"/>
      <c r="L277" s="264"/>
      <c r="M277" s="315"/>
      <c r="N277" s="240"/>
      <c r="O277" s="244"/>
      <c r="P277" s="218"/>
      <c r="Q277" s="218"/>
      <c r="R277" s="218"/>
      <c r="S277" s="218"/>
      <c r="T277" s="219"/>
      <c r="U277" s="218"/>
      <c r="V277" s="218"/>
      <c r="W277" s="218"/>
      <c r="X277" s="218"/>
      <c r="Y277" s="218"/>
      <c r="Z277" s="11"/>
    </row>
    <row r="278" spans="1:26" ht="16.95" customHeight="1" x14ac:dyDescent="0.3">
      <c r="A278" s="24"/>
      <c r="C278" s="10"/>
      <c r="D278" s="259">
        <v>25</v>
      </c>
      <c r="E278" s="237"/>
      <c r="F278" s="372"/>
      <c r="G278" s="17"/>
      <c r="H278" s="238"/>
      <c r="I278" s="239"/>
      <c r="J278" s="239"/>
      <c r="K278" s="239"/>
      <c r="L278" s="239"/>
      <c r="M278" s="239"/>
      <c r="N278" s="240"/>
      <c r="O278" s="244"/>
      <c r="P278" s="218"/>
      <c r="Q278" s="218"/>
      <c r="R278" s="218"/>
      <c r="S278" s="218"/>
      <c r="T278" s="219"/>
      <c r="U278" s="218"/>
      <c r="V278" s="218"/>
      <c r="W278" s="218"/>
      <c r="X278" s="218"/>
      <c r="Y278" s="218"/>
      <c r="Z278" s="11"/>
    </row>
    <row r="279" spans="1:26" ht="30" customHeight="1" x14ac:dyDescent="0.3">
      <c r="A279" s="17"/>
      <c r="C279" s="10"/>
      <c r="D279" s="259">
        <v>25</v>
      </c>
      <c r="G279" s="17"/>
      <c r="H279" s="249"/>
      <c r="I279" s="250"/>
      <c r="J279" s="250"/>
      <c r="K279" s="272"/>
      <c r="L279" s="244"/>
      <c r="N279" s="244"/>
      <c r="O279" s="244"/>
      <c r="P279" s="219"/>
      <c r="Q279" s="218"/>
      <c r="R279" s="219"/>
      <c r="S279" s="218"/>
      <c r="T279" s="218"/>
      <c r="U279" s="218"/>
      <c r="V279" s="218"/>
      <c r="W279" s="218"/>
      <c r="X279" s="218"/>
      <c r="Y279" s="218"/>
      <c r="Z279" s="11"/>
    </row>
    <row r="280" spans="1:26" ht="30" customHeight="1" x14ac:dyDescent="0.3">
      <c r="A280" s="17"/>
      <c r="C280" s="10"/>
      <c r="D280" s="274" t="s">
        <v>513</v>
      </c>
      <c r="E280" s="237" t="s">
        <v>11</v>
      </c>
      <c r="F280" s="372" t="s">
        <v>1055</v>
      </c>
      <c r="G280" s="17">
        <f>Filtrar!AN45</f>
        <v>37</v>
      </c>
      <c r="H280" s="238" t="s">
        <v>12</v>
      </c>
      <c r="I280" s="367" t="s">
        <v>657</v>
      </c>
      <c r="J280" s="367"/>
      <c r="K280" s="267"/>
      <c r="L280" s="240"/>
      <c r="M280" s="136"/>
      <c r="N280" s="136"/>
      <c r="O280" s="244"/>
      <c r="P280" s="219"/>
      <c r="Q280" s="218"/>
      <c r="R280" s="219"/>
      <c r="S280" s="218"/>
      <c r="T280" s="218"/>
      <c r="U280" s="218"/>
      <c r="V280" s="218"/>
      <c r="W280" s="218"/>
      <c r="X280" s="218"/>
      <c r="Y280" s="218"/>
      <c r="Z280" s="11"/>
    </row>
    <row r="281" spans="1:26" ht="24" customHeight="1" x14ac:dyDescent="0.3">
      <c r="A281" s="17"/>
      <c r="C281" s="10"/>
      <c r="D281" s="259" t="s">
        <v>513</v>
      </c>
      <c r="E281" s="237"/>
      <c r="F281" s="372"/>
      <c r="G281" s="17"/>
      <c r="H281" s="238"/>
      <c r="I281" s="373" t="s">
        <v>516</v>
      </c>
      <c r="J281" s="373"/>
      <c r="K281" s="267"/>
      <c r="L281" s="240"/>
      <c r="M281" s="136"/>
      <c r="N281" s="240"/>
      <c r="O281" s="244"/>
      <c r="P281" s="219"/>
      <c r="Q281" s="218"/>
      <c r="R281" s="219"/>
      <c r="S281" s="218"/>
      <c r="T281" s="218"/>
      <c r="U281" s="218"/>
      <c r="V281" s="218"/>
      <c r="W281" s="218"/>
      <c r="X281" s="218"/>
      <c r="Y281" s="218"/>
      <c r="Z281" s="11"/>
    </row>
    <row r="282" spans="1:26" ht="36" customHeight="1" x14ac:dyDescent="0.3">
      <c r="A282" s="17"/>
      <c r="C282" s="10"/>
      <c r="D282" s="259" t="s">
        <v>513</v>
      </c>
      <c r="E282" s="237"/>
      <c r="F282" s="372"/>
      <c r="G282" s="17"/>
      <c r="H282" s="238"/>
      <c r="I282" s="357" t="s">
        <v>783</v>
      </c>
      <c r="J282" s="357"/>
      <c r="K282" s="267"/>
      <c r="L282" s="240"/>
      <c r="M282" s="136"/>
      <c r="N282" s="240"/>
      <c r="O282" s="244"/>
      <c r="P282" s="220" t="s">
        <v>1</v>
      </c>
      <c r="Q282" s="220"/>
      <c r="R282" s="220" t="s">
        <v>2</v>
      </c>
      <c r="S282" s="220"/>
      <c r="T282" s="220" t="s">
        <v>3</v>
      </c>
      <c r="U282" s="220"/>
      <c r="V282" s="220" t="s">
        <v>4</v>
      </c>
      <c r="W282" s="220"/>
      <c r="X282" s="220" t="s">
        <v>5</v>
      </c>
      <c r="Y282" s="218"/>
      <c r="Z282" s="11"/>
    </row>
    <row r="283" spans="1:26" ht="30" customHeight="1" x14ac:dyDescent="0.3">
      <c r="C283" s="10"/>
      <c r="D283" s="259" t="s">
        <v>513</v>
      </c>
      <c r="E283" s="237"/>
      <c r="F283" s="372"/>
      <c r="H283" s="238"/>
      <c r="I283" s="243"/>
      <c r="J283" s="247" t="s">
        <v>384</v>
      </c>
      <c r="K283" s="267"/>
      <c r="L283" s="240"/>
      <c r="M283" s="248"/>
      <c r="N283" s="240"/>
      <c r="O283" s="244"/>
      <c r="P283" s="20"/>
      <c r="Q283" s="19"/>
      <c r="R283" s="20"/>
      <c r="S283" s="19"/>
      <c r="T283" s="20"/>
      <c r="U283" s="19"/>
      <c r="V283" s="18">
        <f>M283</f>
        <v>0</v>
      </c>
      <c r="W283" s="19"/>
      <c r="X283" s="21">
        <f>M283</f>
        <v>0</v>
      </c>
      <c r="Y283" s="218"/>
      <c r="Z283" s="11"/>
    </row>
    <row r="284" spans="1:26" ht="10.050000000000001" customHeight="1" x14ac:dyDescent="0.3">
      <c r="C284" s="10"/>
      <c r="D284" s="259" t="s">
        <v>513</v>
      </c>
      <c r="E284" s="237"/>
      <c r="F284" s="372"/>
      <c r="H284" s="238"/>
      <c r="I284" s="239"/>
      <c r="J284" s="239"/>
      <c r="K284" s="239"/>
      <c r="L284" s="239"/>
      <c r="M284" s="239"/>
      <c r="N284" s="240"/>
      <c r="O284" s="244"/>
      <c r="P284" s="218"/>
      <c r="Q284" s="218"/>
      <c r="R284" s="218"/>
      <c r="S284" s="218"/>
      <c r="T284" s="218"/>
      <c r="U284" s="218"/>
      <c r="V284" s="219"/>
      <c r="W284" s="218"/>
      <c r="X284" s="219"/>
      <c r="Y284" s="218"/>
      <c r="Z284" s="11"/>
    </row>
    <row r="285" spans="1:26" ht="30" customHeight="1" x14ac:dyDescent="0.3">
      <c r="C285" s="10"/>
      <c r="D285" s="259" t="s">
        <v>513</v>
      </c>
      <c r="E285" s="237"/>
      <c r="F285" s="372"/>
      <c r="H285" s="238"/>
      <c r="I285" s="363" t="s">
        <v>726</v>
      </c>
      <c r="J285" s="363"/>
      <c r="K285" s="363"/>
      <c r="L285" s="363"/>
      <c r="M285" s="363"/>
      <c r="N285" s="240"/>
      <c r="O285" s="244"/>
      <c r="P285" s="218"/>
      <c r="Q285" s="218"/>
      <c r="R285" s="218"/>
      <c r="S285" s="218"/>
      <c r="T285" s="218"/>
      <c r="U285" s="218"/>
      <c r="V285" s="219"/>
      <c r="W285" s="218"/>
      <c r="X285" s="219"/>
      <c r="Y285" s="218"/>
      <c r="Z285" s="11"/>
    </row>
    <row r="286" spans="1:26" ht="30" customHeight="1" x14ac:dyDescent="0.3">
      <c r="C286" s="10"/>
      <c r="D286" s="259" t="s">
        <v>513</v>
      </c>
      <c r="E286" s="237"/>
      <c r="F286" s="372"/>
      <c r="H286" s="238"/>
      <c r="I286" s="354"/>
      <c r="J286" s="354"/>
      <c r="K286" s="354"/>
      <c r="L286" s="354"/>
      <c r="M286" s="354"/>
      <c r="N286" s="240"/>
      <c r="O286" s="244"/>
      <c r="P286" s="218"/>
      <c r="Q286" s="218"/>
      <c r="R286" s="218"/>
      <c r="S286" s="218"/>
      <c r="T286" s="218"/>
      <c r="U286" s="218"/>
      <c r="V286" s="219"/>
      <c r="W286" s="218"/>
      <c r="X286" s="219"/>
      <c r="Y286" s="218"/>
      <c r="Z286" s="11"/>
    </row>
    <row r="287" spans="1:26" ht="30" customHeight="1" x14ac:dyDescent="0.3">
      <c r="C287" s="10"/>
      <c r="D287" s="259" t="s">
        <v>513</v>
      </c>
      <c r="E287" s="237"/>
      <c r="F287" s="372"/>
      <c r="H287" s="238"/>
      <c r="I287" s="362" t="s">
        <v>708</v>
      </c>
      <c r="J287" s="362"/>
      <c r="K287" s="362"/>
      <c r="L287" s="362"/>
      <c r="M287" s="362"/>
      <c r="N287" s="240"/>
      <c r="O287" s="244"/>
      <c r="P287" s="218"/>
      <c r="Q287" s="218"/>
      <c r="R287" s="218"/>
      <c r="S287" s="218"/>
      <c r="T287" s="218"/>
      <c r="U287" s="218"/>
      <c r="V287" s="219"/>
      <c r="W287" s="218"/>
      <c r="X287" s="219"/>
      <c r="Y287" s="218"/>
      <c r="Z287" s="11"/>
    </row>
    <row r="288" spans="1:26" ht="30" customHeight="1" x14ac:dyDescent="0.3">
      <c r="C288" s="10"/>
      <c r="D288" s="259" t="s">
        <v>513</v>
      </c>
      <c r="E288" s="237"/>
      <c r="F288" s="372"/>
      <c r="H288" s="238"/>
      <c r="I288" s="316"/>
      <c r="J288" s="239"/>
      <c r="K288" s="239"/>
      <c r="L288" s="239"/>
      <c r="M288" s="239"/>
      <c r="N288" s="240"/>
      <c r="O288" s="244"/>
      <c r="P288" s="218"/>
      <c r="Q288" s="218"/>
      <c r="R288" s="218"/>
      <c r="S288" s="218"/>
      <c r="T288" s="218"/>
      <c r="U288" s="218"/>
      <c r="V288" s="219"/>
      <c r="W288" s="218"/>
      <c r="X288" s="219"/>
      <c r="Y288" s="218"/>
      <c r="Z288" s="11"/>
    </row>
    <row r="289" spans="1:26" ht="30" customHeight="1" x14ac:dyDescent="0.3">
      <c r="C289" s="10"/>
      <c r="D289" s="259" t="s">
        <v>513</v>
      </c>
      <c r="E289" s="237"/>
      <c r="F289" s="372"/>
      <c r="H289" s="238"/>
      <c r="I289" s="355" t="s">
        <v>680</v>
      </c>
      <c r="J289" s="355"/>
      <c r="K289" s="264"/>
      <c r="L289" s="264"/>
      <c r="M289" s="315"/>
      <c r="N289" s="240"/>
      <c r="O289" s="244"/>
      <c r="P289" s="218"/>
      <c r="Q289" s="218"/>
      <c r="R289" s="218"/>
      <c r="S289" s="218"/>
      <c r="T289" s="218"/>
      <c r="U289" s="218"/>
      <c r="V289" s="219"/>
      <c r="W289" s="218"/>
      <c r="X289" s="219"/>
      <c r="Y289" s="218"/>
      <c r="Z289" s="11"/>
    </row>
    <row r="290" spans="1:26" ht="16.95" customHeight="1" x14ac:dyDescent="0.3">
      <c r="C290" s="10"/>
      <c r="D290" s="259" t="s">
        <v>513</v>
      </c>
      <c r="E290" s="237"/>
      <c r="F290" s="372"/>
      <c r="H290" s="238"/>
      <c r="I290" s="239"/>
      <c r="J290" s="239"/>
      <c r="K290" s="239"/>
      <c r="L290" s="239"/>
      <c r="M290" s="239"/>
      <c r="N290" s="240"/>
      <c r="O290" s="244"/>
      <c r="P290" s="218"/>
      <c r="Q290" s="218"/>
      <c r="R290" s="218"/>
      <c r="S290" s="218"/>
      <c r="T290" s="218"/>
      <c r="U290" s="218"/>
      <c r="V290" s="219"/>
      <c r="W290" s="218"/>
      <c r="X290" s="219"/>
      <c r="Y290" s="218"/>
      <c r="Z290" s="11"/>
    </row>
    <row r="291" spans="1:26" ht="30" customHeight="1" x14ac:dyDescent="0.3">
      <c r="C291" s="10"/>
      <c r="D291" s="259" t="s">
        <v>513</v>
      </c>
      <c r="E291" s="233"/>
      <c r="F291" s="233"/>
      <c r="H291" s="249"/>
      <c r="I291" s="282"/>
      <c r="J291" s="282"/>
      <c r="K291" s="282"/>
      <c r="L291" s="282"/>
      <c r="M291" s="282"/>
      <c r="N291" s="244"/>
      <c r="O291" s="244"/>
      <c r="P291" s="218"/>
      <c r="Q291" s="218"/>
      <c r="R291" s="218"/>
      <c r="S291" s="218"/>
      <c r="T291" s="218"/>
      <c r="U291" s="218"/>
      <c r="V291" s="219"/>
      <c r="W291" s="218"/>
      <c r="X291" s="219"/>
      <c r="Y291" s="218"/>
      <c r="Z291" s="11"/>
    </row>
    <row r="292" spans="1:26" ht="30" customHeight="1" x14ac:dyDescent="0.3">
      <c r="A292" s="17"/>
      <c r="C292" s="10"/>
      <c r="D292" s="274" t="s">
        <v>515</v>
      </c>
      <c r="E292" s="237" t="s">
        <v>11</v>
      </c>
      <c r="F292" s="372" t="s">
        <v>1054</v>
      </c>
      <c r="G292" s="17">
        <f>Filtrar!AN46</f>
        <v>38</v>
      </c>
      <c r="H292" s="238" t="s">
        <v>12</v>
      </c>
      <c r="I292" s="367" t="s">
        <v>658</v>
      </c>
      <c r="J292" s="367"/>
      <c r="K292" s="267"/>
      <c r="L292" s="240"/>
      <c r="M292" s="136"/>
      <c r="N292" s="136"/>
      <c r="O292" s="244"/>
      <c r="P292" s="219"/>
      <c r="Q292" s="218"/>
      <c r="R292" s="219"/>
      <c r="S292" s="218"/>
      <c r="T292" s="218"/>
      <c r="U292" s="218"/>
      <c r="V292" s="218"/>
      <c r="W292" s="218"/>
      <c r="X292" s="218"/>
      <c r="Y292" s="218"/>
      <c r="Z292" s="11"/>
    </row>
    <row r="293" spans="1:26" ht="29.25" customHeight="1" x14ac:dyDescent="0.3">
      <c r="A293" s="17"/>
      <c r="C293" s="10"/>
      <c r="D293" s="259" t="s">
        <v>515</v>
      </c>
      <c r="E293" s="237"/>
      <c r="F293" s="372"/>
      <c r="G293" s="17"/>
      <c r="H293" s="238"/>
      <c r="I293" s="358" t="s">
        <v>512</v>
      </c>
      <c r="J293" s="358"/>
      <c r="K293" s="267"/>
      <c r="L293" s="240"/>
      <c r="M293" s="136"/>
      <c r="N293" s="240"/>
      <c r="O293" s="244"/>
      <c r="P293" s="219"/>
      <c r="Q293" s="218"/>
      <c r="R293" s="219"/>
      <c r="S293" s="218"/>
      <c r="T293" s="218"/>
      <c r="U293" s="218"/>
      <c r="V293" s="218"/>
      <c r="W293" s="218"/>
      <c r="X293" s="218"/>
      <c r="Y293" s="218"/>
      <c r="Z293" s="11"/>
    </row>
    <row r="294" spans="1:26" ht="56.25" customHeight="1" x14ac:dyDescent="0.3">
      <c r="A294" s="17"/>
      <c r="C294" s="10"/>
      <c r="D294" s="259" t="s">
        <v>515</v>
      </c>
      <c r="E294" s="237"/>
      <c r="F294" s="372"/>
      <c r="G294" s="17"/>
      <c r="H294" s="238"/>
      <c r="I294" s="357" t="s">
        <v>784</v>
      </c>
      <c r="J294" s="357"/>
      <c r="K294" s="267"/>
      <c r="L294" s="240"/>
      <c r="M294" s="136"/>
      <c r="N294" s="240"/>
      <c r="O294" s="244"/>
      <c r="P294" s="220" t="s">
        <v>1</v>
      </c>
      <c r="Q294" s="220"/>
      <c r="R294" s="220" t="s">
        <v>2</v>
      </c>
      <c r="S294" s="220"/>
      <c r="T294" s="220" t="s">
        <v>3</v>
      </c>
      <c r="U294" s="220"/>
      <c r="V294" s="220" t="s">
        <v>4</v>
      </c>
      <c r="W294" s="220"/>
      <c r="X294" s="220" t="s">
        <v>5</v>
      </c>
      <c r="Y294" s="218"/>
      <c r="Z294" s="11"/>
    </row>
    <row r="295" spans="1:26" ht="30" customHeight="1" x14ac:dyDescent="0.3">
      <c r="C295" s="10"/>
      <c r="D295" s="259" t="s">
        <v>515</v>
      </c>
      <c r="E295" s="237"/>
      <c r="F295" s="372"/>
      <c r="H295" s="238"/>
      <c r="I295" s="243"/>
      <c r="J295" s="247" t="s">
        <v>384</v>
      </c>
      <c r="K295" s="267"/>
      <c r="L295" s="240"/>
      <c r="M295" s="248"/>
      <c r="N295" s="240"/>
      <c r="O295" s="244"/>
      <c r="P295" s="20"/>
      <c r="Q295" s="19"/>
      <c r="R295" s="20"/>
      <c r="S295" s="19"/>
      <c r="T295" s="20"/>
      <c r="U295" s="19"/>
      <c r="V295" s="18">
        <f>M295</f>
        <v>0</v>
      </c>
      <c r="W295" s="19"/>
      <c r="X295" s="21">
        <f>M295</f>
        <v>0</v>
      </c>
      <c r="Y295" s="218"/>
      <c r="Z295" s="11"/>
    </row>
    <row r="296" spans="1:26" ht="10.050000000000001" customHeight="1" x14ac:dyDescent="0.3">
      <c r="C296" s="10"/>
      <c r="D296" s="259" t="s">
        <v>515</v>
      </c>
      <c r="E296" s="237"/>
      <c r="F296" s="372"/>
      <c r="H296" s="238"/>
      <c r="I296" s="239"/>
      <c r="J296" s="239"/>
      <c r="K296" s="239"/>
      <c r="L296" s="239"/>
      <c r="M296" s="239"/>
      <c r="N296" s="240"/>
      <c r="O296" s="244"/>
      <c r="P296" s="218"/>
      <c r="Q296" s="218"/>
      <c r="R296" s="218"/>
      <c r="S296" s="218"/>
      <c r="T296" s="218"/>
      <c r="U296" s="218"/>
      <c r="V296" s="219"/>
      <c r="W296" s="218"/>
      <c r="X296" s="219"/>
      <c r="Y296" s="218"/>
      <c r="Z296" s="11"/>
    </row>
    <row r="297" spans="1:26" ht="30" customHeight="1" x14ac:dyDescent="0.3">
      <c r="C297" s="10"/>
      <c r="D297" s="259" t="s">
        <v>515</v>
      </c>
      <c r="E297" s="237"/>
      <c r="F297" s="372"/>
      <c r="H297" s="238"/>
      <c r="I297" s="364" t="s">
        <v>709</v>
      </c>
      <c r="J297" s="364"/>
      <c r="K297" s="364"/>
      <c r="L297" s="364"/>
      <c r="M297" s="364"/>
      <c r="N297" s="240"/>
      <c r="O297" s="244"/>
      <c r="P297" s="218"/>
      <c r="Q297" s="218"/>
      <c r="R297" s="218"/>
      <c r="S297" s="218"/>
      <c r="T297" s="218"/>
      <c r="U297" s="218"/>
      <c r="V297" s="219"/>
      <c r="W297" s="218"/>
      <c r="X297" s="219"/>
      <c r="Y297" s="218"/>
      <c r="Z297" s="11"/>
    </row>
    <row r="298" spans="1:26" ht="30" customHeight="1" x14ac:dyDescent="0.3">
      <c r="C298" s="10"/>
      <c r="D298" s="259" t="s">
        <v>515</v>
      </c>
      <c r="E298" s="237"/>
      <c r="F298" s="372"/>
      <c r="H298" s="238"/>
      <c r="I298" s="354"/>
      <c r="J298" s="354"/>
      <c r="K298" s="354"/>
      <c r="L298" s="354"/>
      <c r="M298" s="354"/>
      <c r="N298" s="240"/>
      <c r="O298" s="244"/>
      <c r="P298" s="218"/>
      <c r="Q298" s="218"/>
      <c r="R298" s="218"/>
      <c r="S298" s="218"/>
      <c r="T298" s="218"/>
      <c r="U298" s="218"/>
      <c r="V298" s="219"/>
      <c r="W298" s="218"/>
      <c r="X298" s="219"/>
      <c r="Y298" s="218"/>
      <c r="Z298" s="11"/>
    </row>
    <row r="299" spans="1:26" ht="30" customHeight="1" x14ac:dyDescent="0.3">
      <c r="C299" s="10"/>
      <c r="D299" s="259" t="s">
        <v>515</v>
      </c>
      <c r="E299" s="237"/>
      <c r="F299" s="372"/>
      <c r="H299" s="238"/>
      <c r="I299" s="362" t="s">
        <v>710</v>
      </c>
      <c r="J299" s="362"/>
      <c r="K299" s="362"/>
      <c r="L299" s="362"/>
      <c r="M299" s="362"/>
      <c r="N299" s="240"/>
      <c r="O299" s="244"/>
      <c r="P299" s="218"/>
      <c r="Q299" s="218"/>
      <c r="R299" s="218"/>
      <c r="S299" s="218"/>
      <c r="T299" s="218"/>
      <c r="U299" s="218"/>
      <c r="V299" s="219"/>
      <c r="W299" s="218"/>
      <c r="X299" s="219"/>
      <c r="Y299" s="218"/>
      <c r="Z299" s="11"/>
    </row>
    <row r="300" spans="1:26" ht="30" customHeight="1" x14ac:dyDescent="0.3">
      <c r="C300" s="10"/>
      <c r="D300" s="259" t="s">
        <v>515</v>
      </c>
      <c r="E300" s="237"/>
      <c r="F300" s="372"/>
      <c r="H300" s="238"/>
      <c r="I300" s="316"/>
      <c r="J300" s="239"/>
      <c r="K300" s="239"/>
      <c r="L300" s="239"/>
      <c r="M300" s="239"/>
      <c r="N300" s="240"/>
      <c r="O300" s="244"/>
      <c r="P300" s="218"/>
      <c r="Q300" s="218"/>
      <c r="R300" s="218"/>
      <c r="S300" s="218"/>
      <c r="T300" s="218"/>
      <c r="U300" s="218"/>
      <c r="V300" s="219"/>
      <c r="W300" s="218"/>
      <c r="X300" s="219"/>
      <c r="Y300" s="218"/>
      <c r="Z300" s="11"/>
    </row>
    <row r="301" spans="1:26" ht="30" customHeight="1" x14ac:dyDescent="0.3">
      <c r="C301" s="10"/>
      <c r="D301" s="259" t="s">
        <v>515</v>
      </c>
      <c r="E301" s="237"/>
      <c r="F301" s="372"/>
      <c r="H301" s="238"/>
      <c r="I301" s="411" t="s">
        <v>679</v>
      </c>
      <c r="J301" s="411"/>
      <c r="K301" s="264"/>
      <c r="L301" s="264"/>
      <c r="M301" s="315"/>
      <c r="N301" s="240"/>
      <c r="O301" s="244"/>
      <c r="P301" s="218"/>
      <c r="Q301" s="218"/>
      <c r="R301" s="218"/>
      <c r="S301" s="218"/>
      <c r="T301" s="218"/>
      <c r="U301" s="218"/>
      <c r="V301" s="219"/>
      <c r="W301" s="218"/>
      <c r="X301" s="219"/>
      <c r="Y301" s="218"/>
      <c r="Z301" s="11"/>
    </row>
    <row r="302" spans="1:26" ht="16.95" customHeight="1" x14ac:dyDescent="0.3">
      <c r="C302" s="10"/>
      <c r="D302" s="259" t="s">
        <v>515</v>
      </c>
      <c r="E302" s="237"/>
      <c r="F302" s="372"/>
      <c r="H302" s="238"/>
      <c r="I302" s="271"/>
      <c r="J302" s="271"/>
      <c r="K302" s="264"/>
      <c r="L302" s="264"/>
      <c r="M302" s="283"/>
      <c r="N302" s="240"/>
      <c r="O302" s="244"/>
      <c r="P302" s="218"/>
      <c r="Q302" s="218"/>
      <c r="R302" s="218"/>
      <c r="S302" s="218"/>
      <c r="T302" s="218"/>
      <c r="U302" s="218"/>
      <c r="V302" s="219"/>
      <c r="W302" s="218"/>
      <c r="X302" s="219"/>
      <c r="Y302" s="218"/>
      <c r="Z302" s="11"/>
    </row>
    <row r="303" spans="1:26" ht="30" customHeight="1" x14ac:dyDescent="0.3">
      <c r="C303" s="10"/>
      <c r="D303" s="259" t="s">
        <v>515</v>
      </c>
      <c r="E303" s="233"/>
      <c r="F303" s="233"/>
      <c r="H303" s="249"/>
      <c r="I303" s="282"/>
      <c r="J303" s="282"/>
      <c r="K303" s="282"/>
      <c r="L303" s="282"/>
      <c r="M303" s="282"/>
      <c r="N303" s="244"/>
      <c r="O303" s="244"/>
      <c r="P303" s="218"/>
      <c r="Q303" s="218"/>
      <c r="R303" s="218"/>
      <c r="S303" s="218"/>
      <c r="T303" s="218"/>
      <c r="U303" s="218"/>
      <c r="V303" s="219"/>
      <c r="W303" s="218"/>
      <c r="X303" s="219"/>
      <c r="Y303" s="218"/>
      <c r="Z303" s="11"/>
    </row>
    <row r="304" spans="1:26" ht="30" customHeight="1" x14ac:dyDescent="0.3">
      <c r="A304" s="17"/>
      <c r="C304" s="10"/>
      <c r="D304" s="274" t="s">
        <v>517</v>
      </c>
      <c r="E304" s="237" t="s">
        <v>11</v>
      </c>
      <c r="F304" s="372" t="s">
        <v>655</v>
      </c>
      <c r="G304" s="17">
        <f>Filtrar!AN47</f>
        <v>39</v>
      </c>
      <c r="H304" s="238" t="s">
        <v>12</v>
      </c>
      <c r="I304" s="367" t="s">
        <v>659</v>
      </c>
      <c r="J304" s="367"/>
      <c r="K304" s="267"/>
      <c r="L304" s="240"/>
      <c r="M304" s="136"/>
      <c r="N304" s="136"/>
      <c r="O304" s="244"/>
      <c r="P304" s="219"/>
      <c r="Q304" s="218"/>
      <c r="R304" s="219"/>
      <c r="S304" s="218"/>
      <c r="T304" s="218"/>
      <c r="U304" s="218"/>
      <c r="V304" s="218"/>
      <c r="W304" s="218"/>
      <c r="X304" s="218"/>
      <c r="Y304" s="218"/>
      <c r="Z304" s="11"/>
    </row>
    <row r="305" spans="1:26" ht="30" customHeight="1" x14ac:dyDescent="0.3">
      <c r="A305" s="17"/>
      <c r="C305" s="10"/>
      <c r="D305" s="259" t="s">
        <v>517</v>
      </c>
      <c r="E305" s="237"/>
      <c r="F305" s="440"/>
      <c r="G305" s="17"/>
      <c r="H305" s="238"/>
      <c r="I305" s="358" t="s">
        <v>596</v>
      </c>
      <c r="J305" s="358"/>
      <c r="K305" s="267"/>
      <c r="L305" s="240"/>
      <c r="M305" s="136"/>
      <c r="N305" s="240"/>
      <c r="O305" s="244"/>
      <c r="P305" s="219"/>
      <c r="Q305" s="218"/>
      <c r="R305" s="219"/>
      <c r="S305" s="218"/>
      <c r="T305" s="218"/>
      <c r="U305" s="218"/>
      <c r="V305" s="218"/>
      <c r="W305" s="218"/>
      <c r="X305" s="218"/>
      <c r="Y305" s="218"/>
      <c r="Z305" s="11"/>
    </row>
    <row r="306" spans="1:26" ht="61.8" customHeight="1" x14ac:dyDescent="0.3">
      <c r="A306" s="17"/>
      <c r="C306" s="10"/>
      <c r="D306" s="259" t="s">
        <v>517</v>
      </c>
      <c r="E306" s="237"/>
      <c r="F306" s="440"/>
      <c r="G306" s="17"/>
      <c r="H306" s="238"/>
      <c r="I306" s="420" t="s">
        <v>787</v>
      </c>
      <c r="J306" s="420"/>
      <c r="K306" s="267"/>
      <c r="L306" s="240"/>
      <c r="M306" s="136"/>
      <c r="N306" s="136"/>
      <c r="O306" s="244"/>
      <c r="P306" s="220" t="s">
        <v>1</v>
      </c>
      <c r="Q306" s="220"/>
      <c r="R306" s="220" t="s">
        <v>2</v>
      </c>
      <c r="S306" s="220"/>
      <c r="T306" s="220" t="s">
        <v>3</v>
      </c>
      <c r="U306" s="220"/>
      <c r="V306" s="220" t="s">
        <v>4</v>
      </c>
      <c r="W306" s="220"/>
      <c r="X306" s="220" t="s">
        <v>5</v>
      </c>
      <c r="Y306" s="218"/>
      <c r="Z306" s="11"/>
    </row>
    <row r="307" spans="1:26" ht="30" customHeight="1" x14ac:dyDescent="0.3">
      <c r="A307" s="17"/>
      <c r="C307" s="10"/>
      <c r="D307" s="259" t="s">
        <v>517</v>
      </c>
      <c r="E307" s="237"/>
      <c r="F307" s="440"/>
      <c r="G307" s="17"/>
      <c r="H307" s="238"/>
      <c r="I307" s="239"/>
      <c r="J307" s="247" t="s">
        <v>384</v>
      </c>
      <c r="K307" s="267"/>
      <c r="L307" s="240"/>
      <c r="M307" s="248"/>
      <c r="N307" s="240"/>
      <c r="O307" s="131"/>
      <c r="P307" s="20"/>
      <c r="Q307" s="19"/>
      <c r="R307" s="20"/>
      <c r="S307" s="19"/>
      <c r="T307" s="20"/>
      <c r="U307" s="19"/>
      <c r="V307" s="18">
        <f>M307</f>
        <v>0</v>
      </c>
      <c r="W307" s="19"/>
      <c r="X307" s="21">
        <f>M307</f>
        <v>0</v>
      </c>
      <c r="Y307" s="218"/>
      <c r="Z307" s="11"/>
    </row>
    <row r="308" spans="1:26" ht="30" customHeight="1" x14ac:dyDescent="0.3">
      <c r="A308" s="17"/>
      <c r="C308" s="10"/>
      <c r="D308" s="259" t="s">
        <v>517</v>
      </c>
      <c r="E308" s="237"/>
      <c r="F308" s="440"/>
      <c r="G308" s="17"/>
      <c r="H308" s="238"/>
      <c r="I308" s="364" t="s">
        <v>785</v>
      </c>
      <c r="J308" s="364"/>
      <c r="K308" s="364"/>
      <c r="L308" s="364"/>
      <c r="M308" s="364"/>
      <c r="N308" s="240"/>
      <c r="O308" s="244"/>
      <c r="P308" s="218"/>
      <c r="Q308" s="218"/>
      <c r="R308" s="218"/>
      <c r="S308" s="218"/>
      <c r="T308" s="218"/>
      <c r="U308" s="218"/>
      <c r="V308" s="219"/>
      <c r="W308" s="218"/>
      <c r="X308" s="219"/>
      <c r="Y308" s="218"/>
      <c r="Z308" s="11"/>
    </row>
    <row r="309" spans="1:26" ht="30" customHeight="1" x14ac:dyDescent="0.3">
      <c r="A309" s="17"/>
      <c r="C309" s="10"/>
      <c r="D309" s="259" t="s">
        <v>517</v>
      </c>
      <c r="E309" s="237"/>
      <c r="F309" s="440"/>
      <c r="G309" s="17"/>
      <c r="H309" s="238"/>
      <c r="I309" s="354"/>
      <c r="J309" s="354"/>
      <c r="K309" s="354"/>
      <c r="L309" s="354"/>
      <c r="M309" s="354"/>
      <c r="N309" s="240"/>
      <c r="O309" s="244"/>
      <c r="P309" s="218"/>
      <c r="Q309" s="218"/>
      <c r="R309" s="218"/>
      <c r="S309" s="218"/>
      <c r="T309" s="218"/>
      <c r="U309" s="218"/>
      <c r="V309" s="219"/>
      <c r="W309" s="218"/>
      <c r="X309" s="219"/>
      <c r="Y309" s="218"/>
      <c r="Z309" s="11"/>
    </row>
    <row r="310" spans="1:26" ht="30" customHeight="1" x14ac:dyDescent="0.3">
      <c r="A310" s="17"/>
      <c r="C310" s="10"/>
      <c r="D310" s="259" t="s">
        <v>517</v>
      </c>
      <c r="E310" s="237"/>
      <c r="F310" s="440"/>
      <c r="G310" s="17"/>
      <c r="H310" s="238"/>
      <c r="I310" s="362" t="s">
        <v>786</v>
      </c>
      <c r="J310" s="362"/>
      <c r="K310" s="362"/>
      <c r="L310" s="362"/>
      <c r="M310" s="362"/>
      <c r="N310" s="240"/>
      <c r="O310" s="244"/>
      <c r="P310" s="218"/>
      <c r="Q310" s="218"/>
      <c r="R310" s="218"/>
      <c r="S310" s="218"/>
      <c r="T310" s="218"/>
      <c r="U310" s="218"/>
      <c r="V310" s="219"/>
      <c r="W310" s="218"/>
      <c r="X310" s="219"/>
      <c r="Y310" s="218"/>
      <c r="Z310" s="11"/>
    </row>
    <row r="311" spans="1:26" ht="30" customHeight="1" x14ac:dyDescent="0.3">
      <c r="A311" s="17"/>
      <c r="C311" s="10"/>
      <c r="D311" s="259" t="s">
        <v>517</v>
      </c>
      <c r="E311" s="237"/>
      <c r="F311" s="440"/>
      <c r="G311" s="17"/>
      <c r="H311" s="238"/>
      <c r="I311" s="316"/>
      <c r="J311" s="239"/>
      <c r="K311" s="239"/>
      <c r="L311" s="239"/>
      <c r="M311" s="239"/>
      <c r="N311" s="240"/>
      <c r="O311" s="244"/>
      <c r="P311" s="218"/>
      <c r="Q311" s="218"/>
      <c r="R311" s="218"/>
      <c r="S311" s="218"/>
      <c r="T311" s="218"/>
      <c r="U311" s="218"/>
      <c r="V311" s="219"/>
      <c r="W311" s="218"/>
      <c r="X311" s="219"/>
      <c r="Y311" s="218"/>
      <c r="Z311" s="11"/>
    </row>
    <row r="312" spans="1:26" ht="16.95" customHeight="1" x14ac:dyDescent="0.3">
      <c r="A312" s="17"/>
      <c r="C312" s="10"/>
      <c r="D312" s="259" t="s">
        <v>517</v>
      </c>
      <c r="E312" s="237"/>
      <c r="F312" s="440"/>
      <c r="G312" s="17"/>
      <c r="H312" s="238"/>
      <c r="I312" s="239"/>
      <c r="J312" s="247"/>
      <c r="K312" s="267"/>
      <c r="L312" s="240"/>
      <c r="M312" s="240"/>
      <c r="N312" s="240"/>
      <c r="O312" s="244"/>
      <c r="P312" s="218"/>
      <c r="Q312" s="218"/>
      <c r="R312" s="218"/>
      <c r="S312" s="218"/>
      <c r="T312" s="218"/>
      <c r="U312" s="218"/>
      <c r="V312" s="219"/>
      <c r="W312" s="218"/>
      <c r="X312" s="219"/>
      <c r="Y312" s="218"/>
      <c r="Z312" s="11"/>
    </row>
    <row r="313" spans="1:26" ht="30" customHeight="1" x14ac:dyDescent="0.3">
      <c r="A313" s="17"/>
      <c r="C313" s="10"/>
      <c r="D313" s="259" t="s">
        <v>517</v>
      </c>
      <c r="E313" s="233"/>
      <c r="F313" s="233"/>
      <c r="G313" s="17"/>
      <c r="H313" s="249"/>
      <c r="I313" s="282"/>
      <c r="J313" s="284"/>
      <c r="K313" s="268"/>
      <c r="L313" s="244"/>
      <c r="M313" s="248"/>
      <c r="N313" s="244"/>
      <c r="O313" s="244"/>
      <c r="P313" s="218"/>
      <c r="Q313" s="218"/>
      <c r="R313" s="218"/>
      <c r="S313" s="218"/>
      <c r="T313" s="218"/>
      <c r="U313" s="218"/>
      <c r="V313" s="219"/>
      <c r="W313" s="218"/>
      <c r="X313" s="219"/>
      <c r="Y313" s="218"/>
      <c r="Z313" s="11"/>
    </row>
    <row r="314" spans="1:26" ht="30" customHeight="1" x14ac:dyDescent="0.3">
      <c r="A314" s="17"/>
      <c r="C314" s="10"/>
      <c r="D314" s="274" t="s">
        <v>518</v>
      </c>
      <c r="E314" s="237" t="s">
        <v>11</v>
      </c>
      <c r="F314" s="372" t="s">
        <v>656</v>
      </c>
      <c r="G314" s="17"/>
      <c r="H314" s="238" t="s">
        <v>12</v>
      </c>
      <c r="I314" s="367" t="s">
        <v>789</v>
      </c>
      <c r="J314" s="367"/>
      <c r="K314" s="267"/>
      <c r="L314" s="240"/>
      <c r="M314" s="136"/>
      <c r="N314" s="240"/>
      <c r="O314" s="244"/>
      <c r="P314" s="218"/>
      <c r="Q314" s="218"/>
      <c r="R314" s="218"/>
      <c r="S314" s="218"/>
      <c r="T314" s="218"/>
      <c r="U314" s="218"/>
      <c r="V314" s="219"/>
      <c r="W314" s="218"/>
      <c r="X314" s="219"/>
      <c r="Y314" s="218"/>
      <c r="Z314" s="11"/>
    </row>
    <row r="315" spans="1:26" ht="30" customHeight="1" x14ac:dyDescent="0.3">
      <c r="A315" s="17"/>
      <c r="C315" s="10"/>
      <c r="D315" s="259" t="s">
        <v>518</v>
      </c>
      <c r="E315" s="237"/>
      <c r="F315" s="440"/>
      <c r="G315" s="17"/>
      <c r="H315" s="238"/>
      <c r="I315" s="358" t="s">
        <v>350</v>
      </c>
      <c r="J315" s="358"/>
      <c r="K315" s="267"/>
      <c r="L315" s="240"/>
      <c r="M315" s="136"/>
      <c r="N315" s="240"/>
      <c r="O315" s="244"/>
      <c r="P315" s="218"/>
      <c r="Q315" s="218"/>
      <c r="R315" s="218"/>
      <c r="S315" s="218"/>
      <c r="T315" s="218"/>
      <c r="U315" s="218"/>
      <c r="V315" s="219"/>
      <c r="W315" s="218"/>
      <c r="X315" s="219"/>
      <c r="Y315" s="218"/>
      <c r="Z315" s="11"/>
    </row>
    <row r="316" spans="1:26" ht="56.25" customHeight="1" x14ac:dyDescent="0.3">
      <c r="A316" s="17"/>
      <c r="C316" s="10"/>
      <c r="D316" s="259" t="s">
        <v>518</v>
      </c>
      <c r="E316" s="237"/>
      <c r="F316" s="440"/>
      <c r="G316" s="17">
        <f>Filtrar!AN42</f>
        <v>34</v>
      </c>
      <c r="H316" s="238"/>
      <c r="I316" s="357" t="s">
        <v>788</v>
      </c>
      <c r="J316" s="357"/>
      <c r="K316" s="267"/>
      <c r="L316" s="240"/>
      <c r="M316" s="136"/>
      <c r="N316" s="240"/>
      <c r="O316" s="244"/>
      <c r="P316" s="220" t="s">
        <v>1</v>
      </c>
      <c r="Q316" s="220"/>
      <c r="R316" s="220" t="s">
        <v>2</v>
      </c>
      <c r="S316" s="220"/>
      <c r="T316" s="220" t="s">
        <v>3</v>
      </c>
      <c r="U316" s="220"/>
      <c r="V316" s="220" t="s">
        <v>4</v>
      </c>
      <c r="W316" s="220"/>
      <c r="X316" s="220" t="s">
        <v>5</v>
      </c>
      <c r="Y316" s="218"/>
      <c r="Z316" s="11"/>
    </row>
    <row r="317" spans="1:26" ht="30" customHeight="1" x14ac:dyDescent="0.3">
      <c r="C317" s="10"/>
      <c r="D317" s="259" t="s">
        <v>518</v>
      </c>
      <c r="E317" s="237"/>
      <c r="F317" s="440"/>
      <c r="H317" s="238"/>
      <c r="I317" s="243"/>
      <c r="J317" s="247" t="s">
        <v>384</v>
      </c>
      <c r="K317" s="267"/>
      <c r="L317" s="240"/>
      <c r="M317" s="248"/>
      <c r="N317" s="240"/>
      <c r="O317" s="131"/>
      <c r="P317" s="20"/>
      <c r="Q317" s="19"/>
      <c r="R317" s="20"/>
      <c r="S317" s="19"/>
      <c r="T317" s="20"/>
      <c r="U317" s="19"/>
      <c r="V317" s="18">
        <f>M317</f>
        <v>0</v>
      </c>
      <c r="W317" s="19"/>
      <c r="X317" s="21">
        <f>M317</f>
        <v>0</v>
      </c>
      <c r="Y317" s="218"/>
      <c r="Z317" s="11"/>
    </row>
    <row r="318" spans="1:26" ht="30" customHeight="1" x14ac:dyDescent="0.3">
      <c r="C318" s="10"/>
      <c r="D318" s="259" t="s">
        <v>518</v>
      </c>
      <c r="E318" s="237"/>
      <c r="F318" s="440"/>
      <c r="H318" s="238"/>
      <c r="I318" s="364" t="s">
        <v>790</v>
      </c>
      <c r="J318" s="364"/>
      <c r="K318" s="364"/>
      <c r="L318" s="364"/>
      <c r="M318" s="364"/>
      <c r="N318" s="240"/>
      <c r="O318" s="244"/>
      <c r="P318" s="218"/>
      <c r="Q318" s="218"/>
      <c r="R318" s="218"/>
      <c r="S318" s="218"/>
      <c r="T318" s="218"/>
      <c r="U318" s="218"/>
      <c r="V318" s="219"/>
      <c r="W318" s="218"/>
      <c r="X318" s="219"/>
      <c r="Y318" s="218"/>
      <c r="Z318" s="11"/>
    </row>
    <row r="319" spans="1:26" ht="30" customHeight="1" x14ac:dyDescent="0.3">
      <c r="C319" s="10"/>
      <c r="D319" s="259" t="s">
        <v>518</v>
      </c>
      <c r="E319" s="237"/>
      <c r="F319" s="440"/>
      <c r="H319" s="238"/>
      <c r="I319" s="354"/>
      <c r="J319" s="354"/>
      <c r="K319" s="354"/>
      <c r="L319" s="354"/>
      <c r="M319" s="354"/>
      <c r="N319" s="240"/>
      <c r="O319" s="244"/>
      <c r="P319" s="218"/>
      <c r="Q319" s="218"/>
      <c r="R319" s="218"/>
      <c r="S319" s="218"/>
      <c r="T319" s="218"/>
      <c r="U319" s="218"/>
      <c r="V319" s="219"/>
      <c r="W319" s="218"/>
      <c r="X319" s="219"/>
      <c r="Y319" s="218"/>
      <c r="Z319" s="11"/>
    </row>
    <row r="320" spans="1:26" ht="30" customHeight="1" x14ac:dyDescent="0.3">
      <c r="C320" s="10"/>
      <c r="D320" s="259" t="s">
        <v>518</v>
      </c>
      <c r="E320" s="237"/>
      <c r="F320" s="440"/>
      <c r="H320" s="238"/>
      <c r="I320" s="362" t="s">
        <v>791</v>
      </c>
      <c r="J320" s="362"/>
      <c r="K320" s="362"/>
      <c r="L320" s="362"/>
      <c r="M320" s="362"/>
      <c r="N320" s="240"/>
      <c r="O320" s="244"/>
      <c r="P320" s="218"/>
      <c r="Q320" s="218"/>
      <c r="R320" s="218"/>
      <c r="S320" s="218"/>
      <c r="T320" s="218"/>
      <c r="U320" s="218"/>
      <c r="V320" s="219"/>
      <c r="W320" s="218"/>
      <c r="X320" s="219"/>
      <c r="Y320" s="218"/>
      <c r="Z320" s="11"/>
    </row>
    <row r="321" spans="1:26" ht="30" customHeight="1" x14ac:dyDescent="0.3">
      <c r="C321" s="10"/>
      <c r="D321" s="259" t="s">
        <v>518</v>
      </c>
      <c r="E321" s="237"/>
      <c r="F321" s="440"/>
      <c r="H321" s="238"/>
      <c r="I321" s="316"/>
      <c r="J321" s="239"/>
      <c r="K321" s="239"/>
      <c r="L321" s="239"/>
      <c r="M321" s="239"/>
      <c r="N321" s="240"/>
      <c r="O321" s="244"/>
      <c r="P321" s="218"/>
      <c r="Q321" s="218"/>
      <c r="R321" s="218"/>
      <c r="S321" s="218"/>
      <c r="T321" s="218"/>
      <c r="U321" s="218"/>
      <c r="V321" s="219"/>
      <c r="W321" s="218"/>
      <c r="X321" s="219"/>
      <c r="Y321" s="218"/>
      <c r="Z321" s="11"/>
    </row>
    <row r="322" spans="1:26" ht="16.95" customHeight="1" x14ac:dyDescent="0.3">
      <c r="A322" s="17"/>
      <c r="C322" s="10"/>
      <c r="D322" s="259" t="s">
        <v>518</v>
      </c>
      <c r="E322" s="237"/>
      <c r="F322" s="440"/>
      <c r="G322" s="17"/>
      <c r="H322" s="238"/>
      <c r="I322" s="239"/>
      <c r="J322" s="239"/>
      <c r="K322" s="239"/>
      <c r="L322" s="239"/>
      <c r="M322" s="239"/>
      <c r="N322" s="240"/>
      <c r="O322" s="244"/>
      <c r="P322" s="219"/>
      <c r="Q322" s="218"/>
      <c r="R322" s="219"/>
      <c r="S322" s="218"/>
      <c r="T322" s="218"/>
      <c r="U322" s="218"/>
      <c r="V322" s="218"/>
      <c r="W322" s="218"/>
      <c r="X322" s="218"/>
      <c r="Y322" s="218"/>
      <c r="Z322" s="11"/>
    </row>
    <row r="323" spans="1:26" ht="30" customHeight="1" x14ac:dyDescent="0.3">
      <c r="A323" s="17"/>
      <c r="C323" s="10"/>
      <c r="D323" s="259" t="s">
        <v>518</v>
      </c>
      <c r="G323" s="17"/>
      <c r="H323" s="249"/>
      <c r="I323" s="250"/>
      <c r="J323" s="250"/>
      <c r="K323" s="272"/>
      <c r="L323" s="244"/>
      <c r="N323" s="244"/>
      <c r="O323" s="244"/>
      <c r="P323" s="219"/>
      <c r="Q323" s="218"/>
      <c r="R323" s="219"/>
      <c r="S323" s="218"/>
      <c r="T323" s="218"/>
      <c r="U323" s="218"/>
      <c r="V323" s="218"/>
      <c r="W323" s="218"/>
      <c r="X323" s="218"/>
      <c r="Y323" s="218"/>
      <c r="Z323" s="11"/>
    </row>
    <row r="324" spans="1:26" ht="30" customHeight="1" x14ac:dyDescent="0.3">
      <c r="A324" s="17"/>
      <c r="C324" s="10"/>
      <c r="D324" s="274">
        <v>27</v>
      </c>
      <c r="E324" s="237" t="s">
        <v>11</v>
      </c>
      <c r="F324" s="372" t="s">
        <v>1062</v>
      </c>
      <c r="G324" s="17">
        <f>Filtrar!AN49</f>
        <v>41</v>
      </c>
      <c r="H324" s="238" t="s">
        <v>50</v>
      </c>
      <c r="I324" s="356" t="s">
        <v>51</v>
      </c>
      <c r="J324" s="356"/>
      <c r="K324" s="267"/>
      <c r="L324" s="240"/>
      <c r="M324" s="136"/>
      <c r="N324" s="136"/>
      <c r="O324" s="244"/>
      <c r="P324" s="219"/>
      <c r="Q324" s="218"/>
      <c r="R324" s="219"/>
      <c r="S324" s="218"/>
      <c r="T324" s="218"/>
      <c r="U324" s="218"/>
      <c r="V324" s="218"/>
      <c r="W324" s="218"/>
      <c r="X324" s="218"/>
      <c r="Y324" s="218"/>
      <c r="Z324" s="11"/>
    </row>
    <row r="325" spans="1:26" ht="31.2" customHeight="1" x14ac:dyDescent="0.3">
      <c r="A325" s="17"/>
      <c r="C325" s="10"/>
      <c r="D325" s="259">
        <v>27</v>
      </c>
      <c r="E325" s="237"/>
      <c r="F325" s="372"/>
      <c r="G325" s="17"/>
      <c r="H325" s="238"/>
      <c r="I325" s="358" t="s">
        <v>604</v>
      </c>
      <c r="J325" s="358"/>
      <c r="K325" s="358"/>
      <c r="L325" s="358"/>
      <c r="M325" s="358"/>
      <c r="N325" s="240"/>
      <c r="O325" s="244"/>
      <c r="P325" s="219"/>
      <c r="Q325" s="218"/>
      <c r="R325" s="219"/>
      <c r="S325" s="218"/>
      <c r="T325" s="218"/>
      <c r="U325" s="218"/>
      <c r="V325" s="218"/>
      <c r="W325" s="218"/>
      <c r="X325" s="218"/>
      <c r="Y325" s="218"/>
      <c r="Z325" s="11"/>
    </row>
    <row r="326" spans="1:26" ht="81.599999999999994" customHeight="1" x14ac:dyDescent="0.3">
      <c r="A326" s="17"/>
      <c r="C326" s="10"/>
      <c r="D326" s="259">
        <v>27</v>
      </c>
      <c r="E326" s="237"/>
      <c r="F326" s="372"/>
      <c r="G326" s="17"/>
      <c r="H326" s="238"/>
      <c r="I326" s="357" t="s">
        <v>792</v>
      </c>
      <c r="J326" s="357"/>
      <c r="K326" s="267"/>
      <c r="L326" s="240"/>
      <c r="M326" s="136"/>
      <c r="N326" s="240"/>
      <c r="O326" s="244"/>
      <c r="P326" s="220" t="s">
        <v>1</v>
      </c>
      <c r="Q326" s="220"/>
      <c r="R326" s="220" t="s">
        <v>2</v>
      </c>
      <c r="S326" s="220"/>
      <c r="T326" s="220" t="s">
        <v>3</v>
      </c>
      <c r="U326" s="220"/>
      <c r="V326" s="220" t="s">
        <v>4</v>
      </c>
      <c r="W326" s="220"/>
      <c r="X326" s="220" t="s">
        <v>5</v>
      </c>
      <c r="Y326" s="218"/>
      <c r="Z326" s="11"/>
    </row>
    <row r="327" spans="1:26" ht="30" customHeight="1" x14ac:dyDescent="0.3">
      <c r="C327" s="10"/>
      <c r="D327" s="259">
        <v>27</v>
      </c>
      <c r="E327" s="237"/>
      <c r="F327" s="372"/>
      <c r="H327" s="238"/>
      <c r="I327" s="243"/>
      <c r="J327" s="247" t="s">
        <v>384</v>
      </c>
      <c r="K327" s="267"/>
      <c r="L327" s="240"/>
      <c r="M327" s="248"/>
      <c r="N327" s="240"/>
      <c r="O327" s="244"/>
      <c r="P327" s="18">
        <f>M327</f>
        <v>0</v>
      </c>
      <c r="Q327" s="218"/>
      <c r="R327" s="18">
        <f>M327</f>
        <v>0</v>
      </c>
      <c r="S327" s="218"/>
      <c r="T327" s="18">
        <f>M327</f>
        <v>0</v>
      </c>
      <c r="U327" s="218"/>
      <c r="V327" s="18">
        <f>M327</f>
        <v>0</v>
      </c>
      <c r="W327" s="218"/>
      <c r="X327" s="18">
        <f>M327</f>
        <v>0</v>
      </c>
      <c r="Y327" s="218"/>
      <c r="Z327" s="11"/>
    </row>
    <row r="328" spans="1:26" ht="30" customHeight="1" x14ac:dyDescent="0.3">
      <c r="A328" s="17"/>
      <c r="C328" s="10"/>
      <c r="D328" s="259">
        <v>27</v>
      </c>
      <c r="E328" s="237"/>
      <c r="F328" s="372"/>
      <c r="G328" s="17"/>
      <c r="H328" s="238"/>
      <c r="I328" s="359" t="s">
        <v>519</v>
      </c>
      <c r="J328" s="359"/>
      <c r="K328" s="359"/>
      <c r="L328" s="359"/>
      <c r="M328" s="359"/>
      <c r="N328" s="240"/>
      <c r="O328" s="244"/>
      <c r="P328" s="219"/>
      <c r="Q328" s="218"/>
      <c r="R328" s="219"/>
      <c r="S328" s="218"/>
      <c r="T328" s="218"/>
      <c r="U328" s="218"/>
      <c r="V328" s="218"/>
      <c r="W328" s="218"/>
      <c r="X328" s="218"/>
      <c r="Y328" s="218"/>
      <c r="Z328" s="11"/>
    </row>
    <row r="329" spans="1:26" ht="44.25" customHeight="1" x14ac:dyDescent="0.3">
      <c r="A329" s="17"/>
      <c r="C329" s="10"/>
      <c r="D329" s="259">
        <v>27</v>
      </c>
      <c r="E329" s="237"/>
      <c r="F329" s="372"/>
      <c r="G329" s="17"/>
      <c r="H329" s="238"/>
      <c r="I329" s="360"/>
      <c r="J329" s="360"/>
      <c r="K329" s="360"/>
      <c r="L329" s="360"/>
      <c r="M329" s="360"/>
      <c r="N329" s="240"/>
      <c r="O329" s="244"/>
      <c r="P329" s="219"/>
      <c r="Q329" s="218"/>
      <c r="R329" s="219"/>
      <c r="S329" s="218"/>
      <c r="T329" s="218"/>
      <c r="U329" s="218"/>
      <c r="V329" s="218"/>
      <c r="W329" s="218"/>
      <c r="X329" s="218"/>
      <c r="Y329" s="218"/>
      <c r="Z329" s="11"/>
    </row>
    <row r="330" spans="1:26" ht="16.95" customHeight="1" x14ac:dyDescent="0.3">
      <c r="A330" s="17"/>
      <c r="C330" s="10"/>
      <c r="D330" s="259">
        <v>27</v>
      </c>
      <c r="E330" s="237"/>
      <c r="F330" s="372"/>
      <c r="G330" s="17"/>
      <c r="H330" s="238"/>
      <c r="I330" s="239"/>
      <c r="J330" s="239"/>
      <c r="K330" s="239"/>
      <c r="L330" s="239"/>
      <c r="M330" s="239"/>
      <c r="N330" s="240"/>
      <c r="O330" s="244"/>
      <c r="P330" s="219"/>
      <c r="Q330" s="218"/>
      <c r="R330" s="219"/>
      <c r="S330" s="218"/>
      <c r="T330" s="218"/>
      <c r="U330" s="218"/>
      <c r="V330" s="218"/>
      <c r="W330" s="218"/>
      <c r="X330" s="218"/>
      <c r="Y330" s="218"/>
      <c r="Z330" s="11"/>
    </row>
    <row r="331" spans="1:26" ht="30" customHeight="1" x14ac:dyDescent="0.3">
      <c r="A331" s="17"/>
      <c r="C331" s="10"/>
      <c r="D331" s="259">
        <v>27</v>
      </c>
      <c r="G331" s="17"/>
      <c r="H331" s="249"/>
      <c r="I331" s="250"/>
      <c r="J331" s="250"/>
      <c r="K331" s="272"/>
      <c r="L331" s="244"/>
      <c r="N331" s="244"/>
      <c r="O331" s="244"/>
      <c r="P331" s="219"/>
      <c r="Q331" s="218"/>
      <c r="R331" s="219"/>
      <c r="S331" s="218"/>
      <c r="T331" s="218"/>
      <c r="U331" s="218"/>
      <c r="V331" s="218"/>
      <c r="W331" s="218"/>
      <c r="X331" s="218"/>
      <c r="Y331" s="218"/>
      <c r="Z331" s="11"/>
    </row>
    <row r="332" spans="1:26" ht="30" customHeight="1" x14ac:dyDescent="0.3">
      <c r="A332" s="17"/>
      <c r="C332" s="10"/>
      <c r="D332" s="274">
        <v>28</v>
      </c>
      <c r="E332" s="237" t="s">
        <v>11</v>
      </c>
      <c r="F332" s="378" t="s">
        <v>738</v>
      </c>
      <c r="G332" s="17">
        <f>Filtrar!AN50</f>
        <v>42</v>
      </c>
      <c r="H332" s="238" t="s">
        <v>50</v>
      </c>
      <c r="I332" s="356" t="s">
        <v>520</v>
      </c>
      <c r="J332" s="356"/>
      <c r="K332" s="267"/>
      <c r="L332" s="240"/>
      <c r="M332" s="136"/>
      <c r="N332" s="136"/>
      <c r="O332" s="244"/>
      <c r="P332" s="219"/>
      <c r="Q332" s="218"/>
      <c r="R332" s="219"/>
      <c r="S332" s="218"/>
      <c r="T332" s="218"/>
      <c r="U332" s="218"/>
      <c r="V332" s="218"/>
      <c r="W332" s="218"/>
      <c r="X332" s="218"/>
      <c r="Y332" s="218"/>
      <c r="Z332" s="11"/>
    </row>
    <row r="333" spans="1:26" ht="46.2" customHeight="1" x14ac:dyDescent="0.3">
      <c r="A333" s="17"/>
      <c r="C333" s="10"/>
      <c r="D333" s="259">
        <v>28</v>
      </c>
      <c r="E333" s="237"/>
      <c r="F333" s="378"/>
      <c r="G333" s="17"/>
      <c r="H333" s="238"/>
      <c r="I333" s="358" t="s">
        <v>606</v>
      </c>
      <c r="J333" s="358"/>
      <c r="K333" s="358"/>
      <c r="L333" s="358"/>
      <c r="M333" s="358"/>
      <c r="N333" s="240"/>
      <c r="O333" s="244"/>
      <c r="P333" s="219"/>
      <c r="Q333" s="218"/>
      <c r="R333" s="219"/>
      <c r="S333" s="218"/>
      <c r="T333" s="218"/>
      <c r="U333" s="218"/>
      <c r="V333" s="218"/>
      <c r="W333" s="218"/>
      <c r="X333" s="218"/>
      <c r="Y333" s="218"/>
      <c r="Z333" s="11"/>
    </row>
    <row r="334" spans="1:26" ht="73.2" customHeight="1" x14ac:dyDescent="0.3">
      <c r="A334" s="17"/>
      <c r="C334" s="10"/>
      <c r="D334" s="259">
        <v>28</v>
      </c>
      <c r="E334" s="237"/>
      <c r="F334" s="378"/>
      <c r="G334" s="17"/>
      <c r="H334" s="238"/>
      <c r="I334" s="357" t="s">
        <v>793</v>
      </c>
      <c r="J334" s="357"/>
      <c r="K334" s="267"/>
      <c r="L334" s="240"/>
      <c r="M334" s="136"/>
      <c r="N334" s="240"/>
      <c r="O334" s="244"/>
      <c r="P334" s="220" t="s">
        <v>1</v>
      </c>
      <c r="Q334" s="220"/>
      <c r="R334" s="220" t="s">
        <v>2</v>
      </c>
      <c r="S334" s="220"/>
      <c r="T334" s="220" t="s">
        <v>3</v>
      </c>
      <c r="U334" s="220"/>
      <c r="V334" s="220" t="s">
        <v>4</v>
      </c>
      <c r="W334" s="220"/>
      <c r="X334" s="220" t="s">
        <v>5</v>
      </c>
      <c r="Y334" s="218"/>
      <c r="Z334" s="11"/>
    </row>
    <row r="335" spans="1:26" ht="30" customHeight="1" x14ac:dyDescent="0.3">
      <c r="C335" s="10"/>
      <c r="D335" s="259">
        <v>28</v>
      </c>
      <c r="E335" s="237"/>
      <c r="F335" s="378"/>
      <c r="H335" s="238"/>
      <c r="I335" s="243"/>
      <c r="J335" s="247" t="s">
        <v>384</v>
      </c>
      <c r="K335" s="267"/>
      <c r="L335" s="240"/>
      <c r="M335" s="248"/>
      <c r="N335" s="240"/>
      <c r="O335" s="244"/>
      <c r="P335" s="18">
        <f>M335</f>
        <v>0</v>
      </c>
      <c r="Q335" s="19"/>
      <c r="R335" s="18">
        <f>M335</f>
        <v>0</v>
      </c>
      <c r="S335" s="19"/>
      <c r="T335" s="20"/>
      <c r="U335" s="19"/>
      <c r="V335" s="18">
        <f>M335</f>
        <v>0</v>
      </c>
      <c r="W335" s="19"/>
      <c r="X335" s="21">
        <f>M335</f>
        <v>0</v>
      </c>
      <c r="Y335" s="218"/>
      <c r="Z335" s="11"/>
    </row>
    <row r="336" spans="1:26" ht="30" customHeight="1" x14ac:dyDescent="0.3">
      <c r="A336" s="17"/>
      <c r="C336" s="10"/>
      <c r="D336" s="259">
        <v>28</v>
      </c>
      <c r="E336" s="237"/>
      <c r="F336" s="378"/>
      <c r="G336" s="17"/>
      <c r="H336" s="238"/>
      <c r="I336" s="359" t="s">
        <v>605</v>
      </c>
      <c r="J336" s="359"/>
      <c r="K336" s="359"/>
      <c r="L336" s="359"/>
      <c r="M336" s="359"/>
      <c r="N336" s="240"/>
      <c r="O336" s="244"/>
      <c r="P336" s="219"/>
      <c r="Q336" s="218"/>
      <c r="R336" s="219"/>
      <c r="S336" s="218"/>
      <c r="T336" s="218"/>
      <c r="U336" s="218"/>
      <c r="V336" s="218"/>
      <c r="W336" s="218"/>
      <c r="X336" s="218"/>
      <c r="Y336" s="218"/>
      <c r="Z336" s="11"/>
    </row>
    <row r="337" spans="1:26" ht="30" customHeight="1" x14ac:dyDescent="0.3">
      <c r="A337" s="17"/>
      <c r="C337" s="10"/>
      <c r="D337" s="259">
        <v>28</v>
      </c>
      <c r="E337" s="237"/>
      <c r="F337" s="378"/>
      <c r="G337" s="17"/>
      <c r="H337" s="238"/>
      <c r="I337" s="360"/>
      <c r="J337" s="360"/>
      <c r="K337" s="360"/>
      <c r="L337" s="360"/>
      <c r="M337" s="360"/>
      <c r="N337" s="240"/>
      <c r="O337" s="244"/>
      <c r="P337" s="219"/>
      <c r="Q337" s="218"/>
      <c r="R337" s="219"/>
      <c r="S337" s="218"/>
      <c r="T337" s="218"/>
      <c r="U337" s="218"/>
      <c r="V337" s="218"/>
      <c r="W337" s="218"/>
      <c r="X337" s="218"/>
      <c r="Y337" s="218"/>
      <c r="Z337" s="11"/>
    </row>
    <row r="338" spans="1:26" ht="15.6" customHeight="1" x14ac:dyDescent="0.3">
      <c r="A338" s="17"/>
      <c r="C338" s="10"/>
      <c r="D338" s="259">
        <v>28</v>
      </c>
      <c r="E338" s="237"/>
      <c r="F338" s="378"/>
      <c r="G338" s="17"/>
      <c r="H338" s="238"/>
      <c r="I338" s="368" t="s">
        <v>749</v>
      </c>
      <c r="J338" s="368"/>
      <c r="K338" s="368"/>
      <c r="L338" s="368"/>
      <c r="M338" s="368"/>
      <c r="N338" s="238"/>
      <c r="O338" s="244"/>
      <c r="P338" s="219"/>
      <c r="Q338" s="218"/>
      <c r="R338" s="219"/>
      <c r="S338" s="218"/>
      <c r="T338" s="218"/>
      <c r="U338" s="218"/>
      <c r="V338" s="218"/>
      <c r="W338" s="218"/>
      <c r="X338" s="218"/>
      <c r="Y338" s="218"/>
      <c r="Z338" s="11"/>
    </row>
    <row r="339" spans="1:26" ht="30" customHeight="1" x14ac:dyDescent="0.3">
      <c r="A339" s="17"/>
      <c r="C339" s="10"/>
      <c r="D339" s="259">
        <v>28</v>
      </c>
      <c r="E339" s="237"/>
      <c r="F339" s="378"/>
      <c r="G339" s="17"/>
      <c r="H339" s="238"/>
      <c r="I339" s="359" t="s">
        <v>737</v>
      </c>
      <c r="J339" s="359"/>
      <c r="K339" s="359"/>
      <c r="L339" s="359"/>
      <c r="M339" s="359"/>
      <c r="N339" s="238"/>
      <c r="O339" s="244"/>
      <c r="P339" s="219"/>
      <c r="Q339" s="218"/>
      <c r="R339" s="219"/>
      <c r="S339" s="218"/>
      <c r="T339" s="218"/>
      <c r="U339" s="218"/>
      <c r="V339" s="218"/>
      <c r="W339" s="218"/>
      <c r="X339" s="218"/>
      <c r="Y339" s="218"/>
      <c r="Z339" s="11"/>
    </row>
    <row r="340" spans="1:26" ht="30" customHeight="1" x14ac:dyDescent="0.3">
      <c r="A340" s="17"/>
      <c r="C340" s="10"/>
      <c r="D340" s="259">
        <v>28</v>
      </c>
      <c r="E340" s="237"/>
      <c r="F340" s="378"/>
      <c r="G340" s="17"/>
      <c r="H340" s="238"/>
      <c r="I340" s="441"/>
      <c r="J340" s="441"/>
      <c r="K340" s="441"/>
      <c r="L340" s="441"/>
      <c r="M340" s="441"/>
      <c r="N340" s="238"/>
      <c r="O340" s="244"/>
      <c r="P340" s="219"/>
      <c r="Q340" s="218"/>
      <c r="R340" s="219"/>
      <c r="S340" s="218"/>
      <c r="T340" s="218"/>
      <c r="U340" s="218"/>
      <c r="V340" s="218"/>
      <c r="W340" s="218"/>
      <c r="X340" s="218"/>
      <c r="Y340" s="218"/>
      <c r="Z340" s="11"/>
    </row>
    <row r="341" spans="1:26" ht="16.95" customHeight="1" x14ac:dyDescent="0.3">
      <c r="A341" s="17"/>
      <c r="C341" s="10"/>
      <c r="D341" s="259">
        <v>28</v>
      </c>
      <c r="E341" s="237"/>
      <c r="F341" s="378"/>
      <c r="G341" s="17"/>
      <c r="H341" s="238"/>
      <c r="I341" s="301"/>
      <c r="J341" s="301"/>
      <c r="K341" s="301"/>
      <c r="L341" s="301"/>
      <c r="M341" s="301"/>
      <c r="N341" s="238"/>
      <c r="O341" s="244"/>
      <c r="P341" s="219"/>
      <c r="Q341" s="218"/>
      <c r="R341" s="219"/>
      <c r="S341" s="218"/>
      <c r="T341" s="218"/>
      <c r="U341" s="218"/>
      <c r="V341" s="218"/>
      <c r="W341" s="218"/>
      <c r="X341" s="218"/>
      <c r="Y341" s="218"/>
      <c r="Z341" s="11"/>
    </row>
    <row r="342" spans="1:26" ht="30" customHeight="1" x14ac:dyDescent="0.3">
      <c r="A342" s="17"/>
      <c r="C342" s="10"/>
      <c r="D342" s="259">
        <v>28</v>
      </c>
      <c r="G342" s="17"/>
      <c r="H342" s="249"/>
      <c r="I342" s="250"/>
      <c r="J342" s="250"/>
      <c r="K342" s="272"/>
      <c r="L342" s="244"/>
      <c r="N342" s="244"/>
      <c r="O342" s="244"/>
      <c r="P342" s="219"/>
      <c r="Q342" s="218"/>
      <c r="R342" s="219"/>
      <c r="S342" s="218"/>
      <c r="T342" s="218"/>
      <c r="U342" s="218"/>
      <c r="V342" s="218"/>
      <c r="W342" s="218"/>
      <c r="X342" s="218"/>
      <c r="Y342" s="218"/>
      <c r="Z342" s="11"/>
    </row>
    <row r="343" spans="1:26" ht="30" customHeight="1" x14ac:dyDescent="0.3">
      <c r="A343" s="17"/>
      <c r="C343" s="10"/>
      <c r="D343" s="274">
        <v>29</v>
      </c>
      <c r="E343" s="237" t="s">
        <v>11</v>
      </c>
      <c r="F343" s="378" t="s">
        <v>1071</v>
      </c>
      <c r="G343" s="17">
        <f>Filtrar!AN51</f>
        <v>43</v>
      </c>
      <c r="H343" s="238" t="s">
        <v>50</v>
      </c>
      <c r="I343" s="356" t="s">
        <v>53</v>
      </c>
      <c r="J343" s="356"/>
      <c r="K343" s="267"/>
      <c r="L343" s="240"/>
      <c r="M343" s="238"/>
      <c r="N343" s="136"/>
      <c r="O343" s="244"/>
      <c r="P343" s="219"/>
      <c r="Q343" s="218"/>
      <c r="R343" s="219"/>
      <c r="S343" s="218"/>
      <c r="T343" s="218"/>
      <c r="U343" s="218"/>
      <c r="V343" s="218"/>
      <c r="W343" s="218"/>
      <c r="X343" s="218"/>
      <c r="Y343" s="218"/>
      <c r="Z343" s="11"/>
    </row>
    <row r="344" spans="1:26" ht="28.2" customHeight="1" x14ac:dyDescent="0.3">
      <c r="A344" s="17"/>
      <c r="C344" s="10"/>
      <c r="D344" s="259">
        <v>29</v>
      </c>
      <c r="E344" s="237"/>
      <c r="F344" s="378"/>
      <c r="G344" s="17"/>
      <c r="H344" s="238"/>
      <c r="I344" s="358" t="s">
        <v>607</v>
      </c>
      <c r="J344" s="358"/>
      <c r="K344" s="358"/>
      <c r="L344" s="358"/>
      <c r="M344" s="358"/>
      <c r="N344" s="240"/>
      <c r="O344" s="244"/>
      <c r="P344" s="219"/>
      <c r="Q344" s="218"/>
      <c r="R344" s="219"/>
      <c r="S344" s="218"/>
      <c r="T344" s="218"/>
      <c r="U344" s="218"/>
      <c r="V344" s="218"/>
      <c r="W344" s="218"/>
      <c r="X344" s="218"/>
      <c r="Y344" s="218"/>
      <c r="Z344" s="11"/>
    </row>
    <row r="345" spans="1:26" ht="43.2" customHeight="1" x14ac:dyDescent="0.3">
      <c r="A345" s="17"/>
      <c r="C345" s="10"/>
      <c r="D345" s="259">
        <v>29</v>
      </c>
      <c r="E345" s="237"/>
      <c r="F345" s="378"/>
      <c r="G345" s="17"/>
      <c r="H345" s="238"/>
      <c r="I345" s="357" t="s">
        <v>797</v>
      </c>
      <c r="J345" s="357"/>
      <c r="K345" s="267"/>
      <c r="L345" s="240"/>
      <c r="M345" s="136"/>
      <c r="N345" s="240"/>
      <c r="O345" s="244"/>
      <c r="P345" s="220" t="s">
        <v>1</v>
      </c>
      <c r="Q345" s="220"/>
      <c r="R345" s="220" t="s">
        <v>2</v>
      </c>
      <c r="S345" s="220"/>
      <c r="T345" s="220" t="s">
        <v>3</v>
      </c>
      <c r="U345" s="220"/>
      <c r="V345" s="220" t="s">
        <v>4</v>
      </c>
      <c r="W345" s="220"/>
      <c r="X345" s="220" t="s">
        <v>5</v>
      </c>
      <c r="Y345" s="218"/>
      <c r="Z345" s="11"/>
    </row>
    <row r="346" spans="1:26" ht="18.600000000000001" customHeight="1" x14ac:dyDescent="0.3">
      <c r="A346" s="17"/>
      <c r="C346" s="10"/>
      <c r="D346" s="259">
        <v>29</v>
      </c>
      <c r="E346" s="237"/>
      <c r="F346" s="378"/>
      <c r="G346" s="17"/>
      <c r="H346" s="238"/>
      <c r="I346" s="366" t="s">
        <v>794</v>
      </c>
      <c r="J346" s="366"/>
      <c r="K346" s="267"/>
      <c r="L346" s="240"/>
      <c r="M346" s="136"/>
      <c r="N346" s="240"/>
      <c r="O346" s="244"/>
      <c r="P346" s="220"/>
      <c r="Q346" s="220"/>
      <c r="R346" s="220"/>
      <c r="S346" s="220"/>
      <c r="T346" s="220"/>
      <c r="U346" s="220"/>
      <c r="V346" s="220"/>
      <c r="W346" s="220"/>
      <c r="X346" s="220"/>
      <c r="Y346" s="218"/>
      <c r="Z346" s="11"/>
    </row>
    <row r="347" spans="1:26" ht="18.600000000000001" customHeight="1" x14ac:dyDescent="0.3">
      <c r="A347" s="17"/>
      <c r="C347" s="10"/>
      <c r="D347" s="259">
        <v>29</v>
      </c>
      <c r="E347" s="237"/>
      <c r="F347" s="378"/>
      <c r="G347" s="17"/>
      <c r="H347" s="238"/>
      <c r="I347" s="357" t="s">
        <v>795</v>
      </c>
      <c r="J347" s="357"/>
      <c r="K347" s="267"/>
      <c r="L347" s="240"/>
      <c r="M347" s="136"/>
      <c r="N347" s="240"/>
      <c r="O347" s="244"/>
      <c r="P347" s="220"/>
      <c r="Q347" s="220"/>
      <c r="R347" s="220"/>
      <c r="S347" s="220"/>
      <c r="T347" s="220"/>
      <c r="U347" s="220"/>
      <c r="V347" s="220"/>
      <c r="W347" s="220"/>
      <c r="X347" s="220"/>
      <c r="Y347" s="218"/>
      <c r="Z347" s="11"/>
    </row>
    <row r="348" spans="1:26" ht="22.2" customHeight="1" x14ac:dyDescent="0.3">
      <c r="A348" s="17"/>
      <c r="C348" s="10"/>
      <c r="D348" s="259">
        <v>29</v>
      </c>
      <c r="E348" s="237"/>
      <c r="F348" s="378"/>
      <c r="G348" s="17"/>
      <c r="H348" s="238"/>
      <c r="I348" s="366" t="s">
        <v>796</v>
      </c>
      <c r="J348" s="366"/>
      <c r="K348" s="267"/>
      <c r="L348" s="240"/>
      <c r="M348" s="136"/>
      <c r="N348" s="240"/>
      <c r="O348" s="244"/>
      <c r="P348" s="220"/>
      <c r="Q348" s="220"/>
      <c r="R348" s="220"/>
      <c r="S348" s="220"/>
      <c r="T348" s="220"/>
      <c r="U348" s="220"/>
      <c r="V348" s="220"/>
      <c r="W348" s="220"/>
      <c r="X348" s="220"/>
      <c r="Y348" s="218"/>
      <c r="Z348" s="11"/>
    </row>
    <row r="349" spans="1:26" ht="30" customHeight="1" x14ac:dyDescent="0.3">
      <c r="C349" s="10"/>
      <c r="D349" s="259">
        <v>29</v>
      </c>
      <c r="E349" s="237"/>
      <c r="F349" s="378"/>
      <c r="H349" s="238"/>
      <c r="I349" s="243"/>
      <c r="J349" s="247" t="s">
        <v>384</v>
      </c>
      <c r="K349" s="267"/>
      <c r="L349" s="240"/>
      <c r="M349" s="248"/>
      <c r="N349" s="240"/>
      <c r="O349" s="244"/>
      <c r="P349" s="18">
        <f>M349</f>
        <v>0</v>
      </c>
      <c r="Q349" s="19"/>
      <c r="R349" s="18">
        <f>M349</f>
        <v>0</v>
      </c>
      <c r="S349" s="19"/>
      <c r="T349" s="18">
        <f>M349</f>
        <v>0</v>
      </c>
      <c r="U349" s="19"/>
      <c r="V349" s="18">
        <f>M349</f>
        <v>0</v>
      </c>
      <c r="W349" s="19"/>
      <c r="X349" s="21">
        <f>M349</f>
        <v>0</v>
      </c>
      <c r="Y349" s="218"/>
      <c r="Z349" s="11"/>
    </row>
    <row r="350" spans="1:26" ht="45" customHeight="1" x14ac:dyDescent="0.3">
      <c r="A350" s="17"/>
      <c r="C350" s="10"/>
      <c r="D350" s="259">
        <v>29</v>
      </c>
      <c r="E350" s="237"/>
      <c r="F350" s="378"/>
      <c r="G350" s="17"/>
      <c r="H350" s="238"/>
      <c r="I350" s="359" t="s">
        <v>729</v>
      </c>
      <c r="J350" s="359"/>
      <c r="K350" s="359"/>
      <c r="L350" s="359"/>
      <c r="M350" s="359"/>
      <c r="N350" s="240"/>
      <c r="O350" s="244"/>
      <c r="P350" s="219"/>
      <c r="Q350" s="218"/>
      <c r="R350" s="219"/>
      <c r="S350" s="218"/>
      <c r="T350" s="218"/>
      <c r="U350" s="218"/>
      <c r="V350" s="218"/>
      <c r="W350" s="218"/>
      <c r="X350" s="218"/>
      <c r="Y350" s="218"/>
      <c r="Z350" s="11"/>
    </row>
    <row r="351" spans="1:26" ht="52.2" customHeight="1" x14ac:dyDescent="0.3">
      <c r="A351" s="17"/>
      <c r="C351" s="10"/>
      <c r="D351" s="259">
        <v>29</v>
      </c>
      <c r="E351" s="237"/>
      <c r="F351" s="378"/>
      <c r="G351" s="17"/>
      <c r="H351" s="238"/>
      <c r="I351" s="360"/>
      <c r="J351" s="360"/>
      <c r="K351" s="360"/>
      <c r="L351" s="360"/>
      <c r="M351" s="360"/>
      <c r="N351" s="240"/>
      <c r="O351" s="244"/>
      <c r="P351" s="219"/>
      <c r="Q351" s="218"/>
      <c r="R351" s="219"/>
      <c r="S351" s="218"/>
      <c r="T351" s="218"/>
      <c r="U351" s="218"/>
      <c r="V351" s="218"/>
      <c r="W351" s="218"/>
      <c r="X351" s="218"/>
      <c r="Y351" s="218"/>
      <c r="Z351" s="11"/>
    </row>
    <row r="352" spans="1:26" ht="30" customHeight="1" x14ac:dyDescent="0.3">
      <c r="A352" s="17"/>
      <c r="C352" s="10"/>
      <c r="D352" s="259">
        <v>29</v>
      </c>
      <c r="E352" s="237"/>
      <c r="F352" s="378"/>
      <c r="G352" s="17"/>
      <c r="H352" s="238"/>
      <c r="I352" s="496" t="s">
        <v>749</v>
      </c>
      <c r="J352" s="496"/>
      <c r="K352" s="496"/>
      <c r="L352" s="496"/>
      <c r="M352" s="496"/>
      <c r="N352" s="238"/>
      <c r="O352" s="244"/>
      <c r="P352" s="219"/>
      <c r="Q352" s="218"/>
      <c r="R352" s="219"/>
      <c r="S352" s="218"/>
      <c r="T352" s="218"/>
      <c r="U352" s="218"/>
      <c r="V352" s="218"/>
      <c r="W352" s="218"/>
      <c r="X352" s="218"/>
      <c r="Y352" s="218"/>
      <c r="Z352" s="11"/>
    </row>
    <row r="353" spans="1:26" ht="30" customHeight="1" x14ac:dyDescent="0.3">
      <c r="A353" s="17"/>
      <c r="C353" s="10"/>
      <c r="D353" s="259">
        <v>29</v>
      </c>
      <c r="G353" s="17"/>
      <c r="H353" s="249"/>
      <c r="I353" s="250"/>
      <c r="J353" s="250"/>
      <c r="K353" s="272"/>
      <c r="L353" s="244"/>
      <c r="N353" s="244"/>
      <c r="O353" s="244"/>
      <c r="P353" s="219"/>
      <c r="Q353" s="218"/>
      <c r="R353" s="219"/>
      <c r="S353" s="218"/>
      <c r="T353" s="218"/>
      <c r="U353" s="218"/>
      <c r="V353" s="218"/>
      <c r="W353" s="218"/>
      <c r="X353" s="218"/>
      <c r="Y353" s="218"/>
      <c r="Z353" s="11"/>
    </row>
    <row r="354" spans="1:26" ht="30" customHeight="1" x14ac:dyDescent="0.3">
      <c r="A354" s="17"/>
      <c r="C354" s="10"/>
      <c r="D354" s="274">
        <v>30</v>
      </c>
      <c r="E354" s="237" t="s">
        <v>11</v>
      </c>
      <c r="F354" s="378" t="s">
        <v>1090</v>
      </c>
      <c r="G354" s="17">
        <f>Filtrar!AN52</f>
        <v>44</v>
      </c>
      <c r="H354" s="238" t="s">
        <v>50</v>
      </c>
      <c r="I354" s="356" t="s">
        <v>54</v>
      </c>
      <c r="J354" s="356"/>
      <c r="K354" s="267"/>
      <c r="L354" s="240"/>
      <c r="M354" s="136"/>
      <c r="N354" s="136"/>
      <c r="O354" s="244"/>
      <c r="P354" s="219"/>
      <c r="Q354" s="218"/>
      <c r="R354" s="219"/>
      <c r="S354" s="218"/>
      <c r="T354" s="218"/>
      <c r="U354" s="218"/>
      <c r="V354" s="218"/>
      <c r="W354" s="218"/>
      <c r="X354" s="218"/>
      <c r="Y354" s="218"/>
      <c r="Z354" s="11"/>
    </row>
    <row r="355" spans="1:26" ht="27" customHeight="1" x14ac:dyDescent="0.3">
      <c r="A355" s="17"/>
      <c r="C355" s="10"/>
      <c r="D355" s="259">
        <v>30</v>
      </c>
      <c r="E355" s="237"/>
      <c r="F355" s="378"/>
      <c r="G355" s="17"/>
      <c r="H355" s="238"/>
      <c r="I355" s="358" t="s">
        <v>608</v>
      </c>
      <c r="J355" s="358"/>
      <c r="K355" s="358"/>
      <c r="L355" s="358"/>
      <c r="M355" s="358"/>
      <c r="N355" s="240"/>
      <c r="O355" s="244"/>
      <c r="P355" s="219"/>
      <c r="Q355" s="218"/>
      <c r="R355" s="219"/>
      <c r="S355" s="218"/>
      <c r="T355" s="218"/>
      <c r="U355" s="218"/>
      <c r="V355" s="218"/>
      <c r="W355" s="218"/>
      <c r="X355" s="218"/>
      <c r="Y355" s="218"/>
      <c r="Z355" s="11"/>
    </row>
    <row r="356" spans="1:26" ht="90.6" customHeight="1" x14ac:dyDescent="0.3">
      <c r="A356" s="17"/>
      <c r="C356" s="10"/>
      <c r="D356" s="259">
        <v>30</v>
      </c>
      <c r="E356" s="237"/>
      <c r="F356" s="378"/>
      <c r="G356" s="17"/>
      <c r="H356" s="238"/>
      <c r="I356" s="357" t="s">
        <v>798</v>
      </c>
      <c r="J356" s="357"/>
      <c r="K356" s="267"/>
      <c r="L356" s="240"/>
      <c r="M356" s="136"/>
      <c r="N356" s="240"/>
      <c r="O356" s="244"/>
      <c r="P356" s="220" t="s">
        <v>1</v>
      </c>
      <c r="Q356" s="220"/>
      <c r="R356" s="220" t="s">
        <v>2</v>
      </c>
      <c r="S356" s="220"/>
      <c r="T356" s="220" t="s">
        <v>3</v>
      </c>
      <c r="U356" s="220"/>
      <c r="V356" s="220" t="s">
        <v>4</v>
      </c>
      <c r="W356" s="220"/>
      <c r="X356" s="220" t="s">
        <v>5</v>
      </c>
      <c r="Y356" s="218"/>
      <c r="Z356" s="11"/>
    </row>
    <row r="357" spans="1:26" ht="30" customHeight="1" x14ac:dyDescent="0.3">
      <c r="C357" s="10"/>
      <c r="D357" s="259">
        <v>30</v>
      </c>
      <c r="E357" s="237"/>
      <c r="F357" s="378"/>
      <c r="H357" s="238"/>
      <c r="I357" s="243"/>
      <c r="J357" s="247" t="s">
        <v>384</v>
      </c>
      <c r="K357" s="267"/>
      <c r="L357" s="240"/>
      <c r="M357" s="248"/>
      <c r="N357" s="240"/>
      <c r="O357" s="244"/>
      <c r="P357" s="18">
        <f>M357</f>
        <v>0</v>
      </c>
      <c r="Q357" s="19"/>
      <c r="R357" s="20"/>
      <c r="S357" s="19"/>
      <c r="T357" s="20"/>
      <c r="U357" s="19"/>
      <c r="V357" s="20"/>
      <c r="W357" s="19"/>
      <c r="X357" s="22"/>
      <c r="Y357" s="218"/>
      <c r="Z357" s="11"/>
    </row>
    <row r="358" spans="1:26" ht="30" customHeight="1" x14ac:dyDescent="0.3">
      <c r="A358" s="17"/>
      <c r="C358" s="10"/>
      <c r="D358" s="259">
        <v>30</v>
      </c>
      <c r="E358" s="237"/>
      <c r="F358" s="378"/>
      <c r="G358" s="17"/>
      <c r="H358" s="238"/>
      <c r="I358" s="359" t="s">
        <v>731</v>
      </c>
      <c r="J358" s="359"/>
      <c r="K358" s="359"/>
      <c r="L358" s="359"/>
      <c r="M358" s="359"/>
      <c r="N358" s="240"/>
      <c r="O358" s="244"/>
      <c r="P358" s="219"/>
      <c r="Q358" s="218"/>
      <c r="R358" s="219"/>
      <c r="S358" s="218"/>
      <c r="T358" s="218"/>
      <c r="U358" s="218"/>
      <c r="V358" s="218"/>
      <c r="W358" s="218"/>
      <c r="X358" s="218"/>
      <c r="Y358" s="218"/>
      <c r="Z358" s="11"/>
    </row>
    <row r="359" spans="1:26" ht="39.6" customHeight="1" x14ac:dyDescent="0.3">
      <c r="A359" s="17"/>
      <c r="C359" s="10"/>
      <c r="D359" s="259">
        <v>30</v>
      </c>
      <c r="E359" s="237"/>
      <c r="F359" s="378"/>
      <c r="G359" s="17"/>
      <c r="H359" s="238"/>
      <c r="I359" s="360"/>
      <c r="J359" s="360"/>
      <c r="K359" s="360"/>
      <c r="L359" s="360"/>
      <c r="M359" s="360"/>
      <c r="N359" s="240"/>
      <c r="O359" s="244"/>
      <c r="P359" s="219"/>
      <c r="Q359" s="218"/>
      <c r="R359" s="219"/>
      <c r="S359" s="218"/>
      <c r="T359" s="218"/>
      <c r="U359" s="218"/>
      <c r="V359" s="218"/>
      <c r="W359" s="218"/>
      <c r="X359" s="218"/>
      <c r="Y359" s="218"/>
      <c r="Z359" s="11"/>
    </row>
    <row r="360" spans="1:26" ht="10.050000000000001" customHeight="1" x14ac:dyDescent="0.3">
      <c r="A360" s="17"/>
      <c r="C360" s="10"/>
      <c r="D360" s="259">
        <v>30</v>
      </c>
      <c r="E360" s="237"/>
      <c r="F360" s="378"/>
      <c r="G360" s="17"/>
      <c r="H360" s="238"/>
      <c r="I360" s="365"/>
      <c r="J360" s="365"/>
      <c r="K360" s="365"/>
      <c r="L360" s="365"/>
      <c r="M360" s="365"/>
      <c r="N360" s="240"/>
      <c r="O360" s="244"/>
      <c r="P360" s="219"/>
      <c r="Q360" s="218"/>
      <c r="R360" s="219"/>
      <c r="S360" s="218"/>
      <c r="T360" s="218"/>
      <c r="U360" s="218"/>
      <c r="V360" s="218"/>
      <c r="W360" s="218"/>
      <c r="X360" s="218"/>
      <c r="Y360" s="218"/>
      <c r="Z360" s="11"/>
    </row>
    <row r="361" spans="1:26" ht="30" hidden="1" customHeight="1" x14ac:dyDescent="0.3">
      <c r="A361" s="17"/>
      <c r="C361" s="10"/>
      <c r="D361" s="259">
        <v>30</v>
      </c>
      <c r="E361" s="237"/>
      <c r="F361" s="378"/>
      <c r="G361" s="17"/>
      <c r="H361" s="238"/>
      <c r="I361" s="355" t="s">
        <v>681</v>
      </c>
      <c r="J361" s="355"/>
      <c r="K361" s="264"/>
      <c r="L361" s="264"/>
      <c r="M361" s="265"/>
      <c r="N361" s="238"/>
      <c r="O361" s="244"/>
      <c r="P361" s="219"/>
      <c r="Q361" s="218"/>
      <c r="R361" s="219"/>
      <c r="S361" s="218"/>
      <c r="T361" s="218"/>
      <c r="U361" s="218"/>
      <c r="V361" s="218"/>
      <c r="W361" s="218"/>
      <c r="X361" s="218"/>
      <c r="Y361" s="218"/>
      <c r="Z361" s="11"/>
    </row>
    <row r="362" spans="1:26" ht="16.95" customHeight="1" x14ac:dyDescent="0.3">
      <c r="A362" s="17"/>
      <c r="C362" s="10"/>
      <c r="D362" s="259">
        <v>30</v>
      </c>
      <c r="E362" s="237"/>
      <c r="F362" s="378"/>
      <c r="G362" s="17"/>
      <c r="H362" s="238"/>
      <c r="I362" s="271"/>
      <c r="J362" s="271"/>
      <c r="K362" s="264"/>
      <c r="L362" s="264"/>
      <c r="M362" s="271"/>
      <c r="N362" s="238"/>
      <c r="O362" s="244"/>
      <c r="P362" s="219"/>
      <c r="Q362" s="218"/>
      <c r="R362" s="219"/>
      <c r="S362" s="218"/>
      <c r="T362" s="218"/>
      <c r="U362" s="218"/>
      <c r="V362" s="218"/>
      <c r="W362" s="218"/>
      <c r="X362" s="218"/>
      <c r="Y362" s="218"/>
      <c r="Z362" s="11"/>
    </row>
    <row r="363" spans="1:26" ht="30" customHeight="1" x14ac:dyDescent="0.3">
      <c r="A363" s="17"/>
      <c r="C363" s="10"/>
      <c r="D363" s="259">
        <v>30</v>
      </c>
      <c r="G363" s="17"/>
      <c r="H363" s="249"/>
      <c r="I363" s="250"/>
      <c r="J363" s="250"/>
      <c r="K363" s="272"/>
      <c r="L363" s="244"/>
      <c r="N363" s="244"/>
      <c r="O363" s="244"/>
      <c r="P363" s="219"/>
      <c r="Q363" s="218"/>
      <c r="R363" s="219"/>
      <c r="S363" s="218"/>
      <c r="T363" s="218"/>
      <c r="U363" s="218"/>
      <c r="V363" s="218"/>
      <c r="W363" s="218"/>
      <c r="X363" s="218"/>
      <c r="Y363" s="218"/>
      <c r="Z363" s="11"/>
    </row>
    <row r="364" spans="1:26" ht="30" customHeight="1" x14ac:dyDescent="0.3">
      <c r="A364" s="17"/>
      <c r="C364" s="10"/>
      <c r="D364" s="274">
        <v>31</v>
      </c>
      <c r="E364" s="237" t="s">
        <v>11</v>
      </c>
      <c r="F364" s="378" t="s">
        <v>1093</v>
      </c>
      <c r="G364" s="17">
        <f>Filtrar!AN53</f>
        <v>45</v>
      </c>
      <c r="H364" s="238" t="s">
        <v>50</v>
      </c>
      <c r="I364" s="356" t="s">
        <v>55</v>
      </c>
      <c r="J364" s="356"/>
      <c r="K364" s="267"/>
      <c r="L364" s="240"/>
      <c r="M364" s="136"/>
      <c r="N364" s="136"/>
      <c r="O364" s="244"/>
      <c r="P364" s="219"/>
      <c r="Q364" s="218"/>
      <c r="R364" s="219"/>
      <c r="S364" s="218"/>
      <c r="T364" s="218"/>
      <c r="U364" s="218"/>
      <c r="V364" s="218"/>
      <c r="W364" s="218"/>
      <c r="X364" s="218"/>
      <c r="Y364" s="218"/>
      <c r="Z364" s="11"/>
    </row>
    <row r="365" spans="1:26" ht="31.2" customHeight="1" x14ac:dyDescent="0.3">
      <c r="A365" s="17"/>
      <c r="C365" s="10"/>
      <c r="D365" s="259">
        <v>31</v>
      </c>
      <c r="E365" s="237"/>
      <c r="F365" s="378"/>
      <c r="G365" s="17"/>
      <c r="H365" s="238"/>
      <c r="I365" s="358" t="s">
        <v>601</v>
      </c>
      <c r="J365" s="358"/>
      <c r="K365" s="358"/>
      <c r="L365" s="358"/>
      <c r="M365" s="358"/>
      <c r="N365" s="240"/>
      <c r="O365" s="244"/>
      <c r="P365" s="219"/>
      <c r="Q365" s="218"/>
      <c r="R365" s="219"/>
      <c r="S365" s="218"/>
      <c r="T365" s="218"/>
      <c r="U365" s="218"/>
      <c r="V365" s="218"/>
      <c r="W365" s="218"/>
      <c r="X365" s="218"/>
      <c r="Y365" s="218"/>
      <c r="Z365" s="11"/>
    </row>
    <row r="366" spans="1:26" ht="44.25" customHeight="1" x14ac:dyDescent="0.3">
      <c r="A366" s="17"/>
      <c r="C366" s="10"/>
      <c r="D366" s="259">
        <v>31</v>
      </c>
      <c r="E366" s="237"/>
      <c r="F366" s="378"/>
      <c r="G366" s="17"/>
      <c r="H366" s="238"/>
      <c r="I366" s="357" t="s">
        <v>799</v>
      </c>
      <c r="J366" s="357"/>
      <c r="K366" s="267"/>
      <c r="L366" s="240"/>
      <c r="M366" s="136"/>
      <c r="N366" s="240"/>
      <c r="O366" s="244"/>
      <c r="P366" s="220" t="s">
        <v>1</v>
      </c>
      <c r="Q366" s="220"/>
      <c r="R366" s="220" t="s">
        <v>2</v>
      </c>
      <c r="S366" s="220"/>
      <c r="T366" s="220" t="s">
        <v>3</v>
      </c>
      <c r="U366" s="220"/>
      <c r="V366" s="220" t="s">
        <v>4</v>
      </c>
      <c r="W366" s="220"/>
      <c r="X366" s="220" t="s">
        <v>5</v>
      </c>
      <c r="Y366" s="218"/>
      <c r="Z366" s="11"/>
    </row>
    <row r="367" spans="1:26" ht="30" customHeight="1" x14ac:dyDescent="0.3">
      <c r="C367" s="10"/>
      <c r="D367" s="259">
        <v>31</v>
      </c>
      <c r="E367" s="237"/>
      <c r="F367" s="378"/>
      <c r="H367" s="238"/>
      <c r="I367" s="243"/>
      <c r="J367" s="247" t="s">
        <v>384</v>
      </c>
      <c r="K367" s="267"/>
      <c r="L367" s="240"/>
      <c r="M367" s="248"/>
      <c r="N367" s="240"/>
      <c r="O367" s="244"/>
      <c r="P367" s="18">
        <f>M367</f>
        <v>0</v>
      </c>
      <c r="Q367" s="19"/>
      <c r="R367" s="20"/>
      <c r="S367" s="19"/>
      <c r="T367" s="20"/>
      <c r="U367" s="19"/>
      <c r="V367" s="20"/>
      <c r="W367" s="19"/>
      <c r="X367" s="22"/>
      <c r="Y367" s="218"/>
      <c r="Z367" s="11"/>
    </row>
    <row r="368" spans="1:26" ht="30" customHeight="1" x14ac:dyDescent="0.3">
      <c r="A368" s="17"/>
      <c r="C368" s="10"/>
      <c r="D368" s="259">
        <v>31</v>
      </c>
      <c r="E368" s="237"/>
      <c r="F368" s="378"/>
      <c r="G368" s="17"/>
      <c r="H368" s="238"/>
      <c r="I368" s="359" t="s">
        <v>732</v>
      </c>
      <c r="J368" s="359"/>
      <c r="K368" s="359"/>
      <c r="L368" s="359"/>
      <c r="M368" s="359"/>
      <c r="N368" s="240"/>
      <c r="O368" s="244"/>
      <c r="P368" s="219"/>
      <c r="Q368" s="218"/>
      <c r="R368" s="219"/>
      <c r="S368" s="218"/>
      <c r="T368" s="218"/>
      <c r="U368" s="218"/>
      <c r="V368" s="218"/>
      <c r="W368" s="218"/>
      <c r="X368" s="218"/>
      <c r="Y368" s="218"/>
      <c r="Z368" s="11"/>
    </row>
    <row r="369" spans="1:26" ht="54" customHeight="1" x14ac:dyDescent="0.3">
      <c r="A369" s="17"/>
      <c r="C369" s="10"/>
      <c r="D369" s="259">
        <v>31</v>
      </c>
      <c r="E369" s="237"/>
      <c r="F369" s="378"/>
      <c r="G369" s="17"/>
      <c r="H369" s="238"/>
      <c r="I369" s="360"/>
      <c r="J369" s="360"/>
      <c r="K369" s="360"/>
      <c r="L369" s="360"/>
      <c r="M369" s="360"/>
      <c r="N369" s="240"/>
      <c r="O369" s="244"/>
      <c r="P369" s="219"/>
      <c r="Q369" s="218"/>
      <c r="R369" s="219"/>
      <c r="S369" s="218"/>
      <c r="T369" s="218"/>
      <c r="U369" s="218"/>
      <c r="V369" s="218"/>
      <c r="W369" s="218"/>
      <c r="X369" s="218"/>
      <c r="Y369" s="218"/>
      <c r="Z369" s="11"/>
    </row>
    <row r="370" spans="1:26" ht="30" customHeight="1" x14ac:dyDescent="0.3">
      <c r="A370" s="17"/>
      <c r="C370" s="10"/>
      <c r="D370" s="259">
        <v>31</v>
      </c>
      <c r="E370" s="237"/>
      <c r="F370" s="378"/>
      <c r="G370" s="17"/>
      <c r="H370" s="237"/>
      <c r="I370" s="359" t="s">
        <v>602</v>
      </c>
      <c r="J370" s="359"/>
      <c r="K370" s="237"/>
      <c r="L370" s="237"/>
      <c r="M370" s="237"/>
      <c r="N370" s="240"/>
      <c r="O370" s="244"/>
      <c r="P370" s="219"/>
      <c r="Q370" s="218"/>
      <c r="R370" s="219"/>
      <c r="S370" s="218"/>
      <c r="T370" s="218"/>
      <c r="U370" s="218"/>
      <c r="V370" s="218"/>
      <c r="W370" s="218"/>
      <c r="X370" s="218"/>
      <c r="Y370" s="218"/>
      <c r="Z370" s="11"/>
    </row>
    <row r="371" spans="1:26" ht="49.2" customHeight="1" x14ac:dyDescent="0.3">
      <c r="A371" s="17"/>
      <c r="C371" s="10"/>
      <c r="D371" s="259">
        <v>31</v>
      </c>
      <c r="E371" s="237"/>
      <c r="F371" s="378"/>
      <c r="G371" s="17"/>
      <c r="H371" s="238"/>
      <c r="I371" s="360"/>
      <c r="J371" s="360"/>
      <c r="K371" s="360"/>
      <c r="L371" s="360"/>
      <c r="M371" s="360"/>
      <c r="N371" s="240"/>
      <c r="O371" s="244"/>
      <c r="P371" s="219"/>
      <c r="Q371" s="218"/>
      <c r="R371" s="219"/>
      <c r="S371" s="218"/>
      <c r="T371" s="218"/>
      <c r="U371" s="218"/>
      <c r="V371" s="218"/>
      <c r="W371" s="218"/>
      <c r="X371" s="218"/>
      <c r="Y371" s="218"/>
      <c r="Z371" s="11"/>
    </row>
    <row r="372" spans="1:26" ht="30" customHeight="1" x14ac:dyDescent="0.3">
      <c r="A372" s="17"/>
      <c r="C372" s="10"/>
      <c r="D372" s="259">
        <v>31</v>
      </c>
      <c r="E372" s="237"/>
      <c r="F372" s="378"/>
      <c r="G372" s="17"/>
      <c r="H372" s="237"/>
      <c r="I372" s="359" t="s">
        <v>603</v>
      </c>
      <c r="J372" s="359"/>
      <c r="K372" s="237"/>
      <c r="L372" s="237"/>
      <c r="M372" s="237"/>
      <c r="N372" s="240"/>
      <c r="O372" s="244"/>
      <c r="P372" s="219"/>
      <c r="Q372" s="218"/>
      <c r="R372" s="219"/>
      <c r="S372" s="218"/>
      <c r="T372" s="218"/>
      <c r="U372" s="218"/>
      <c r="V372" s="218"/>
      <c r="W372" s="218"/>
      <c r="X372" s="218"/>
      <c r="Y372" s="218"/>
      <c r="Z372" s="11"/>
    </row>
    <row r="373" spans="1:26" ht="30" customHeight="1" x14ac:dyDescent="0.3">
      <c r="A373" s="17"/>
      <c r="C373" s="10"/>
      <c r="D373" s="259">
        <v>31</v>
      </c>
      <c r="E373" s="237"/>
      <c r="F373" s="378"/>
      <c r="G373" s="17"/>
      <c r="H373" s="238"/>
      <c r="I373" s="313"/>
      <c r="J373" s="237"/>
      <c r="K373" s="237"/>
      <c r="L373" s="237"/>
      <c r="M373" s="237"/>
      <c r="N373" s="240"/>
      <c r="O373" s="244"/>
      <c r="P373" s="219"/>
      <c r="Q373" s="218"/>
      <c r="R373" s="219"/>
      <c r="S373" s="218"/>
      <c r="T373" s="218"/>
      <c r="U373" s="218"/>
      <c r="V373" s="218"/>
      <c r="W373" s="218"/>
      <c r="X373" s="218"/>
      <c r="Y373" s="218"/>
      <c r="Z373" s="11"/>
    </row>
    <row r="374" spans="1:26" ht="16.95" customHeight="1" x14ac:dyDescent="0.3">
      <c r="A374" s="17"/>
      <c r="C374" s="10"/>
      <c r="D374" s="259">
        <v>31</v>
      </c>
      <c r="E374" s="237"/>
      <c r="F374" s="378"/>
      <c r="G374" s="17"/>
      <c r="H374" s="238"/>
      <c r="I374" s="365"/>
      <c r="J374" s="365"/>
      <c r="K374" s="365"/>
      <c r="L374" s="365"/>
      <c r="M374" s="365"/>
      <c r="N374" s="238"/>
      <c r="O374" s="244"/>
      <c r="P374" s="219"/>
      <c r="Q374" s="218"/>
      <c r="R374" s="219"/>
      <c r="S374" s="218"/>
      <c r="T374" s="218"/>
      <c r="U374" s="218"/>
      <c r="V374" s="218"/>
      <c r="W374" s="218"/>
      <c r="X374" s="218"/>
      <c r="Y374" s="218"/>
      <c r="Z374" s="11"/>
    </row>
    <row r="375" spans="1:26" ht="30" customHeight="1" x14ac:dyDescent="0.3">
      <c r="A375" s="17"/>
      <c r="C375" s="10"/>
      <c r="D375" s="259">
        <v>31</v>
      </c>
      <c r="G375" s="17"/>
      <c r="H375" s="249"/>
      <c r="I375" s="250"/>
      <c r="J375" s="250"/>
      <c r="K375" s="272"/>
      <c r="L375" s="244"/>
      <c r="N375" s="244"/>
      <c r="O375" s="244"/>
      <c r="P375" s="219"/>
      <c r="Q375" s="218"/>
      <c r="R375" s="219"/>
      <c r="S375" s="218"/>
      <c r="T375" s="218"/>
      <c r="U375" s="218"/>
      <c r="V375" s="218"/>
      <c r="W375" s="218"/>
      <c r="X375" s="218"/>
      <c r="Y375" s="218"/>
      <c r="Z375" s="11"/>
    </row>
    <row r="376" spans="1:26" ht="30" customHeight="1" x14ac:dyDescent="0.3">
      <c r="A376" s="17"/>
      <c r="C376" s="10"/>
      <c r="D376" s="274">
        <v>32</v>
      </c>
      <c r="E376" s="237" t="s">
        <v>11</v>
      </c>
      <c r="F376" s="378" t="s">
        <v>1059</v>
      </c>
      <c r="G376" s="17">
        <f>Filtrar!AN54</f>
        <v>46</v>
      </c>
      <c r="H376" s="238" t="s">
        <v>50</v>
      </c>
      <c r="I376" s="356" t="s">
        <v>521</v>
      </c>
      <c r="J376" s="356"/>
      <c r="K376" s="267"/>
      <c r="L376" s="240"/>
      <c r="M376" s="136"/>
      <c r="N376" s="136"/>
      <c r="O376" s="244"/>
      <c r="P376" s="219"/>
      <c r="Q376" s="218"/>
      <c r="R376" s="219"/>
      <c r="S376" s="218"/>
      <c r="T376" s="218"/>
      <c r="U376" s="218"/>
      <c r="V376" s="218"/>
      <c r="W376" s="218"/>
      <c r="X376" s="218"/>
      <c r="Y376" s="218"/>
      <c r="Z376" s="11"/>
    </row>
    <row r="377" spans="1:26" ht="25.2" customHeight="1" x14ac:dyDescent="0.3">
      <c r="A377" s="17"/>
      <c r="C377" s="10"/>
      <c r="D377" s="259">
        <v>32</v>
      </c>
      <c r="E377" s="237"/>
      <c r="F377" s="378"/>
      <c r="G377" s="17"/>
      <c r="H377" s="238"/>
      <c r="I377" s="358" t="s">
        <v>609</v>
      </c>
      <c r="J377" s="358"/>
      <c r="K377" s="358"/>
      <c r="L377" s="358"/>
      <c r="M377" s="358"/>
      <c r="N377" s="240"/>
      <c r="O377" s="244"/>
      <c r="P377" s="219"/>
      <c r="Q377" s="218"/>
      <c r="R377" s="219"/>
      <c r="S377" s="218"/>
      <c r="T377" s="218"/>
      <c r="U377" s="218"/>
      <c r="V377" s="218"/>
      <c r="W377" s="218"/>
      <c r="X377" s="218"/>
      <c r="Y377" s="218"/>
      <c r="Z377" s="11"/>
    </row>
    <row r="378" spans="1:26" ht="44.25" customHeight="1" x14ac:dyDescent="0.3">
      <c r="A378" s="17"/>
      <c r="C378" s="10"/>
      <c r="D378" s="259">
        <v>32</v>
      </c>
      <c r="E378" s="237"/>
      <c r="F378" s="378"/>
      <c r="G378" s="17"/>
      <c r="H378" s="238"/>
      <c r="I378" s="357" t="s">
        <v>800</v>
      </c>
      <c r="J378" s="357"/>
      <c r="K378" s="267"/>
      <c r="L378" s="240"/>
      <c r="M378" s="136"/>
      <c r="N378" s="240"/>
      <c r="O378" s="244"/>
      <c r="P378" s="220" t="s">
        <v>1</v>
      </c>
      <c r="Q378" s="220"/>
      <c r="R378" s="220" t="s">
        <v>2</v>
      </c>
      <c r="S378" s="220"/>
      <c r="T378" s="220" t="s">
        <v>3</v>
      </c>
      <c r="U378" s="220"/>
      <c r="V378" s="220" t="s">
        <v>4</v>
      </c>
      <c r="W378" s="220"/>
      <c r="X378" s="220" t="s">
        <v>5</v>
      </c>
      <c r="Y378" s="218"/>
      <c r="Z378" s="11"/>
    </row>
    <row r="379" spans="1:26" ht="30" customHeight="1" x14ac:dyDescent="0.3">
      <c r="C379" s="10"/>
      <c r="D379" s="259">
        <v>32</v>
      </c>
      <c r="E379" s="237"/>
      <c r="F379" s="378"/>
      <c r="H379" s="238"/>
      <c r="I379" s="243"/>
      <c r="J379" s="247" t="s">
        <v>384</v>
      </c>
      <c r="K379" s="267"/>
      <c r="L379" s="240"/>
      <c r="M379" s="248"/>
      <c r="N379" s="240"/>
      <c r="O379" s="244"/>
      <c r="P379" s="18">
        <f>M379</f>
        <v>0</v>
      </c>
      <c r="Q379" s="19"/>
      <c r="R379" s="20"/>
      <c r="S379" s="19"/>
      <c r="T379" s="20"/>
      <c r="U379" s="19"/>
      <c r="V379" s="20"/>
      <c r="W379" s="19"/>
      <c r="X379" s="22"/>
      <c r="Y379" s="218"/>
      <c r="Z379" s="11"/>
    </row>
    <row r="380" spans="1:26" ht="30" customHeight="1" x14ac:dyDescent="0.3">
      <c r="A380" s="17"/>
      <c r="C380" s="10"/>
      <c r="D380" s="259">
        <v>32</v>
      </c>
      <c r="E380" s="237"/>
      <c r="F380" s="378"/>
      <c r="G380" s="17"/>
      <c r="H380" s="238"/>
      <c r="I380" s="413" t="s">
        <v>645</v>
      </c>
      <c r="J380" s="412"/>
      <c r="K380" s="412"/>
      <c r="L380" s="412"/>
      <c r="M380" s="412"/>
      <c r="N380" s="240"/>
      <c r="O380" s="244"/>
      <c r="P380" s="219"/>
      <c r="Q380" s="218"/>
      <c r="R380" s="219"/>
      <c r="S380" s="218"/>
      <c r="T380" s="218"/>
      <c r="U380" s="218"/>
      <c r="V380" s="218"/>
      <c r="W380" s="218"/>
      <c r="X380" s="218"/>
      <c r="Y380" s="218"/>
      <c r="Z380" s="11"/>
    </row>
    <row r="381" spans="1:26" ht="38.4" customHeight="1" x14ac:dyDescent="0.3">
      <c r="A381" s="17"/>
      <c r="C381" s="10"/>
      <c r="D381" s="259">
        <v>32</v>
      </c>
      <c r="E381" s="237"/>
      <c r="F381" s="378"/>
      <c r="G381" s="17"/>
      <c r="H381" s="238"/>
      <c r="I381" s="360"/>
      <c r="J381" s="360"/>
      <c r="K381" s="360"/>
      <c r="L381" s="360"/>
      <c r="M381" s="360"/>
      <c r="N381" s="240"/>
      <c r="O381" s="244"/>
      <c r="P381" s="219"/>
      <c r="Q381" s="218"/>
      <c r="R381" s="219"/>
      <c r="S381" s="218"/>
      <c r="T381" s="218"/>
      <c r="U381" s="218"/>
      <c r="V381" s="218"/>
      <c r="W381" s="218"/>
      <c r="X381" s="218"/>
      <c r="Y381" s="218"/>
      <c r="Z381" s="11"/>
    </row>
    <row r="382" spans="1:26" ht="16.95" customHeight="1" x14ac:dyDescent="0.3">
      <c r="A382" s="17"/>
      <c r="C382" s="10"/>
      <c r="D382" s="259">
        <v>32</v>
      </c>
      <c r="E382" s="237"/>
      <c r="F382" s="378"/>
      <c r="G382" s="17"/>
      <c r="H382" s="238"/>
      <c r="I382" s="365"/>
      <c r="J382" s="365"/>
      <c r="K382" s="365"/>
      <c r="L382" s="365"/>
      <c r="M382" s="365"/>
      <c r="N382" s="238"/>
      <c r="O382" s="244"/>
      <c r="P382" s="219"/>
      <c r="Q382" s="218"/>
      <c r="R382" s="219"/>
      <c r="S382" s="218"/>
      <c r="T382" s="218"/>
      <c r="U382" s="218"/>
      <c r="V382" s="218"/>
      <c r="W382" s="218"/>
      <c r="X382" s="218"/>
      <c r="Y382" s="218"/>
      <c r="Z382" s="11"/>
    </row>
    <row r="383" spans="1:26" ht="30" customHeight="1" x14ac:dyDescent="0.3">
      <c r="A383" s="17"/>
      <c r="C383" s="214"/>
      <c r="D383" s="259">
        <v>32</v>
      </c>
      <c r="E383" s="158"/>
      <c r="F383" s="158"/>
      <c r="G383" s="279"/>
      <c r="H383" s="253"/>
      <c r="I383" s="280"/>
      <c r="J383" s="280"/>
      <c r="K383" s="254"/>
      <c r="L383" s="256"/>
      <c r="M383" s="158"/>
      <c r="N383" s="244"/>
      <c r="O383" s="244"/>
      <c r="P383" s="219"/>
      <c r="Q383" s="218"/>
      <c r="R383" s="219"/>
      <c r="S383" s="218"/>
      <c r="T383" s="218"/>
      <c r="U383" s="218"/>
      <c r="V383" s="218"/>
      <c r="W383" s="218"/>
      <c r="X383" s="218"/>
      <c r="Y383" s="218"/>
      <c r="Z383" s="11"/>
    </row>
    <row r="384" spans="1:26" ht="30" customHeight="1" x14ac:dyDescent="0.3">
      <c r="A384" s="17"/>
      <c r="C384" s="10"/>
      <c r="D384" s="274">
        <v>33</v>
      </c>
      <c r="E384" s="237" t="s">
        <v>11</v>
      </c>
      <c r="F384" s="378" t="s">
        <v>1060</v>
      </c>
      <c r="G384" s="17">
        <f>Filtrar!AN56</f>
        <v>48</v>
      </c>
      <c r="H384" s="238" t="s">
        <v>50</v>
      </c>
      <c r="I384" s="356" t="s">
        <v>522</v>
      </c>
      <c r="J384" s="356"/>
      <c r="K384" s="267"/>
      <c r="L384" s="240"/>
      <c r="M384" s="136"/>
      <c r="N384" s="136"/>
      <c r="O384" s="244"/>
      <c r="P384" s="219"/>
      <c r="Q384" s="218"/>
      <c r="R384" s="219"/>
      <c r="S384" s="218"/>
      <c r="T384" s="218"/>
      <c r="U384" s="218"/>
      <c r="V384" s="218"/>
      <c r="W384" s="218"/>
      <c r="X384" s="218"/>
      <c r="Y384" s="218"/>
      <c r="Z384" s="11"/>
    </row>
    <row r="385" spans="1:26" ht="27.6" customHeight="1" x14ac:dyDescent="0.3">
      <c r="A385" s="17"/>
      <c r="C385" s="10"/>
      <c r="D385" s="259">
        <v>33</v>
      </c>
      <c r="E385" s="237"/>
      <c r="F385" s="378"/>
      <c r="G385" s="17"/>
      <c r="H385" s="238"/>
      <c r="I385" s="358" t="s">
        <v>599</v>
      </c>
      <c r="J385" s="358"/>
      <c r="K385" s="358"/>
      <c r="L385" s="358"/>
      <c r="M385" s="358"/>
      <c r="N385" s="240"/>
      <c r="O385" s="244"/>
      <c r="P385" s="219"/>
      <c r="Q385" s="218"/>
      <c r="R385" s="219"/>
      <c r="S385" s="218"/>
      <c r="T385" s="218"/>
      <c r="U385" s="218"/>
      <c r="V385" s="218"/>
      <c r="W385" s="218"/>
      <c r="X385" s="218"/>
      <c r="Y385" s="218"/>
      <c r="Z385" s="11"/>
    </row>
    <row r="386" spans="1:26" ht="99" customHeight="1" x14ac:dyDescent="0.3">
      <c r="A386" s="17"/>
      <c r="C386" s="10"/>
      <c r="D386" s="259">
        <v>33</v>
      </c>
      <c r="E386" s="237"/>
      <c r="F386" s="378"/>
      <c r="G386" s="17"/>
      <c r="H386" s="238"/>
      <c r="I386" s="357" t="s">
        <v>824</v>
      </c>
      <c r="J386" s="357"/>
      <c r="K386" s="267"/>
      <c r="L386" s="240"/>
      <c r="M386" s="136"/>
      <c r="N386" s="240"/>
      <c r="O386" s="244"/>
      <c r="P386" s="220" t="s">
        <v>1</v>
      </c>
      <c r="Q386" s="220"/>
      <c r="R386" s="220" t="s">
        <v>2</v>
      </c>
      <c r="S386" s="220"/>
      <c r="T386" s="220" t="s">
        <v>3</v>
      </c>
      <c r="U386" s="220"/>
      <c r="V386" s="220" t="s">
        <v>4</v>
      </c>
      <c r="W386" s="220"/>
      <c r="X386" s="220" t="s">
        <v>5</v>
      </c>
      <c r="Y386" s="218"/>
      <c r="Z386" s="11"/>
    </row>
    <row r="387" spans="1:26" ht="30" customHeight="1" x14ac:dyDescent="0.3">
      <c r="C387" s="10"/>
      <c r="D387" s="259">
        <v>33</v>
      </c>
      <c r="E387" s="237"/>
      <c r="F387" s="378"/>
      <c r="H387" s="238"/>
      <c r="I387" s="243"/>
      <c r="J387" s="247" t="s">
        <v>384</v>
      </c>
      <c r="K387" s="267"/>
      <c r="L387" s="240"/>
      <c r="M387" s="248"/>
      <c r="N387" s="240"/>
      <c r="O387" s="244"/>
      <c r="P387" s="20"/>
      <c r="Q387" s="19"/>
      <c r="R387" s="18">
        <f>M387</f>
        <v>0</v>
      </c>
      <c r="S387" s="19"/>
      <c r="T387" s="20"/>
      <c r="U387" s="19"/>
      <c r="V387" s="20"/>
      <c r="W387" s="19"/>
      <c r="X387" s="22"/>
      <c r="Y387" s="218"/>
      <c r="Z387" s="11"/>
    </row>
    <row r="388" spans="1:26" ht="30" customHeight="1" x14ac:dyDescent="0.3">
      <c r="A388" s="17"/>
      <c r="C388" s="10"/>
      <c r="D388" s="259">
        <v>33</v>
      </c>
      <c r="E388" s="237"/>
      <c r="F388" s="378"/>
      <c r="G388" s="17"/>
      <c r="H388" s="238"/>
      <c r="I388" s="413" t="s">
        <v>646</v>
      </c>
      <c r="J388" s="413"/>
      <c r="K388" s="413"/>
      <c r="L388" s="413"/>
      <c r="M388" s="413"/>
      <c r="N388" s="240"/>
      <c r="O388" s="244"/>
      <c r="P388" s="219"/>
      <c r="Q388" s="218"/>
      <c r="R388" s="219"/>
      <c r="S388" s="218"/>
      <c r="T388" s="218"/>
      <c r="U388" s="218"/>
      <c r="V388" s="218"/>
      <c r="W388" s="218"/>
      <c r="X388" s="218"/>
      <c r="Y388" s="218"/>
      <c r="Z388" s="11"/>
    </row>
    <row r="389" spans="1:26" ht="42.6" customHeight="1" x14ac:dyDescent="0.3">
      <c r="A389" s="17"/>
      <c r="C389" s="10"/>
      <c r="D389" s="259">
        <v>33</v>
      </c>
      <c r="E389" s="237"/>
      <c r="F389" s="378"/>
      <c r="G389" s="17"/>
      <c r="H389" s="238"/>
      <c r="I389" s="360"/>
      <c r="J389" s="360"/>
      <c r="K389" s="360"/>
      <c r="L389" s="360"/>
      <c r="M389" s="360"/>
      <c r="N389" s="240"/>
      <c r="O389" s="244"/>
      <c r="P389" s="219"/>
      <c r="Q389" s="218"/>
      <c r="R389" s="219"/>
      <c r="S389" s="218"/>
      <c r="T389" s="218"/>
      <c r="U389" s="218"/>
      <c r="V389" s="218"/>
      <c r="W389" s="218"/>
      <c r="X389" s="218"/>
      <c r="Y389" s="218"/>
      <c r="Z389" s="11"/>
    </row>
    <row r="390" spans="1:26" ht="16.95" customHeight="1" x14ac:dyDescent="0.3">
      <c r="A390" s="17"/>
      <c r="C390" s="10"/>
      <c r="D390" s="259">
        <v>33</v>
      </c>
      <c r="E390" s="237"/>
      <c r="F390" s="378"/>
      <c r="G390" s="17"/>
      <c r="H390" s="238"/>
      <c r="I390" s="365"/>
      <c r="J390" s="365"/>
      <c r="K390" s="365"/>
      <c r="L390" s="365"/>
      <c r="M390" s="365"/>
      <c r="N390" s="238"/>
      <c r="O390" s="244"/>
      <c r="P390" s="219"/>
      <c r="Q390" s="218"/>
      <c r="R390" s="219"/>
      <c r="S390" s="218"/>
      <c r="T390" s="218"/>
      <c r="U390" s="218"/>
      <c r="V390" s="218"/>
      <c r="W390" s="218"/>
      <c r="X390" s="218"/>
      <c r="Y390" s="218"/>
      <c r="Z390" s="11"/>
    </row>
    <row r="391" spans="1:26" ht="30" customHeight="1" x14ac:dyDescent="0.3">
      <c r="A391" s="17"/>
      <c r="C391" s="10"/>
      <c r="D391" s="259">
        <v>33</v>
      </c>
      <c r="G391" s="17"/>
      <c r="H391" s="249"/>
      <c r="I391" s="250"/>
      <c r="J391" s="250"/>
      <c r="K391" s="272"/>
      <c r="L391" s="244"/>
      <c r="N391" s="244"/>
      <c r="O391" s="244"/>
      <c r="P391" s="219"/>
      <c r="Q391" s="218"/>
      <c r="R391" s="219"/>
      <c r="S391" s="218"/>
      <c r="T391" s="218"/>
      <c r="U391" s="218"/>
      <c r="V391" s="218"/>
      <c r="W391" s="218"/>
      <c r="X391" s="218"/>
      <c r="Y391" s="218"/>
      <c r="Z391" s="11"/>
    </row>
    <row r="392" spans="1:26" ht="30" customHeight="1" x14ac:dyDescent="0.3">
      <c r="A392" s="17"/>
      <c r="C392" s="10"/>
      <c r="D392" s="274">
        <v>34</v>
      </c>
      <c r="E392" s="237" t="s">
        <v>11</v>
      </c>
      <c r="F392" s="378" t="s">
        <v>1075</v>
      </c>
      <c r="G392" s="17">
        <f>Filtrar!AN57</f>
        <v>49</v>
      </c>
      <c r="H392" s="238" t="s">
        <v>50</v>
      </c>
      <c r="I392" s="356" t="s">
        <v>524</v>
      </c>
      <c r="J392" s="356"/>
      <c r="K392" s="267"/>
      <c r="L392" s="240"/>
      <c r="M392" s="136"/>
      <c r="N392" s="136"/>
      <c r="O392" s="244"/>
      <c r="P392" s="219"/>
      <c r="Q392" s="218"/>
      <c r="R392" s="219"/>
      <c r="S392" s="218"/>
      <c r="T392" s="218"/>
      <c r="U392" s="218"/>
      <c r="V392" s="218"/>
      <c r="W392" s="218"/>
      <c r="X392" s="218"/>
      <c r="Y392" s="218"/>
      <c r="Z392" s="11"/>
    </row>
    <row r="393" spans="1:26" ht="40.799999999999997" customHeight="1" x14ac:dyDescent="0.3">
      <c r="A393" s="17"/>
      <c r="C393" s="10"/>
      <c r="D393" s="259">
        <v>34</v>
      </c>
      <c r="E393" s="237"/>
      <c r="F393" s="378"/>
      <c r="G393" s="17"/>
      <c r="H393" s="238"/>
      <c r="I393" s="451" t="s">
        <v>600</v>
      </c>
      <c r="J393" s="451"/>
      <c r="K393" s="451"/>
      <c r="L393" s="451"/>
      <c r="M393" s="451"/>
      <c r="N393" s="240"/>
      <c r="O393" s="244"/>
      <c r="P393" s="219"/>
      <c r="Q393" s="218"/>
      <c r="R393" s="219"/>
      <c r="S393" s="218"/>
      <c r="T393" s="218"/>
      <c r="U393" s="218"/>
      <c r="V393" s="218"/>
      <c r="W393" s="218"/>
      <c r="X393" s="218"/>
      <c r="Y393" s="218"/>
      <c r="Z393" s="11"/>
    </row>
    <row r="394" spans="1:26" ht="121.2" customHeight="1" x14ac:dyDescent="0.3">
      <c r="A394" s="17"/>
      <c r="C394" s="10"/>
      <c r="D394" s="259">
        <v>34</v>
      </c>
      <c r="E394" s="237"/>
      <c r="F394" s="378"/>
      <c r="G394" s="17"/>
      <c r="H394" s="238"/>
      <c r="I394" s="436" t="s">
        <v>1094</v>
      </c>
      <c r="J394" s="436"/>
      <c r="K394" s="267"/>
      <c r="L394" s="240"/>
      <c r="M394" s="136"/>
      <c r="N394" s="240"/>
      <c r="O394" s="244"/>
      <c r="P394" s="220" t="s">
        <v>1</v>
      </c>
      <c r="Q394" s="220"/>
      <c r="R394" s="220" t="s">
        <v>2</v>
      </c>
      <c r="S394" s="220"/>
      <c r="T394" s="220" t="s">
        <v>3</v>
      </c>
      <c r="U394" s="220"/>
      <c r="V394" s="285" t="s">
        <v>4</v>
      </c>
      <c r="W394" s="220"/>
      <c r="X394" s="220" t="s">
        <v>5</v>
      </c>
      <c r="Y394" s="218"/>
      <c r="Z394" s="11"/>
    </row>
    <row r="395" spans="1:26" ht="30" customHeight="1" x14ac:dyDescent="0.3">
      <c r="C395" s="10"/>
      <c r="D395" s="259">
        <v>34</v>
      </c>
      <c r="E395" s="237"/>
      <c r="F395" s="378"/>
      <c r="H395" s="238"/>
      <c r="I395" s="243"/>
      <c r="J395" s="247"/>
      <c r="K395" s="267"/>
      <c r="L395" s="240"/>
      <c r="M395" s="248"/>
      <c r="N395" s="240"/>
      <c r="O395" s="244"/>
      <c r="P395" s="18">
        <f>M395</f>
        <v>0</v>
      </c>
      <c r="Q395" s="19"/>
      <c r="R395" s="18">
        <f>M395</f>
        <v>0</v>
      </c>
      <c r="S395" s="19"/>
      <c r="T395" s="18">
        <f>M395</f>
        <v>0</v>
      </c>
      <c r="U395" s="19"/>
      <c r="V395" s="18">
        <f>M395</f>
        <v>0</v>
      </c>
      <c r="W395" s="19"/>
      <c r="X395" s="21">
        <f>M395</f>
        <v>0</v>
      </c>
      <c r="Y395" s="218"/>
      <c r="Z395" s="11"/>
    </row>
    <row r="396" spans="1:26" ht="30" customHeight="1" x14ac:dyDescent="0.3">
      <c r="A396" s="17"/>
      <c r="C396" s="10"/>
      <c r="D396" s="259">
        <v>34</v>
      </c>
      <c r="E396" s="237"/>
      <c r="F396" s="378"/>
      <c r="G396" s="17"/>
      <c r="H396" s="238"/>
      <c r="I396" s="413" t="s">
        <v>1068</v>
      </c>
      <c r="J396" s="413"/>
      <c r="K396" s="413"/>
      <c r="L396" s="413"/>
      <c r="M396" s="413"/>
      <c r="N396" s="240"/>
      <c r="O396" s="244"/>
      <c r="P396" s="219"/>
      <c r="Q396" s="218"/>
      <c r="R396" s="219"/>
      <c r="S396" s="218"/>
      <c r="T396" s="218"/>
      <c r="U396" s="218"/>
      <c r="V396" s="218"/>
      <c r="W396" s="218"/>
      <c r="X396" s="218"/>
      <c r="Y396" s="218"/>
      <c r="Z396" s="11"/>
    </row>
    <row r="397" spans="1:26" ht="40.799999999999997" customHeight="1" x14ac:dyDescent="0.3">
      <c r="A397" s="17"/>
      <c r="C397" s="10"/>
      <c r="D397" s="259">
        <v>34</v>
      </c>
      <c r="E397" s="237"/>
      <c r="F397" s="378"/>
      <c r="G397" s="17"/>
      <c r="H397" s="238"/>
      <c r="I397" s="360"/>
      <c r="J397" s="360"/>
      <c r="K397" s="360"/>
      <c r="L397" s="360"/>
      <c r="M397" s="360"/>
      <c r="N397" s="240"/>
      <c r="O397" s="244"/>
      <c r="P397" s="219"/>
      <c r="Q397" s="218"/>
      <c r="R397" s="219"/>
      <c r="S397" s="218"/>
      <c r="T397" s="218"/>
      <c r="U397" s="218"/>
      <c r="V397" s="218"/>
      <c r="W397" s="218"/>
      <c r="X397" s="218"/>
      <c r="Y397" s="218"/>
      <c r="Z397" s="11"/>
    </row>
    <row r="398" spans="1:26" ht="40.799999999999997" customHeight="1" x14ac:dyDescent="0.3">
      <c r="A398" s="17"/>
      <c r="C398" s="10"/>
      <c r="D398" s="259">
        <v>34</v>
      </c>
      <c r="E398" s="237"/>
      <c r="F398" s="378"/>
      <c r="G398" s="17"/>
      <c r="H398" s="238"/>
      <c r="I398" s="497" t="s">
        <v>1069</v>
      </c>
      <c r="J398" s="238"/>
      <c r="K398" s="238"/>
      <c r="L398" s="238"/>
      <c r="M398" s="238"/>
      <c r="N398" s="240"/>
      <c r="O398" s="244"/>
      <c r="P398" s="219"/>
      <c r="Q398" s="218"/>
      <c r="R398" s="219"/>
      <c r="S398" s="218"/>
      <c r="T398" s="218"/>
      <c r="U398" s="218"/>
      <c r="V398" s="218"/>
      <c r="W398" s="218"/>
      <c r="X398" s="218"/>
      <c r="Y398" s="218"/>
      <c r="Z398" s="11"/>
    </row>
    <row r="399" spans="1:26" ht="40.799999999999997" customHeight="1" x14ac:dyDescent="0.3">
      <c r="A399" s="17"/>
      <c r="C399" s="10"/>
      <c r="D399" s="259">
        <v>34</v>
      </c>
      <c r="E399" s="237"/>
      <c r="F399" s="378"/>
      <c r="G399" s="17"/>
      <c r="H399" s="238"/>
      <c r="I399" s="313"/>
      <c r="J399" s="238"/>
      <c r="K399" s="238"/>
      <c r="L399" s="238"/>
      <c r="M399" s="238"/>
      <c r="N399" s="240"/>
      <c r="O399" s="244"/>
      <c r="P399" s="219"/>
      <c r="Q399" s="218"/>
      <c r="R399" s="219"/>
      <c r="S399" s="218"/>
      <c r="T399" s="218"/>
      <c r="U399" s="218"/>
      <c r="V399" s="218"/>
      <c r="W399" s="218"/>
      <c r="X399" s="218"/>
      <c r="Y399" s="218"/>
      <c r="Z399" s="11"/>
    </row>
    <row r="400" spans="1:26" ht="16.95" customHeight="1" x14ac:dyDescent="0.3">
      <c r="A400" s="17"/>
      <c r="C400" s="10"/>
      <c r="D400" s="259">
        <v>34</v>
      </c>
      <c r="E400" s="237"/>
      <c r="F400" s="378"/>
      <c r="G400" s="17"/>
      <c r="H400" s="238"/>
      <c r="I400" s="365"/>
      <c r="J400" s="365"/>
      <c r="K400" s="365"/>
      <c r="L400" s="365"/>
      <c r="M400" s="365"/>
      <c r="N400" s="238"/>
      <c r="O400" s="244"/>
      <c r="P400" s="219"/>
      <c r="Q400" s="218"/>
      <c r="R400" s="219"/>
      <c r="S400" s="218"/>
      <c r="T400" s="218"/>
      <c r="U400" s="218"/>
      <c r="V400" s="218"/>
      <c r="W400" s="218"/>
      <c r="X400" s="218"/>
      <c r="Y400" s="218"/>
      <c r="Z400" s="11"/>
    </row>
    <row r="401" spans="1:26" ht="30" customHeight="1" x14ac:dyDescent="0.3">
      <c r="A401" s="17"/>
      <c r="C401" s="10"/>
      <c r="D401" s="259">
        <v>34</v>
      </c>
      <c r="G401" s="17"/>
      <c r="H401" s="249"/>
      <c r="I401" s="250"/>
      <c r="J401" s="250"/>
      <c r="K401" s="272"/>
      <c r="L401" s="244"/>
      <c r="N401" s="244"/>
      <c r="O401" s="244"/>
      <c r="P401" s="219"/>
      <c r="Q401" s="218"/>
      <c r="R401" s="219"/>
      <c r="S401" s="218"/>
      <c r="T401" s="218"/>
      <c r="U401" s="218"/>
      <c r="V401" s="218"/>
      <c r="W401" s="218"/>
      <c r="X401" s="218"/>
      <c r="Y401" s="218"/>
      <c r="Z401" s="11"/>
    </row>
    <row r="402" spans="1:26" ht="30" customHeight="1" x14ac:dyDescent="0.3">
      <c r="A402" s="17"/>
      <c r="C402" s="10"/>
      <c r="D402" s="274">
        <v>35</v>
      </c>
      <c r="E402" s="237" t="s">
        <v>11</v>
      </c>
      <c r="F402" s="378" t="s">
        <v>1091</v>
      </c>
      <c r="G402" s="17">
        <f>Filtrar!AN64</f>
        <v>56</v>
      </c>
      <c r="H402" s="238" t="s">
        <v>50</v>
      </c>
      <c r="I402" s="356" t="s">
        <v>523</v>
      </c>
      <c r="J402" s="356"/>
      <c r="K402" s="267"/>
      <c r="L402" s="240"/>
      <c r="M402" s="136"/>
      <c r="N402" s="136"/>
      <c r="O402" s="244"/>
      <c r="P402" s="219"/>
      <c r="Q402" s="218"/>
      <c r="R402" s="219"/>
      <c r="S402" s="218"/>
      <c r="T402" s="218"/>
      <c r="U402" s="218"/>
      <c r="V402" s="218"/>
      <c r="W402" s="218"/>
      <c r="X402" s="218"/>
      <c r="Y402" s="218"/>
      <c r="Z402" s="11"/>
    </row>
    <row r="403" spans="1:26" ht="33" customHeight="1" x14ac:dyDescent="0.3">
      <c r="A403" s="17"/>
      <c r="C403" s="10"/>
      <c r="D403" s="259">
        <v>35</v>
      </c>
      <c r="E403" s="237"/>
      <c r="F403" s="378"/>
      <c r="G403" s="17"/>
      <c r="H403" s="238"/>
      <c r="I403" s="358" t="s">
        <v>612</v>
      </c>
      <c r="J403" s="358"/>
      <c r="K403" s="358"/>
      <c r="L403" s="358"/>
      <c r="M403" s="358"/>
      <c r="N403" s="240"/>
      <c r="O403" s="244"/>
      <c r="P403" s="219"/>
      <c r="Q403" s="218"/>
      <c r="R403" s="219"/>
      <c r="S403" s="218"/>
      <c r="T403" s="218"/>
      <c r="U403" s="218"/>
      <c r="V403" s="218"/>
      <c r="W403" s="218"/>
      <c r="X403" s="218"/>
      <c r="Y403" s="218"/>
      <c r="Z403" s="11"/>
    </row>
    <row r="404" spans="1:26" ht="44.25" customHeight="1" x14ac:dyDescent="0.3">
      <c r="A404" s="17"/>
      <c r="C404" s="10"/>
      <c r="D404" s="259">
        <v>35</v>
      </c>
      <c r="E404" s="237"/>
      <c r="F404" s="378"/>
      <c r="G404" s="17"/>
      <c r="H404" s="238"/>
      <c r="I404" s="357" t="s">
        <v>801</v>
      </c>
      <c r="J404" s="357"/>
      <c r="K404" s="267"/>
      <c r="L404" s="240"/>
      <c r="M404" s="136"/>
      <c r="N404" s="240"/>
      <c r="O404" s="244"/>
      <c r="P404" s="220" t="s">
        <v>1</v>
      </c>
      <c r="Q404" s="220"/>
      <c r="R404" s="220" t="s">
        <v>2</v>
      </c>
      <c r="S404" s="220"/>
      <c r="T404" s="220" t="s">
        <v>3</v>
      </c>
      <c r="U404" s="220"/>
      <c r="V404" s="220" t="s">
        <v>4</v>
      </c>
      <c r="W404" s="220"/>
      <c r="X404" s="220" t="s">
        <v>5</v>
      </c>
      <c r="Y404" s="218"/>
      <c r="Z404" s="11"/>
    </row>
    <row r="405" spans="1:26" ht="30" customHeight="1" x14ac:dyDescent="0.3">
      <c r="C405" s="10"/>
      <c r="D405" s="259">
        <v>35</v>
      </c>
      <c r="E405" s="237"/>
      <c r="F405" s="378"/>
      <c r="H405" s="238"/>
      <c r="I405" s="243"/>
      <c r="J405" s="247" t="s">
        <v>384</v>
      </c>
      <c r="K405" s="267"/>
      <c r="L405" s="240"/>
      <c r="M405" s="248"/>
      <c r="N405" s="240"/>
      <c r="O405" s="244"/>
      <c r="P405" s="20"/>
      <c r="Q405" s="19"/>
      <c r="R405" s="20"/>
      <c r="S405" s="19"/>
      <c r="T405" s="18">
        <f>M405</f>
        <v>0</v>
      </c>
      <c r="U405" s="19"/>
      <c r="V405" s="20"/>
      <c r="W405" s="19"/>
      <c r="X405" s="22"/>
      <c r="Y405" s="218"/>
      <c r="Z405" s="11"/>
    </row>
    <row r="406" spans="1:26" ht="30" customHeight="1" x14ac:dyDescent="0.3">
      <c r="A406" s="17"/>
      <c r="C406" s="10"/>
      <c r="D406" s="259">
        <v>35</v>
      </c>
      <c r="E406" s="237"/>
      <c r="F406" s="378"/>
      <c r="G406" s="17"/>
      <c r="H406" s="238"/>
      <c r="I406" s="413" t="s">
        <v>1070</v>
      </c>
      <c r="J406" s="413"/>
      <c r="K406" s="413"/>
      <c r="L406" s="413"/>
      <c r="M406" s="413"/>
      <c r="N406" s="240"/>
      <c r="O406" s="244"/>
      <c r="P406" s="219"/>
      <c r="Q406" s="218"/>
      <c r="R406" s="219"/>
      <c r="S406" s="218"/>
      <c r="T406" s="218"/>
      <c r="U406" s="218"/>
      <c r="V406" s="218"/>
      <c r="W406" s="218"/>
      <c r="X406" s="218"/>
      <c r="Y406" s="218"/>
      <c r="Z406" s="11"/>
    </row>
    <row r="407" spans="1:26" ht="39.6" customHeight="1" x14ac:dyDescent="0.3">
      <c r="A407" s="17"/>
      <c r="C407" s="10"/>
      <c r="D407" s="259">
        <v>35</v>
      </c>
      <c r="E407" s="237"/>
      <c r="F407" s="378"/>
      <c r="G407" s="17"/>
      <c r="H407" s="238"/>
      <c r="I407" s="360"/>
      <c r="J407" s="360"/>
      <c r="K407" s="360"/>
      <c r="L407" s="360"/>
      <c r="M407" s="360"/>
      <c r="N407" s="240"/>
      <c r="O407" s="244"/>
      <c r="P407" s="219"/>
      <c r="Q407" s="218"/>
      <c r="R407" s="219"/>
      <c r="S407" s="218"/>
      <c r="T407" s="218"/>
      <c r="U407" s="218"/>
      <c r="V407" s="218"/>
      <c r="W407" s="218"/>
      <c r="X407" s="218"/>
      <c r="Y407" s="218"/>
      <c r="Z407" s="11"/>
    </row>
    <row r="408" spans="1:26" ht="16.95" customHeight="1" x14ac:dyDescent="0.3">
      <c r="A408" s="17"/>
      <c r="C408" s="10"/>
      <c r="D408" s="259">
        <v>35</v>
      </c>
      <c r="E408" s="237"/>
      <c r="F408" s="378"/>
      <c r="G408" s="17"/>
      <c r="H408" s="238"/>
      <c r="I408" s="260"/>
      <c r="J408" s="260"/>
      <c r="K408" s="260"/>
      <c r="L408" s="260"/>
      <c r="M408" s="260"/>
      <c r="N408" s="238"/>
      <c r="O408" s="244"/>
      <c r="P408" s="219"/>
      <c r="Q408" s="218"/>
      <c r="R408" s="219"/>
      <c r="S408" s="218"/>
      <c r="T408" s="218"/>
      <c r="U408" s="218"/>
      <c r="V408" s="218"/>
      <c r="W408" s="218"/>
      <c r="X408" s="218"/>
      <c r="Y408" s="218"/>
      <c r="Z408" s="11"/>
    </row>
    <row r="409" spans="1:26" ht="30" customHeight="1" x14ac:dyDescent="0.3">
      <c r="A409" s="17"/>
      <c r="C409" s="10"/>
      <c r="D409" s="259">
        <v>35</v>
      </c>
      <c r="E409" s="158"/>
      <c r="F409" s="158"/>
      <c r="G409" s="279"/>
      <c r="H409" s="253"/>
      <c r="I409" s="286"/>
      <c r="J409" s="286"/>
      <c r="K409" s="286"/>
      <c r="L409" s="286"/>
      <c r="M409" s="286"/>
      <c r="N409" s="244"/>
      <c r="O409" s="244"/>
      <c r="P409" s="219"/>
      <c r="Q409" s="281"/>
      <c r="R409" s="245"/>
      <c r="S409" s="281"/>
      <c r="T409" s="281"/>
      <c r="U409" s="218"/>
      <c r="V409" s="218"/>
      <c r="W409" s="218"/>
      <c r="X409" s="218"/>
      <c r="Y409" s="218"/>
      <c r="Z409" s="11"/>
    </row>
    <row r="410" spans="1:26" ht="30" customHeight="1" x14ac:dyDescent="0.3">
      <c r="A410" s="17"/>
      <c r="C410" s="10"/>
      <c r="D410" s="274">
        <v>36</v>
      </c>
      <c r="E410" s="237" t="s">
        <v>11</v>
      </c>
      <c r="F410" s="378" t="s">
        <v>611</v>
      </c>
      <c r="G410" s="17">
        <f>Filtrar!AN73</f>
        <v>65</v>
      </c>
      <c r="H410" s="238" t="s">
        <v>50</v>
      </c>
      <c r="I410" s="356" t="s">
        <v>525</v>
      </c>
      <c r="J410" s="356"/>
      <c r="K410" s="267"/>
      <c r="L410" s="240"/>
      <c r="M410" s="136"/>
      <c r="N410" s="136"/>
      <c r="O410" s="244"/>
      <c r="P410" s="219"/>
      <c r="Q410" s="218"/>
      <c r="R410" s="219"/>
      <c r="S410" s="218"/>
      <c r="T410" s="218"/>
      <c r="U410" s="218"/>
      <c r="V410" s="218"/>
      <c r="W410" s="218"/>
      <c r="X410" s="218"/>
      <c r="Y410" s="218"/>
      <c r="Z410" s="11"/>
    </row>
    <row r="411" spans="1:26" ht="39" customHeight="1" x14ac:dyDescent="0.3">
      <c r="A411" s="17"/>
      <c r="C411" s="10"/>
      <c r="D411" s="259">
        <v>36</v>
      </c>
      <c r="E411" s="237"/>
      <c r="F411" s="378"/>
      <c r="G411" s="17"/>
      <c r="H411" s="238"/>
      <c r="I411" s="358" t="s">
        <v>613</v>
      </c>
      <c r="J411" s="358"/>
      <c r="K411" s="358"/>
      <c r="L411" s="358"/>
      <c r="M411" s="358"/>
      <c r="N411" s="240"/>
      <c r="O411" s="244"/>
      <c r="P411" s="219"/>
      <c r="Q411" s="218"/>
      <c r="R411" s="219"/>
      <c r="S411" s="218"/>
      <c r="T411" s="218"/>
      <c r="U411" s="218"/>
      <c r="V411" s="218"/>
      <c r="W411" s="218"/>
      <c r="X411" s="218"/>
      <c r="Y411" s="218"/>
      <c r="Z411" s="11"/>
    </row>
    <row r="412" spans="1:26" ht="43.8" customHeight="1" x14ac:dyDescent="0.3">
      <c r="A412" s="17"/>
      <c r="C412" s="10"/>
      <c r="D412" s="259">
        <v>36</v>
      </c>
      <c r="E412" s="237"/>
      <c r="F412" s="378"/>
      <c r="G412" s="17"/>
      <c r="H412" s="238"/>
      <c r="I412" s="357" t="s">
        <v>802</v>
      </c>
      <c r="J412" s="357"/>
      <c r="K412" s="267"/>
      <c r="L412" s="240"/>
      <c r="M412" s="136"/>
      <c r="N412" s="240"/>
      <c r="O412" s="244"/>
      <c r="P412" s="220" t="s">
        <v>1</v>
      </c>
      <c r="Q412" s="220"/>
      <c r="R412" s="220" t="s">
        <v>2</v>
      </c>
      <c r="S412" s="220"/>
      <c r="T412" s="220" t="s">
        <v>3</v>
      </c>
      <c r="U412" s="220"/>
      <c r="V412" s="285" t="s">
        <v>4</v>
      </c>
      <c r="W412" s="220"/>
      <c r="X412" s="220" t="s">
        <v>5</v>
      </c>
      <c r="Y412" s="218"/>
      <c r="Z412" s="11"/>
    </row>
    <row r="413" spans="1:26" ht="30" customHeight="1" x14ac:dyDescent="0.3">
      <c r="A413" s="17"/>
      <c r="C413" s="10"/>
      <c r="D413" s="259">
        <v>36</v>
      </c>
      <c r="E413" s="237"/>
      <c r="F413" s="378"/>
      <c r="H413" s="238"/>
      <c r="I413" s="243"/>
      <c r="J413" s="247" t="s">
        <v>384</v>
      </c>
      <c r="K413" s="267"/>
      <c r="L413" s="240"/>
      <c r="M413" s="248"/>
      <c r="N413" s="240"/>
      <c r="O413" s="244"/>
      <c r="P413" s="18">
        <f>M413</f>
        <v>0</v>
      </c>
      <c r="Q413" s="19"/>
      <c r="R413" s="18">
        <f>M413</f>
        <v>0</v>
      </c>
      <c r="S413" s="19"/>
      <c r="T413" s="18">
        <f>M413</f>
        <v>0</v>
      </c>
      <c r="U413" s="19"/>
      <c r="V413" s="18">
        <f>M413</f>
        <v>0</v>
      </c>
      <c r="W413" s="19"/>
      <c r="X413" s="21">
        <f>M413</f>
        <v>0</v>
      </c>
      <c r="Y413" s="218"/>
      <c r="Z413" s="11"/>
    </row>
    <row r="414" spans="1:26" ht="43.2" customHeight="1" x14ac:dyDescent="0.3">
      <c r="A414" s="17"/>
      <c r="C414" s="10"/>
      <c r="D414" s="259">
        <v>36</v>
      </c>
      <c r="E414" s="237"/>
      <c r="F414" s="378"/>
      <c r="G414" s="17"/>
      <c r="H414" s="238"/>
      <c r="I414" s="359" t="s">
        <v>750</v>
      </c>
      <c r="J414" s="359"/>
      <c r="K414" s="359"/>
      <c r="L414" s="359"/>
      <c r="M414" s="359"/>
      <c r="N414" s="240"/>
      <c r="O414" s="244"/>
      <c r="P414" s="219"/>
      <c r="Q414" s="218"/>
      <c r="R414" s="219"/>
      <c r="S414" s="218"/>
      <c r="T414" s="218"/>
      <c r="U414" s="218"/>
      <c r="V414" s="218"/>
      <c r="W414" s="218"/>
      <c r="X414" s="218"/>
      <c r="Y414" s="218"/>
      <c r="Z414" s="11"/>
    </row>
    <row r="415" spans="1:26" ht="49.8" customHeight="1" x14ac:dyDescent="0.3">
      <c r="A415" s="17"/>
      <c r="C415" s="10"/>
      <c r="D415" s="259">
        <v>36</v>
      </c>
      <c r="E415" s="237"/>
      <c r="F415" s="378"/>
      <c r="G415" s="17"/>
      <c r="H415" s="238"/>
      <c r="I415" s="360"/>
      <c r="J415" s="360"/>
      <c r="K415" s="360"/>
      <c r="L415" s="360"/>
      <c r="M415" s="360"/>
      <c r="N415" s="240"/>
      <c r="O415" s="244"/>
      <c r="P415" s="219"/>
      <c r="Q415" s="218"/>
      <c r="R415" s="219"/>
      <c r="S415" s="218"/>
      <c r="T415" s="218"/>
      <c r="U415" s="218"/>
      <c r="V415" s="218"/>
      <c r="W415" s="218"/>
      <c r="X415" s="218"/>
      <c r="Y415" s="218"/>
      <c r="Z415" s="11"/>
    </row>
    <row r="416" spans="1:26" ht="30" customHeight="1" x14ac:dyDescent="0.3">
      <c r="A416" s="17"/>
      <c r="C416" s="10"/>
      <c r="D416" s="259">
        <v>36</v>
      </c>
      <c r="E416" s="237"/>
      <c r="F416" s="378"/>
      <c r="G416" s="17"/>
      <c r="H416" s="238"/>
      <c r="I416" s="369" t="s">
        <v>707</v>
      </c>
      <c r="J416" s="369"/>
      <c r="K416" s="369"/>
      <c r="L416" s="369"/>
      <c r="M416" s="369"/>
      <c r="N416" s="240"/>
      <c r="O416" s="244"/>
      <c r="P416" s="219"/>
      <c r="Q416" s="218"/>
      <c r="R416" s="219"/>
      <c r="S416" s="218"/>
      <c r="T416" s="218"/>
      <c r="U416" s="218"/>
      <c r="V416" s="218"/>
      <c r="W416" s="218"/>
      <c r="X416" s="218"/>
      <c r="Y416" s="218"/>
      <c r="Z416" s="11"/>
    </row>
    <row r="417" spans="1:26" ht="41.4" customHeight="1" x14ac:dyDescent="0.3">
      <c r="A417" s="17"/>
      <c r="C417" s="10"/>
      <c r="D417" s="259">
        <v>36</v>
      </c>
      <c r="E417" s="237"/>
      <c r="F417" s="378"/>
      <c r="G417" s="17"/>
      <c r="H417" s="238"/>
      <c r="I417" s="360"/>
      <c r="J417" s="360"/>
      <c r="K417" s="360"/>
      <c r="L417" s="360"/>
      <c r="M417" s="360"/>
      <c r="N417" s="240"/>
      <c r="O417" s="244"/>
      <c r="P417" s="219"/>
      <c r="Q417" s="218"/>
      <c r="R417" s="219"/>
      <c r="S417" s="218"/>
      <c r="T417" s="218"/>
      <c r="U417" s="218"/>
      <c r="V417" s="218"/>
      <c r="W417" s="218"/>
      <c r="X417" s="218"/>
      <c r="Y417" s="218"/>
      <c r="Z417" s="11"/>
    </row>
    <row r="418" spans="1:26" ht="30" customHeight="1" x14ac:dyDescent="0.3">
      <c r="A418" s="17"/>
      <c r="C418" s="10"/>
      <c r="D418" s="259">
        <v>36</v>
      </c>
      <c r="E418" s="237"/>
      <c r="F418" s="378"/>
      <c r="G418" s="17"/>
      <c r="H418" s="238"/>
      <c r="I418" s="369" t="s">
        <v>610</v>
      </c>
      <c r="J418" s="369"/>
      <c r="K418" s="369"/>
      <c r="L418" s="369"/>
      <c r="M418" s="369"/>
      <c r="N418" s="240"/>
      <c r="O418" s="244"/>
      <c r="P418" s="219"/>
      <c r="Q418" s="218"/>
      <c r="R418" s="219"/>
      <c r="S418" s="218"/>
      <c r="T418" s="218"/>
      <c r="U418" s="218"/>
      <c r="V418" s="218"/>
      <c r="W418" s="218"/>
      <c r="X418" s="218"/>
      <c r="Y418" s="218"/>
      <c r="Z418" s="11"/>
    </row>
    <row r="419" spans="1:26" ht="30" customHeight="1" x14ac:dyDescent="0.3">
      <c r="A419" s="17"/>
      <c r="C419" s="10"/>
      <c r="D419" s="259">
        <v>36</v>
      </c>
      <c r="E419" s="237"/>
      <c r="F419" s="378"/>
      <c r="G419" s="17"/>
      <c r="H419" s="238"/>
      <c r="I419" s="317"/>
      <c r="J419" s="260"/>
      <c r="K419" s="260"/>
      <c r="L419" s="260"/>
      <c r="M419" s="260"/>
      <c r="N419" s="240"/>
      <c r="O419" s="244"/>
      <c r="P419" s="219"/>
      <c r="Q419" s="218"/>
      <c r="R419" s="219"/>
      <c r="S419" s="218"/>
      <c r="T419" s="218"/>
      <c r="U419" s="218"/>
      <c r="V419" s="218"/>
      <c r="W419" s="218"/>
      <c r="X419" s="218"/>
      <c r="Y419" s="218"/>
      <c r="Z419" s="11"/>
    </row>
    <row r="420" spans="1:26" ht="16.95" customHeight="1" x14ac:dyDescent="0.3">
      <c r="A420" s="17"/>
      <c r="C420" s="10"/>
      <c r="D420" s="259">
        <v>36</v>
      </c>
      <c r="E420" s="237"/>
      <c r="F420" s="378"/>
      <c r="G420" s="17"/>
      <c r="H420" s="238"/>
      <c r="I420" s="365"/>
      <c r="J420" s="365"/>
      <c r="K420" s="365"/>
      <c r="L420" s="365"/>
      <c r="M420" s="365"/>
      <c r="N420" s="238"/>
      <c r="O420" s="244"/>
      <c r="P420" s="219"/>
      <c r="Q420" s="218"/>
      <c r="R420" s="219"/>
      <c r="S420" s="218"/>
      <c r="T420" s="218"/>
      <c r="U420" s="218"/>
      <c r="V420" s="218"/>
      <c r="W420" s="218"/>
      <c r="X420" s="218"/>
      <c r="Y420" s="218"/>
      <c r="Z420" s="11"/>
    </row>
    <row r="421" spans="1:26" ht="30" customHeight="1" x14ac:dyDescent="0.3">
      <c r="A421" s="17"/>
      <c r="C421" s="10"/>
      <c r="D421" s="259">
        <v>36</v>
      </c>
      <c r="G421" s="17"/>
      <c r="H421" s="249"/>
      <c r="I421" s="250"/>
      <c r="J421" s="250"/>
      <c r="K421" s="272"/>
      <c r="L421" s="244"/>
      <c r="N421" s="244"/>
      <c r="O421" s="244"/>
      <c r="P421" s="219"/>
      <c r="Q421" s="218"/>
      <c r="R421" s="219"/>
      <c r="S421" s="218"/>
      <c r="T421" s="218"/>
      <c r="U421" s="218"/>
      <c r="V421" s="218"/>
      <c r="W421" s="218"/>
      <c r="X421" s="218"/>
      <c r="Y421" s="218"/>
      <c r="Z421" s="11"/>
    </row>
    <row r="422" spans="1:26" ht="30" customHeight="1" x14ac:dyDescent="0.3">
      <c r="A422" s="17"/>
      <c r="C422" s="10"/>
      <c r="D422" s="274">
        <v>37</v>
      </c>
      <c r="E422" s="237" t="s">
        <v>11</v>
      </c>
      <c r="F422" s="427" t="s">
        <v>383</v>
      </c>
      <c r="G422" s="17">
        <f>Filtrar!AN58</f>
        <v>50</v>
      </c>
      <c r="H422" s="238" t="s">
        <v>50</v>
      </c>
      <c r="I422" s="367" t="s">
        <v>486</v>
      </c>
      <c r="J422" s="367"/>
      <c r="K422" s="267"/>
      <c r="L422" s="240"/>
      <c r="M422" s="136"/>
      <c r="N422" s="136"/>
      <c r="O422" s="244"/>
      <c r="P422" s="219"/>
      <c r="Q422" s="218"/>
      <c r="R422" s="219"/>
      <c r="S422" s="218"/>
      <c r="T422" s="218"/>
      <c r="U422" s="218"/>
      <c r="V422" s="218"/>
      <c r="W422" s="218"/>
      <c r="X422" s="218"/>
      <c r="Y422" s="218"/>
      <c r="Z422" s="11"/>
    </row>
    <row r="423" spans="1:26" ht="34.200000000000003" customHeight="1" x14ac:dyDescent="0.3">
      <c r="A423" s="17"/>
      <c r="C423" s="10"/>
      <c r="D423" s="259">
        <v>37</v>
      </c>
      <c r="E423" s="237"/>
      <c r="F423" s="427"/>
      <c r="G423" s="17"/>
      <c r="H423" s="238"/>
      <c r="I423" s="358" t="s">
        <v>614</v>
      </c>
      <c r="J423" s="358"/>
      <c r="K423" s="358"/>
      <c r="L423" s="358"/>
      <c r="M423" s="358"/>
      <c r="N423" s="240"/>
      <c r="O423" s="244"/>
      <c r="P423" s="219"/>
      <c r="Q423" s="218"/>
      <c r="R423" s="219"/>
      <c r="S423" s="218"/>
      <c r="T423" s="218"/>
      <c r="U423" s="218"/>
      <c r="V423" s="218"/>
      <c r="W423" s="218"/>
      <c r="X423" s="218"/>
      <c r="Y423" s="218"/>
      <c r="Z423" s="11"/>
    </row>
    <row r="424" spans="1:26" ht="30" customHeight="1" x14ac:dyDescent="0.3">
      <c r="A424" s="17"/>
      <c r="C424" s="10"/>
      <c r="D424" s="259">
        <v>37</v>
      </c>
      <c r="E424" s="237"/>
      <c r="F424" s="427"/>
      <c r="G424" s="17"/>
      <c r="H424" s="238"/>
      <c r="I424" s="357" t="s">
        <v>804</v>
      </c>
      <c r="J424" s="357"/>
      <c r="K424" s="243"/>
      <c r="L424" s="243"/>
      <c r="M424" s="243"/>
      <c r="N424" s="240"/>
      <c r="O424" s="244"/>
      <c r="P424" s="219"/>
      <c r="Q424" s="218"/>
      <c r="R424" s="219"/>
      <c r="S424" s="218"/>
      <c r="T424" s="218"/>
      <c r="U424" s="218"/>
      <c r="V424" s="218"/>
      <c r="W424" s="218"/>
      <c r="X424" s="218"/>
      <c r="Y424" s="218"/>
      <c r="Z424" s="11"/>
    </row>
    <row r="425" spans="1:26" ht="21" customHeight="1" x14ac:dyDescent="0.3">
      <c r="A425" s="17"/>
      <c r="C425" s="10"/>
      <c r="D425" s="259">
        <v>37</v>
      </c>
      <c r="E425" s="237"/>
      <c r="F425" s="427"/>
      <c r="G425" s="17"/>
      <c r="H425" s="238"/>
      <c r="I425" s="370" t="s">
        <v>643</v>
      </c>
      <c r="J425" s="357"/>
      <c r="K425" s="267"/>
      <c r="L425" s="240"/>
      <c r="M425" s="136"/>
      <c r="N425" s="240"/>
      <c r="O425" s="244"/>
      <c r="P425" s="220" t="s">
        <v>1</v>
      </c>
      <c r="Q425" s="220"/>
      <c r="R425" s="220" t="s">
        <v>2</v>
      </c>
      <c r="S425" s="220"/>
      <c r="T425" s="220" t="s">
        <v>3</v>
      </c>
      <c r="U425" s="220"/>
      <c r="V425" s="220" t="s">
        <v>4</v>
      </c>
      <c r="W425" s="220"/>
      <c r="X425" s="220" t="s">
        <v>5</v>
      </c>
      <c r="Y425" s="218"/>
      <c r="Z425" s="11"/>
    </row>
    <row r="426" spans="1:26" ht="30" customHeight="1" x14ac:dyDescent="0.3">
      <c r="C426" s="10"/>
      <c r="D426" s="259">
        <v>37</v>
      </c>
      <c r="E426" s="237"/>
      <c r="F426" s="427"/>
      <c r="H426" s="238"/>
      <c r="I426" s="243"/>
      <c r="J426" s="247" t="s">
        <v>384</v>
      </c>
      <c r="K426" s="267"/>
      <c r="L426" s="240"/>
      <c r="M426" s="248"/>
      <c r="N426" s="240"/>
      <c r="O426" s="244"/>
      <c r="P426" s="18">
        <f>M426</f>
        <v>0</v>
      </c>
      <c r="Q426" s="19"/>
      <c r="R426" s="18">
        <f>M426</f>
        <v>0</v>
      </c>
      <c r="S426" s="19"/>
      <c r="T426" s="20"/>
      <c r="U426" s="19"/>
      <c r="V426" s="20"/>
      <c r="W426" s="19"/>
      <c r="X426" s="22"/>
      <c r="Y426" s="218"/>
      <c r="Z426" s="11"/>
    </row>
    <row r="427" spans="1:26" ht="30" customHeight="1" x14ac:dyDescent="0.3">
      <c r="A427" s="17"/>
      <c r="C427" s="10"/>
      <c r="D427" s="259">
        <v>37</v>
      </c>
      <c r="E427" s="237"/>
      <c r="F427" s="427"/>
      <c r="G427" s="17"/>
      <c r="H427" s="238"/>
      <c r="I427" s="359" t="s">
        <v>647</v>
      </c>
      <c r="J427" s="359"/>
      <c r="K427" s="359"/>
      <c r="L427" s="359"/>
      <c r="M427" s="359"/>
      <c r="N427" s="240"/>
      <c r="O427" s="244"/>
      <c r="P427" s="219"/>
      <c r="Q427" s="218"/>
      <c r="R427" s="219"/>
      <c r="S427" s="218"/>
      <c r="T427" s="218"/>
      <c r="U427" s="218"/>
      <c r="V427" s="218"/>
      <c r="W427" s="218"/>
      <c r="X427" s="218"/>
      <c r="Y427" s="218"/>
      <c r="Z427" s="11"/>
    </row>
    <row r="428" spans="1:26" ht="39" customHeight="1" x14ac:dyDescent="0.3">
      <c r="A428" s="17"/>
      <c r="C428" s="10"/>
      <c r="D428" s="259">
        <v>37</v>
      </c>
      <c r="E428" s="237"/>
      <c r="F428" s="427"/>
      <c r="G428" s="17"/>
      <c r="H428" s="238"/>
      <c r="I428" s="360"/>
      <c r="J428" s="360"/>
      <c r="K428" s="360"/>
      <c r="L428" s="360"/>
      <c r="M428" s="360"/>
      <c r="N428" s="240"/>
      <c r="O428" s="244"/>
      <c r="P428" s="219"/>
      <c r="Q428" s="218"/>
      <c r="R428" s="219"/>
      <c r="S428" s="218"/>
      <c r="T428" s="218"/>
      <c r="U428" s="218"/>
      <c r="V428" s="218"/>
      <c r="W428" s="218"/>
      <c r="X428" s="218"/>
      <c r="Y428" s="218"/>
      <c r="Z428" s="11"/>
    </row>
    <row r="429" spans="1:26" ht="16.95" customHeight="1" x14ac:dyDescent="0.3">
      <c r="A429" s="17"/>
      <c r="C429" s="10"/>
      <c r="D429" s="259">
        <v>37</v>
      </c>
      <c r="E429" s="237"/>
      <c r="F429" s="427"/>
      <c r="G429" s="17"/>
      <c r="H429" s="238"/>
      <c r="I429" s="365"/>
      <c r="J429" s="365"/>
      <c r="K429" s="365"/>
      <c r="L429" s="365"/>
      <c r="M429" s="365"/>
      <c r="N429" s="238"/>
      <c r="O429" s="244"/>
      <c r="P429" s="219"/>
      <c r="Q429" s="218"/>
      <c r="R429" s="219"/>
      <c r="S429" s="218"/>
      <c r="T429" s="218"/>
      <c r="U429" s="218"/>
      <c r="V429" s="218"/>
      <c r="W429" s="218"/>
      <c r="X429" s="218"/>
      <c r="Y429" s="218"/>
      <c r="Z429" s="11"/>
    </row>
    <row r="430" spans="1:26" ht="30" customHeight="1" x14ac:dyDescent="0.3">
      <c r="A430" s="17"/>
      <c r="C430" s="10"/>
      <c r="D430" s="259">
        <v>37</v>
      </c>
      <c r="G430" s="17"/>
      <c r="H430" s="249"/>
      <c r="I430" s="250"/>
      <c r="J430" s="250"/>
      <c r="K430" s="272"/>
      <c r="L430" s="244"/>
      <c r="N430" s="244"/>
      <c r="O430" s="244"/>
      <c r="P430" s="219"/>
      <c r="Q430" s="218"/>
      <c r="R430" s="219"/>
      <c r="S430" s="218"/>
      <c r="T430" s="218"/>
      <c r="U430" s="218"/>
      <c r="V430" s="218"/>
      <c r="W430" s="218"/>
      <c r="X430" s="218"/>
      <c r="Y430" s="218"/>
      <c r="Z430" s="11"/>
    </row>
    <row r="431" spans="1:26" ht="30" customHeight="1" x14ac:dyDescent="0.3">
      <c r="A431" s="17"/>
      <c r="C431" s="10"/>
      <c r="D431" s="274">
        <v>38</v>
      </c>
      <c r="E431" s="237" t="s">
        <v>11</v>
      </c>
      <c r="F431" s="427" t="s">
        <v>383</v>
      </c>
      <c r="G431" s="17">
        <f>Filtrar!AN59</f>
        <v>51</v>
      </c>
      <c r="H431" s="238" t="s">
        <v>50</v>
      </c>
      <c r="I431" s="367" t="s">
        <v>61</v>
      </c>
      <c r="J431" s="367"/>
      <c r="K431" s="267"/>
      <c r="L431" s="240"/>
      <c r="M431" s="136"/>
      <c r="N431" s="136"/>
      <c r="O431" s="244"/>
      <c r="P431" s="219"/>
      <c r="Q431" s="218"/>
      <c r="R431" s="219"/>
      <c r="S431" s="218"/>
      <c r="T431" s="218"/>
      <c r="U431" s="218"/>
      <c r="V431" s="218"/>
      <c r="W431" s="218"/>
      <c r="X431" s="218"/>
      <c r="Y431" s="218"/>
      <c r="Z431" s="11"/>
    </row>
    <row r="432" spans="1:26" ht="22.2" customHeight="1" x14ac:dyDescent="0.3">
      <c r="A432" s="17"/>
      <c r="C432" s="10"/>
      <c r="D432" s="259">
        <v>38</v>
      </c>
      <c r="E432" s="237"/>
      <c r="F432" s="427"/>
      <c r="G432" s="17"/>
      <c r="H432" s="238"/>
      <c r="I432" s="358" t="s">
        <v>615</v>
      </c>
      <c r="J432" s="358"/>
      <c r="K432" s="358"/>
      <c r="L432" s="358"/>
      <c r="M432" s="358"/>
      <c r="N432" s="240"/>
      <c r="O432" s="244"/>
      <c r="P432" s="219"/>
      <c r="Q432" s="218"/>
      <c r="R432" s="219"/>
      <c r="S432" s="218"/>
      <c r="T432" s="218"/>
      <c r="U432" s="218"/>
      <c r="V432" s="218"/>
      <c r="W432" s="218"/>
      <c r="X432" s="218"/>
      <c r="Y432" s="218"/>
      <c r="Z432" s="11"/>
    </row>
    <row r="433" spans="1:26" ht="33" customHeight="1" x14ac:dyDescent="0.3">
      <c r="A433" s="17"/>
      <c r="C433" s="10"/>
      <c r="D433" s="259">
        <v>38</v>
      </c>
      <c r="E433" s="237"/>
      <c r="F433" s="427"/>
      <c r="G433" s="17"/>
      <c r="H433" s="238"/>
      <c r="I433" s="357" t="s">
        <v>805</v>
      </c>
      <c r="J433" s="357"/>
      <c r="K433" s="243"/>
      <c r="L433" s="243"/>
      <c r="M433" s="243"/>
      <c r="N433" s="240"/>
      <c r="O433" s="244"/>
      <c r="P433" s="219"/>
      <c r="Q433" s="218"/>
      <c r="R433" s="219"/>
      <c r="S433" s="218"/>
      <c r="T433" s="218"/>
      <c r="U433" s="218"/>
      <c r="V433" s="218"/>
      <c r="W433" s="218"/>
      <c r="X433" s="218"/>
      <c r="Y433" s="218"/>
      <c r="Z433" s="11"/>
    </row>
    <row r="434" spans="1:26" ht="18" customHeight="1" x14ac:dyDescent="0.3">
      <c r="A434" s="17"/>
      <c r="C434" s="10"/>
      <c r="D434" s="259">
        <v>38</v>
      </c>
      <c r="E434" s="237"/>
      <c r="F434" s="427"/>
      <c r="G434" s="17"/>
      <c r="H434" s="238"/>
      <c r="I434" s="370" t="s">
        <v>644</v>
      </c>
      <c r="J434" s="357"/>
      <c r="K434" s="267"/>
      <c r="L434" s="240"/>
      <c r="M434" s="136"/>
      <c r="N434" s="240"/>
      <c r="O434" s="244"/>
      <c r="P434" s="220" t="s">
        <v>1</v>
      </c>
      <c r="Q434" s="220"/>
      <c r="R434" s="220" t="s">
        <v>2</v>
      </c>
      <c r="S434" s="220"/>
      <c r="T434" s="220" t="s">
        <v>3</v>
      </c>
      <c r="U434" s="220"/>
      <c r="V434" s="220" t="s">
        <v>4</v>
      </c>
      <c r="W434" s="220"/>
      <c r="X434" s="220" t="s">
        <v>5</v>
      </c>
      <c r="Y434" s="218"/>
      <c r="Z434" s="11"/>
    </row>
    <row r="435" spans="1:26" ht="30" customHeight="1" x14ac:dyDescent="0.3">
      <c r="C435" s="10"/>
      <c r="D435" s="259">
        <v>38</v>
      </c>
      <c r="E435" s="237"/>
      <c r="F435" s="427"/>
      <c r="H435" s="238"/>
      <c r="I435" s="243"/>
      <c r="J435" s="247" t="s">
        <v>384</v>
      </c>
      <c r="K435" s="267"/>
      <c r="L435" s="240"/>
      <c r="M435" s="248"/>
      <c r="N435" s="240"/>
      <c r="O435" s="244"/>
      <c r="P435" s="20"/>
      <c r="Q435" s="19"/>
      <c r="R435" s="18">
        <f>M435</f>
        <v>0</v>
      </c>
      <c r="S435" s="19"/>
      <c r="T435" s="20"/>
      <c r="U435" s="19"/>
      <c r="V435" s="20"/>
      <c r="W435" s="19"/>
      <c r="X435" s="22"/>
      <c r="Y435" s="218"/>
      <c r="Z435" s="11"/>
    </row>
    <row r="436" spans="1:26" ht="30" customHeight="1" x14ac:dyDescent="0.3">
      <c r="A436" s="17"/>
      <c r="C436" s="10"/>
      <c r="D436" s="259">
        <v>38</v>
      </c>
      <c r="E436" s="237"/>
      <c r="F436" s="427"/>
      <c r="G436" s="17"/>
      <c r="H436" s="238"/>
      <c r="I436" s="359" t="s">
        <v>648</v>
      </c>
      <c r="J436" s="359"/>
      <c r="K436" s="359"/>
      <c r="L436" s="359"/>
      <c r="M436" s="359"/>
      <c r="N436" s="240"/>
      <c r="O436" s="244"/>
      <c r="P436" s="219"/>
      <c r="Q436" s="218"/>
      <c r="R436" s="219"/>
      <c r="S436" s="218"/>
      <c r="T436" s="218"/>
      <c r="U436" s="218"/>
      <c r="V436" s="218"/>
      <c r="W436" s="218"/>
      <c r="X436" s="218"/>
      <c r="Y436" s="218"/>
      <c r="Z436" s="11"/>
    </row>
    <row r="437" spans="1:26" ht="39.6" customHeight="1" x14ac:dyDescent="0.3">
      <c r="A437" s="17"/>
      <c r="C437" s="10"/>
      <c r="D437" s="259">
        <v>38</v>
      </c>
      <c r="E437" s="237"/>
      <c r="F437" s="427"/>
      <c r="G437" s="17"/>
      <c r="H437" s="238"/>
      <c r="I437" s="360"/>
      <c r="J437" s="360"/>
      <c r="K437" s="360"/>
      <c r="L437" s="360"/>
      <c r="M437" s="360"/>
      <c r="N437" s="240"/>
      <c r="O437" s="244"/>
      <c r="P437" s="219"/>
      <c r="Q437" s="218"/>
      <c r="R437" s="219"/>
      <c r="S437" s="218"/>
      <c r="T437" s="218"/>
      <c r="U437" s="218"/>
      <c r="V437" s="218"/>
      <c r="W437" s="218"/>
      <c r="X437" s="218"/>
      <c r="Y437" s="218"/>
      <c r="Z437" s="11"/>
    </row>
    <row r="438" spans="1:26" ht="16.95" customHeight="1" x14ac:dyDescent="0.3">
      <c r="A438" s="17"/>
      <c r="C438" s="10"/>
      <c r="D438" s="259">
        <v>38</v>
      </c>
      <c r="E438" s="237"/>
      <c r="F438" s="427"/>
      <c r="G438" s="17"/>
      <c r="H438" s="238"/>
      <c r="I438" s="365"/>
      <c r="J438" s="365"/>
      <c r="K438" s="365"/>
      <c r="L438" s="365"/>
      <c r="M438" s="365"/>
      <c r="N438" s="238"/>
      <c r="O438" s="244"/>
      <c r="P438" s="219"/>
      <c r="Q438" s="218"/>
      <c r="R438" s="219"/>
      <c r="S438" s="218"/>
      <c r="T438" s="218"/>
      <c r="U438" s="218"/>
      <c r="V438" s="218"/>
      <c r="W438" s="218"/>
      <c r="X438" s="218"/>
      <c r="Y438" s="218"/>
      <c r="Z438" s="11"/>
    </row>
    <row r="439" spans="1:26" ht="30" customHeight="1" x14ac:dyDescent="0.3">
      <c r="A439" s="17"/>
      <c r="C439" s="10"/>
      <c r="D439" s="259">
        <v>38</v>
      </c>
      <c r="G439" s="17"/>
      <c r="H439" s="249"/>
      <c r="I439" s="250"/>
      <c r="J439" s="250"/>
      <c r="K439" s="272"/>
      <c r="L439" s="244"/>
      <c r="N439" s="244"/>
      <c r="O439" s="244"/>
      <c r="P439" s="219"/>
      <c r="Q439" s="218"/>
      <c r="R439" s="219"/>
      <c r="S439" s="218"/>
      <c r="T439" s="218"/>
      <c r="U439" s="218"/>
      <c r="V439" s="218"/>
      <c r="W439" s="218"/>
      <c r="X439" s="218"/>
      <c r="Y439" s="218"/>
      <c r="Z439" s="11"/>
    </row>
    <row r="440" spans="1:26" ht="30" customHeight="1" x14ac:dyDescent="0.3">
      <c r="A440" s="17"/>
      <c r="C440" s="10"/>
      <c r="D440" s="274" t="s">
        <v>526</v>
      </c>
      <c r="E440" s="237" t="s">
        <v>11</v>
      </c>
      <c r="F440" s="378" t="s">
        <v>1061</v>
      </c>
      <c r="G440" s="17">
        <f>Filtrar!AN60</f>
        <v>52</v>
      </c>
      <c r="H440" s="238" t="s">
        <v>50</v>
      </c>
      <c r="I440" s="356" t="s">
        <v>803</v>
      </c>
      <c r="J440" s="356"/>
      <c r="K440" s="356"/>
      <c r="L440" s="356"/>
      <c r="M440" s="356"/>
      <c r="N440" s="136"/>
      <c r="O440" s="244"/>
      <c r="P440" s="219"/>
      <c r="Q440" s="218"/>
      <c r="R440" s="219"/>
      <c r="S440" s="218"/>
      <c r="T440" s="218"/>
      <c r="U440" s="218"/>
      <c r="V440" s="218"/>
      <c r="W440" s="218"/>
      <c r="X440" s="218"/>
      <c r="Y440" s="218"/>
      <c r="Z440" s="11"/>
    </row>
    <row r="441" spans="1:26" ht="30" customHeight="1" x14ac:dyDescent="0.3">
      <c r="A441" s="17"/>
      <c r="C441" s="10"/>
      <c r="D441" s="259" t="s">
        <v>526</v>
      </c>
      <c r="E441" s="237"/>
      <c r="F441" s="378"/>
      <c r="G441" s="17"/>
      <c r="H441" s="238"/>
      <c r="I441" s="358" t="s">
        <v>597</v>
      </c>
      <c r="J441" s="358"/>
      <c r="K441" s="358"/>
      <c r="L441" s="358"/>
      <c r="M441" s="358"/>
      <c r="N441" s="258"/>
      <c r="O441" s="244"/>
      <c r="P441" s="219"/>
      <c r="Q441" s="218"/>
      <c r="R441" s="219"/>
      <c r="S441" s="218"/>
      <c r="T441" s="218"/>
      <c r="U441" s="218"/>
      <c r="V441" s="218"/>
      <c r="W441" s="218"/>
      <c r="X441" s="218"/>
      <c r="Y441" s="218"/>
      <c r="Z441" s="11"/>
    </row>
    <row r="442" spans="1:26" ht="49.2" customHeight="1" x14ac:dyDescent="0.3">
      <c r="A442" s="17"/>
      <c r="C442" s="10"/>
      <c r="D442" s="259" t="s">
        <v>526</v>
      </c>
      <c r="E442" s="237"/>
      <c r="F442" s="378"/>
      <c r="G442" s="17"/>
      <c r="H442" s="238"/>
      <c r="I442" s="357" t="s">
        <v>806</v>
      </c>
      <c r="J442" s="357"/>
      <c r="K442" s="267"/>
      <c r="L442" s="240"/>
      <c r="M442" s="136"/>
      <c r="N442" s="240"/>
      <c r="O442" s="244"/>
      <c r="P442" s="220" t="s">
        <v>1</v>
      </c>
      <c r="Q442" s="220"/>
      <c r="R442" s="220" t="s">
        <v>2</v>
      </c>
      <c r="S442" s="220"/>
      <c r="T442" s="220" t="s">
        <v>3</v>
      </c>
      <c r="U442" s="220"/>
      <c r="V442" s="220" t="s">
        <v>4</v>
      </c>
      <c r="W442" s="220"/>
      <c r="X442" s="220" t="s">
        <v>5</v>
      </c>
      <c r="Y442" s="218"/>
      <c r="Z442" s="11"/>
    </row>
    <row r="443" spans="1:26" ht="30" customHeight="1" x14ac:dyDescent="0.3">
      <c r="C443" s="10"/>
      <c r="D443" s="259" t="s">
        <v>526</v>
      </c>
      <c r="E443" s="237"/>
      <c r="F443" s="378"/>
      <c r="H443" s="238"/>
      <c r="I443" s="243"/>
      <c r="J443" s="247" t="s">
        <v>384</v>
      </c>
      <c r="K443" s="267"/>
      <c r="L443" s="240"/>
      <c r="M443" s="248"/>
      <c r="N443" s="240"/>
      <c r="O443" s="244"/>
      <c r="P443" s="20"/>
      <c r="Q443" s="19"/>
      <c r="R443" s="18">
        <f>M443</f>
        <v>0</v>
      </c>
      <c r="S443" s="19"/>
      <c r="T443" s="18">
        <f>M443</f>
        <v>0</v>
      </c>
      <c r="U443" s="19"/>
      <c r="V443" s="20"/>
      <c r="W443" s="19"/>
      <c r="X443" s="22"/>
      <c r="Y443" s="218"/>
      <c r="Z443" s="11"/>
    </row>
    <row r="444" spans="1:26" ht="19.95" customHeight="1" x14ac:dyDescent="0.3">
      <c r="A444" s="17"/>
      <c r="C444" s="10"/>
      <c r="D444" s="259" t="s">
        <v>526</v>
      </c>
      <c r="E444" s="237"/>
      <c r="F444" s="378"/>
      <c r="G444" s="17"/>
      <c r="H444" s="238"/>
      <c r="I444" s="359" t="s">
        <v>751</v>
      </c>
      <c r="J444" s="359"/>
      <c r="K444" s="359"/>
      <c r="L444" s="359"/>
      <c r="M444" s="359"/>
      <c r="N444" s="240"/>
      <c r="O444" s="244"/>
      <c r="P444" s="219"/>
      <c r="Q444" s="218"/>
      <c r="R444" s="219"/>
      <c r="S444" s="218"/>
      <c r="T444" s="218"/>
      <c r="U444" s="218"/>
      <c r="V444" s="218"/>
      <c r="W444" s="218"/>
      <c r="X444" s="218"/>
      <c r="Y444" s="218"/>
      <c r="Z444" s="11"/>
    </row>
    <row r="445" spans="1:26" ht="43.2" customHeight="1" x14ac:dyDescent="0.3">
      <c r="A445" s="17"/>
      <c r="C445" s="10"/>
      <c r="D445" s="259" t="s">
        <v>526</v>
      </c>
      <c r="E445" s="237"/>
      <c r="F445" s="378"/>
      <c r="G445" s="17"/>
      <c r="H445" s="238"/>
      <c r="I445" s="360"/>
      <c r="J445" s="360"/>
      <c r="K445" s="360"/>
      <c r="L445" s="360"/>
      <c r="M445" s="360"/>
      <c r="N445" s="240"/>
      <c r="O445" s="244"/>
      <c r="P445" s="219"/>
      <c r="Q445" s="218"/>
      <c r="R445" s="219"/>
      <c r="S445" s="218"/>
      <c r="T445" s="218"/>
      <c r="U445" s="218"/>
      <c r="V445" s="218"/>
      <c r="W445" s="218"/>
      <c r="X445" s="218"/>
      <c r="Y445" s="218"/>
      <c r="Z445" s="11"/>
    </row>
    <row r="446" spans="1:26" ht="16.95" customHeight="1" x14ac:dyDescent="0.3">
      <c r="A446" s="17"/>
      <c r="C446" s="10"/>
      <c r="D446" s="259" t="s">
        <v>526</v>
      </c>
      <c r="E446" s="237"/>
      <c r="F446" s="378"/>
      <c r="G446" s="17"/>
      <c r="H446" s="238"/>
      <c r="I446" s="365"/>
      <c r="J446" s="365"/>
      <c r="K446" s="365"/>
      <c r="L446" s="365"/>
      <c r="M446" s="365"/>
      <c r="N446" s="238"/>
      <c r="O446" s="244"/>
      <c r="P446" s="219"/>
      <c r="Q446" s="218"/>
      <c r="R446" s="219"/>
      <c r="S446" s="218"/>
      <c r="T446" s="218"/>
      <c r="U446" s="218"/>
      <c r="V446" s="218"/>
      <c r="W446" s="218"/>
      <c r="X446" s="218"/>
      <c r="Y446" s="218"/>
      <c r="Z446" s="11"/>
    </row>
    <row r="447" spans="1:26" ht="30" customHeight="1" x14ac:dyDescent="0.3">
      <c r="A447" s="17"/>
      <c r="C447" s="10"/>
      <c r="D447" s="259" t="s">
        <v>526</v>
      </c>
      <c r="E447" s="233"/>
      <c r="F447" s="287"/>
      <c r="G447" s="17"/>
      <c r="H447" s="249"/>
      <c r="I447" s="272"/>
      <c r="J447" s="272"/>
      <c r="K447" s="272"/>
      <c r="L447" s="272"/>
      <c r="M447" s="272"/>
      <c r="N447" s="249"/>
      <c r="O447" s="244"/>
      <c r="P447" s="219"/>
      <c r="Q447" s="218"/>
      <c r="R447" s="219"/>
      <c r="S447" s="218"/>
      <c r="T447" s="218"/>
      <c r="U447" s="218"/>
      <c r="V447" s="218"/>
      <c r="W447" s="218"/>
      <c r="X447" s="218"/>
      <c r="Y447" s="218"/>
      <c r="Z447" s="11"/>
    </row>
    <row r="448" spans="1:26" ht="30" customHeight="1" x14ac:dyDescent="0.3">
      <c r="A448" s="17"/>
      <c r="C448" s="10"/>
      <c r="D448" s="274" t="s">
        <v>527</v>
      </c>
      <c r="E448" s="237"/>
      <c r="F448" s="378" t="s">
        <v>1067</v>
      </c>
      <c r="G448" s="17">
        <f>Filtrar!AN61</f>
        <v>53</v>
      </c>
      <c r="H448" s="238"/>
      <c r="I448" s="356" t="s">
        <v>808</v>
      </c>
      <c r="J448" s="356"/>
      <c r="K448" s="356"/>
      <c r="L448" s="356"/>
      <c r="M448" s="356"/>
      <c r="N448" s="136"/>
      <c r="O448" s="244"/>
      <c r="P448" s="219"/>
      <c r="Q448" s="218"/>
      <c r="R448" s="219"/>
      <c r="S448" s="218"/>
      <c r="T448" s="218"/>
      <c r="U448" s="218"/>
      <c r="V448" s="218"/>
      <c r="W448" s="218"/>
      <c r="X448" s="218"/>
      <c r="Y448" s="218"/>
      <c r="Z448" s="11"/>
    </row>
    <row r="449" spans="1:26" ht="20.399999999999999" customHeight="1" x14ac:dyDescent="0.3">
      <c r="A449" s="17"/>
      <c r="C449" s="10"/>
      <c r="D449" s="259" t="s">
        <v>527</v>
      </c>
      <c r="E449" s="237"/>
      <c r="F449" s="378"/>
      <c r="G449" s="17"/>
      <c r="H449" s="238"/>
      <c r="I449" s="358" t="s">
        <v>598</v>
      </c>
      <c r="J449" s="358"/>
      <c r="K449" s="267"/>
      <c r="L449" s="240"/>
      <c r="M449" s="136"/>
      <c r="N449" s="240"/>
      <c r="O449" s="244"/>
      <c r="P449" s="219"/>
      <c r="Q449" s="218"/>
      <c r="R449" s="219"/>
      <c r="S449" s="218"/>
      <c r="T449" s="218"/>
      <c r="U449" s="218"/>
      <c r="V449" s="218"/>
      <c r="W449" s="218"/>
      <c r="X449" s="218"/>
      <c r="Y449" s="218"/>
      <c r="Z449" s="11"/>
    </row>
    <row r="450" spans="1:26" ht="44.25" customHeight="1" x14ac:dyDescent="0.3">
      <c r="A450" s="17"/>
      <c r="C450" s="10"/>
      <c r="D450" s="259" t="s">
        <v>527</v>
      </c>
      <c r="E450" s="237"/>
      <c r="F450" s="378"/>
      <c r="G450" s="17"/>
      <c r="H450" s="238"/>
      <c r="I450" s="357" t="s">
        <v>807</v>
      </c>
      <c r="J450" s="357"/>
      <c r="K450" s="267"/>
      <c r="L450" s="240"/>
      <c r="M450" s="136"/>
      <c r="N450" s="240"/>
      <c r="O450" s="244"/>
      <c r="P450" s="220" t="s">
        <v>1</v>
      </c>
      <c r="Q450" s="220"/>
      <c r="R450" s="220" t="s">
        <v>2</v>
      </c>
      <c r="S450" s="220"/>
      <c r="T450" s="220" t="s">
        <v>3</v>
      </c>
      <c r="U450" s="220"/>
      <c r="V450" s="220" t="s">
        <v>4</v>
      </c>
      <c r="W450" s="220"/>
      <c r="X450" s="220" t="s">
        <v>5</v>
      </c>
      <c r="Y450" s="218"/>
      <c r="Z450" s="11"/>
    </row>
    <row r="451" spans="1:26" ht="30" customHeight="1" x14ac:dyDescent="0.3">
      <c r="C451" s="10"/>
      <c r="D451" s="259" t="s">
        <v>527</v>
      </c>
      <c r="E451" s="237"/>
      <c r="F451" s="378"/>
      <c r="H451" s="238"/>
      <c r="I451" s="243"/>
      <c r="J451" s="247" t="s">
        <v>384</v>
      </c>
      <c r="K451" s="267"/>
      <c r="L451" s="240"/>
      <c r="M451" s="248"/>
      <c r="N451" s="240"/>
      <c r="O451" s="244"/>
      <c r="P451" s="20"/>
      <c r="Q451" s="19"/>
      <c r="R451" s="18">
        <f>M451</f>
        <v>0</v>
      </c>
      <c r="S451" s="19"/>
      <c r="T451" s="20"/>
      <c r="U451" s="19"/>
      <c r="V451" s="20"/>
      <c r="W451" s="19"/>
      <c r="X451" s="22"/>
      <c r="Y451" s="218"/>
      <c r="Z451" s="11"/>
    </row>
    <row r="452" spans="1:26" ht="19.95" customHeight="1" x14ac:dyDescent="0.3">
      <c r="A452" s="17"/>
      <c r="C452" s="10"/>
      <c r="D452" s="259" t="s">
        <v>527</v>
      </c>
      <c r="E452" s="237"/>
      <c r="F452" s="378"/>
      <c r="G452" s="17"/>
      <c r="H452" s="238"/>
      <c r="I452" s="359" t="s">
        <v>752</v>
      </c>
      <c r="J452" s="359"/>
      <c r="K452" s="359"/>
      <c r="L452" s="359"/>
      <c r="M452" s="359"/>
      <c r="N452" s="240"/>
      <c r="O452" s="244"/>
      <c r="P452" s="219"/>
      <c r="Q452" s="218"/>
      <c r="R452" s="219"/>
      <c r="S452" s="218"/>
      <c r="T452" s="218"/>
      <c r="U452" s="218"/>
      <c r="V452" s="218"/>
      <c r="W452" s="218"/>
      <c r="X452" s="218"/>
      <c r="Y452" s="218"/>
      <c r="Z452" s="11"/>
    </row>
    <row r="453" spans="1:26" ht="45.6" customHeight="1" x14ac:dyDescent="0.3">
      <c r="A453" s="17"/>
      <c r="C453" s="10"/>
      <c r="D453" s="259" t="s">
        <v>527</v>
      </c>
      <c r="E453" s="237"/>
      <c r="F453" s="378"/>
      <c r="G453" s="17"/>
      <c r="H453" s="238"/>
      <c r="I453" s="360"/>
      <c r="J453" s="360"/>
      <c r="K453" s="360"/>
      <c r="L453" s="360"/>
      <c r="M453" s="360"/>
      <c r="N453" s="240"/>
      <c r="O453" s="244"/>
      <c r="P453" s="219"/>
      <c r="Q453" s="218"/>
      <c r="R453" s="219"/>
      <c r="S453" s="218"/>
      <c r="T453" s="218"/>
      <c r="U453" s="218"/>
      <c r="V453" s="218"/>
      <c r="W453" s="218"/>
      <c r="X453" s="218"/>
      <c r="Y453" s="218"/>
      <c r="Z453" s="11"/>
    </row>
    <row r="454" spans="1:26" ht="26.4" customHeight="1" x14ac:dyDescent="0.3">
      <c r="A454" s="17"/>
      <c r="C454" s="10"/>
      <c r="D454" s="259" t="s">
        <v>527</v>
      </c>
      <c r="E454" s="237"/>
      <c r="F454" s="378"/>
      <c r="G454" s="17"/>
      <c r="H454" s="238"/>
      <c r="I454" s="365"/>
      <c r="J454" s="365"/>
      <c r="K454" s="365"/>
      <c r="L454" s="365"/>
      <c r="M454" s="365"/>
      <c r="N454" s="238"/>
      <c r="O454" s="244"/>
      <c r="P454" s="219"/>
      <c r="Q454" s="218"/>
      <c r="R454" s="219"/>
      <c r="S454" s="218"/>
      <c r="T454" s="218"/>
      <c r="U454" s="218"/>
      <c r="V454" s="218"/>
      <c r="W454" s="218"/>
      <c r="X454" s="218"/>
      <c r="Y454" s="218"/>
      <c r="Z454" s="11"/>
    </row>
    <row r="455" spans="1:26" ht="30" customHeight="1" x14ac:dyDescent="0.3">
      <c r="A455" s="17"/>
      <c r="C455" s="10"/>
      <c r="D455" s="259" t="s">
        <v>527</v>
      </c>
      <c r="E455" s="158"/>
      <c r="F455" s="158"/>
      <c r="G455" s="279"/>
      <c r="H455" s="253"/>
      <c r="I455" s="280"/>
      <c r="J455" s="280"/>
      <c r="K455" s="254"/>
      <c r="L455" s="256"/>
      <c r="M455" s="158"/>
      <c r="N455" s="256"/>
      <c r="O455" s="256"/>
      <c r="P455" s="245"/>
      <c r="Q455" s="281"/>
      <c r="R455" s="245"/>
      <c r="S455" s="218"/>
      <c r="T455" s="218"/>
      <c r="U455" s="218"/>
      <c r="V455" s="218"/>
      <c r="W455" s="218"/>
      <c r="X455" s="218"/>
      <c r="Y455" s="218"/>
      <c r="Z455" s="11"/>
    </row>
    <row r="456" spans="1:26" ht="30" customHeight="1" x14ac:dyDescent="0.3">
      <c r="A456" s="17"/>
      <c r="C456" s="10"/>
      <c r="D456" s="274">
        <v>40</v>
      </c>
      <c r="E456" s="237" t="s">
        <v>11</v>
      </c>
      <c r="F456" s="378" t="s">
        <v>1057</v>
      </c>
      <c r="G456" s="17">
        <f>Filtrar!AN63</f>
        <v>55</v>
      </c>
      <c r="H456" s="238" t="s">
        <v>50</v>
      </c>
      <c r="I456" s="356" t="s">
        <v>528</v>
      </c>
      <c r="J456" s="356"/>
      <c r="K456" s="267"/>
      <c r="L456" s="240"/>
      <c r="M456" s="136"/>
      <c r="N456" s="136"/>
      <c r="O456" s="244"/>
      <c r="P456" s="219"/>
      <c r="Q456" s="218"/>
      <c r="R456" s="219"/>
      <c r="S456" s="218"/>
      <c r="T456" s="218"/>
      <c r="U456" s="218"/>
      <c r="V456" s="218"/>
      <c r="W456" s="218"/>
      <c r="X456" s="218"/>
      <c r="Y456" s="218"/>
      <c r="Z456" s="11"/>
    </row>
    <row r="457" spans="1:26" ht="38.4" customHeight="1" x14ac:dyDescent="0.3">
      <c r="A457" s="17"/>
      <c r="C457" s="10"/>
      <c r="D457" s="259">
        <v>40</v>
      </c>
      <c r="E457" s="237"/>
      <c r="F457" s="378"/>
      <c r="G457" s="17"/>
      <c r="H457" s="238"/>
      <c r="I457" s="358" t="s">
        <v>616</v>
      </c>
      <c r="J457" s="358"/>
      <c r="K457" s="358"/>
      <c r="L457" s="358"/>
      <c r="M457" s="358"/>
      <c r="N457" s="240"/>
      <c r="O457" s="244"/>
      <c r="P457" s="219"/>
      <c r="Q457" s="218"/>
      <c r="R457" s="219"/>
      <c r="S457" s="218"/>
      <c r="T457" s="218"/>
      <c r="U457" s="218"/>
      <c r="V457" s="218"/>
      <c r="W457" s="218"/>
      <c r="X457" s="218"/>
      <c r="Y457" s="218"/>
      <c r="Z457" s="11"/>
    </row>
    <row r="458" spans="1:26" ht="76.8" customHeight="1" x14ac:dyDescent="0.3">
      <c r="A458" s="17"/>
      <c r="C458" s="10"/>
      <c r="D458" s="259">
        <v>40</v>
      </c>
      <c r="E458" s="237"/>
      <c r="F458" s="378"/>
      <c r="G458" s="17"/>
      <c r="H458" s="238"/>
      <c r="I458" s="436" t="s">
        <v>1095</v>
      </c>
      <c r="J458" s="436"/>
      <c r="K458" s="267"/>
      <c r="L458" s="240"/>
      <c r="M458" s="136"/>
      <c r="N458" s="240"/>
      <c r="O458" s="244"/>
      <c r="P458" s="220" t="s">
        <v>1</v>
      </c>
      <c r="Q458" s="220"/>
      <c r="R458" s="220" t="s">
        <v>2</v>
      </c>
      <c r="S458" s="220"/>
      <c r="T458" s="220" t="s">
        <v>3</v>
      </c>
      <c r="U458" s="220"/>
      <c r="V458" s="220" t="s">
        <v>4</v>
      </c>
      <c r="W458" s="220"/>
      <c r="X458" s="220" t="s">
        <v>5</v>
      </c>
      <c r="Y458" s="218"/>
      <c r="Z458" s="11"/>
    </row>
    <row r="459" spans="1:26" ht="30" customHeight="1" x14ac:dyDescent="0.3">
      <c r="C459" s="10"/>
      <c r="D459" s="259">
        <v>40</v>
      </c>
      <c r="E459" s="237"/>
      <c r="F459" s="378"/>
      <c r="H459" s="238"/>
      <c r="I459" s="243"/>
      <c r="J459" s="247" t="s">
        <v>384</v>
      </c>
      <c r="K459" s="267"/>
      <c r="L459" s="240"/>
      <c r="M459" s="248"/>
      <c r="N459" s="240"/>
      <c r="O459" s="244"/>
      <c r="P459" s="18">
        <f>M459</f>
        <v>0</v>
      </c>
      <c r="Q459" s="19"/>
      <c r="R459" s="18">
        <f>M459</f>
        <v>0</v>
      </c>
      <c r="S459" s="19"/>
      <c r="T459" s="18">
        <f>M459</f>
        <v>0</v>
      </c>
      <c r="U459" s="19"/>
      <c r="V459" s="18">
        <f>M459</f>
        <v>0</v>
      </c>
      <c r="W459" s="19"/>
      <c r="X459" s="21">
        <f>M459</f>
        <v>0</v>
      </c>
      <c r="Y459" s="218"/>
      <c r="Z459" s="11"/>
    </row>
    <row r="460" spans="1:26" ht="30" customHeight="1" x14ac:dyDescent="0.3">
      <c r="A460" s="17"/>
      <c r="C460" s="10"/>
      <c r="D460" s="259">
        <v>40</v>
      </c>
      <c r="E460" s="237"/>
      <c r="F460" s="378"/>
      <c r="G460" s="17"/>
      <c r="H460" s="238"/>
      <c r="I460" s="359" t="s">
        <v>649</v>
      </c>
      <c r="J460" s="359"/>
      <c r="K460" s="359"/>
      <c r="L460" s="359"/>
      <c r="M460" s="359"/>
      <c r="N460" s="240"/>
      <c r="O460" s="244"/>
      <c r="P460" s="219"/>
      <c r="Q460" s="218"/>
      <c r="R460" s="219"/>
      <c r="S460" s="218"/>
      <c r="T460" s="218"/>
      <c r="U460" s="218"/>
      <c r="V460" s="218"/>
      <c r="W460" s="218"/>
      <c r="X460" s="218"/>
      <c r="Y460" s="218"/>
      <c r="Z460" s="11"/>
    </row>
    <row r="461" spans="1:26" ht="42" customHeight="1" x14ac:dyDescent="0.3">
      <c r="A461" s="17"/>
      <c r="C461" s="10"/>
      <c r="D461" s="259">
        <v>40</v>
      </c>
      <c r="E461" s="237"/>
      <c r="F461" s="378"/>
      <c r="G461" s="17"/>
      <c r="H461" s="238"/>
      <c r="I461" s="360"/>
      <c r="J461" s="360"/>
      <c r="K461" s="360"/>
      <c r="L461" s="360"/>
      <c r="M461" s="360"/>
      <c r="N461" s="240"/>
      <c r="O461" s="244"/>
      <c r="P461" s="219"/>
      <c r="Q461" s="218"/>
      <c r="R461" s="219"/>
      <c r="S461" s="218"/>
      <c r="T461" s="218"/>
      <c r="U461" s="218"/>
      <c r="V461" s="218"/>
      <c r="W461" s="218"/>
      <c r="X461" s="218"/>
      <c r="Y461" s="218"/>
      <c r="Z461" s="11"/>
    </row>
    <row r="462" spans="1:26" ht="16.95" customHeight="1" x14ac:dyDescent="0.3">
      <c r="A462" s="17"/>
      <c r="C462" s="10"/>
      <c r="D462" s="259">
        <v>40</v>
      </c>
      <c r="E462" s="237"/>
      <c r="F462" s="378"/>
      <c r="G462" s="17"/>
      <c r="H462" s="238"/>
      <c r="I462" s="365"/>
      <c r="J462" s="365"/>
      <c r="K462" s="365"/>
      <c r="L462" s="365"/>
      <c r="M462" s="365"/>
      <c r="N462" s="238"/>
      <c r="O462" s="244"/>
      <c r="P462" s="219"/>
      <c r="Q462" s="218"/>
      <c r="R462" s="219"/>
      <c r="S462" s="218"/>
      <c r="T462" s="218"/>
      <c r="U462" s="218"/>
      <c r="V462" s="218"/>
      <c r="W462" s="218"/>
      <c r="X462" s="218"/>
      <c r="Y462" s="218"/>
      <c r="Z462" s="11"/>
    </row>
    <row r="463" spans="1:26" ht="30" customHeight="1" x14ac:dyDescent="0.3">
      <c r="A463" s="17"/>
      <c r="C463" s="10"/>
      <c r="D463" s="259">
        <v>40</v>
      </c>
      <c r="F463" s="287"/>
      <c r="G463" s="17"/>
      <c r="H463" s="249"/>
      <c r="I463" s="250"/>
      <c r="J463" s="250"/>
      <c r="K463" s="272"/>
      <c r="L463" s="244"/>
      <c r="N463" s="244"/>
      <c r="O463" s="244"/>
      <c r="P463" s="219"/>
      <c r="Q463" s="218"/>
      <c r="R463" s="219"/>
      <c r="S463" s="218"/>
      <c r="T463" s="218"/>
      <c r="U463" s="218"/>
      <c r="V463" s="218"/>
      <c r="W463" s="218"/>
      <c r="X463" s="218"/>
      <c r="Y463" s="218"/>
      <c r="Z463" s="11"/>
    </row>
    <row r="464" spans="1:26" ht="35.25" customHeight="1" x14ac:dyDescent="0.3">
      <c r="A464" s="17"/>
      <c r="C464" s="10"/>
      <c r="D464" s="274" t="s">
        <v>531</v>
      </c>
      <c r="E464" s="237" t="s">
        <v>11</v>
      </c>
      <c r="F464" s="378" t="s">
        <v>1076</v>
      </c>
      <c r="G464" s="17">
        <f>Filtrar!AN67</f>
        <v>59</v>
      </c>
      <c r="H464" s="238" t="s">
        <v>50</v>
      </c>
      <c r="I464" s="367" t="s">
        <v>619</v>
      </c>
      <c r="J464" s="367"/>
      <c r="K464" s="367"/>
      <c r="L464" s="367"/>
      <c r="M464" s="367"/>
      <c r="N464" s="136"/>
      <c r="O464" s="244"/>
      <c r="P464" s="219"/>
      <c r="Q464" s="218"/>
      <c r="R464" s="219"/>
      <c r="S464" s="218"/>
      <c r="T464" s="218"/>
      <c r="U464" s="218"/>
      <c r="V464" s="218"/>
      <c r="W464" s="218"/>
      <c r="X464" s="218"/>
      <c r="Y464" s="218"/>
      <c r="Z464" s="11"/>
    </row>
    <row r="465" spans="1:26" ht="27" customHeight="1" x14ac:dyDescent="0.3">
      <c r="A465" s="17"/>
      <c r="C465" s="10"/>
      <c r="D465" s="259" t="s">
        <v>531</v>
      </c>
      <c r="E465" s="237"/>
      <c r="F465" s="378"/>
      <c r="G465" s="17"/>
      <c r="H465" s="238"/>
      <c r="I465" s="358" t="s">
        <v>618</v>
      </c>
      <c r="J465" s="358"/>
      <c r="K465" s="358"/>
      <c r="L465" s="358"/>
      <c r="M465" s="358"/>
      <c r="N465" s="240"/>
      <c r="O465" s="244"/>
      <c r="P465" s="219"/>
      <c r="Q465" s="218"/>
      <c r="R465" s="219"/>
      <c r="S465" s="218"/>
      <c r="T465" s="218"/>
      <c r="U465" s="218"/>
      <c r="V465" s="218"/>
      <c r="W465" s="218"/>
      <c r="X465" s="218"/>
      <c r="Y465" s="218"/>
      <c r="Z465" s="11"/>
    </row>
    <row r="466" spans="1:26" ht="34.200000000000003" customHeight="1" x14ac:dyDescent="0.3">
      <c r="A466" s="17"/>
      <c r="C466" s="10"/>
      <c r="D466" s="259" t="s">
        <v>531</v>
      </c>
      <c r="E466" s="237"/>
      <c r="F466" s="378"/>
      <c r="G466" s="17"/>
      <c r="H466" s="238"/>
      <c r="I466" s="357" t="s">
        <v>809</v>
      </c>
      <c r="J466" s="357"/>
      <c r="K466" s="267"/>
      <c r="L466" s="240"/>
      <c r="M466" s="136"/>
      <c r="N466" s="240"/>
      <c r="O466" s="244"/>
      <c r="P466" s="220" t="s">
        <v>1</v>
      </c>
      <c r="Q466" s="220"/>
      <c r="R466" s="220" t="s">
        <v>2</v>
      </c>
      <c r="S466" s="220"/>
      <c r="T466" s="220" t="s">
        <v>3</v>
      </c>
      <c r="U466" s="220"/>
      <c r="V466" s="220" t="s">
        <v>4</v>
      </c>
      <c r="W466" s="220"/>
      <c r="X466" s="220" t="s">
        <v>5</v>
      </c>
      <c r="Y466" s="218"/>
      <c r="Z466" s="11"/>
    </row>
    <row r="467" spans="1:26" ht="27" customHeight="1" x14ac:dyDescent="0.3">
      <c r="A467" s="17"/>
      <c r="C467" s="10"/>
      <c r="D467" s="259" t="s">
        <v>531</v>
      </c>
      <c r="E467" s="237"/>
      <c r="F467" s="378"/>
      <c r="G467" s="17"/>
      <c r="H467" s="238"/>
      <c r="I467" s="439" t="s">
        <v>730</v>
      </c>
      <c r="J467" s="439"/>
      <c r="K467" s="267"/>
      <c r="L467" s="240"/>
      <c r="M467" s="136"/>
      <c r="N467" s="240"/>
      <c r="O467" s="244"/>
      <c r="P467" s="220"/>
      <c r="Q467" s="220"/>
      <c r="R467" s="220"/>
      <c r="S467" s="220"/>
      <c r="T467" s="220"/>
      <c r="U467" s="220"/>
      <c r="V467" s="220"/>
      <c r="W467" s="220"/>
      <c r="X467" s="220"/>
      <c r="Y467" s="218"/>
      <c r="Z467" s="11"/>
    </row>
    <row r="468" spans="1:26" ht="30" customHeight="1" x14ac:dyDescent="0.3">
      <c r="C468" s="10"/>
      <c r="D468" s="259" t="s">
        <v>531</v>
      </c>
      <c r="E468" s="237"/>
      <c r="F468" s="378"/>
      <c r="H468" s="238"/>
      <c r="I468" s="243"/>
      <c r="J468" s="247" t="s">
        <v>384</v>
      </c>
      <c r="K468" s="267"/>
      <c r="L468" s="240"/>
      <c r="M468" s="248"/>
      <c r="N468" s="240"/>
      <c r="O468" s="244"/>
      <c r="P468" s="20"/>
      <c r="Q468" s="19"/>
      <c r="R468" s="20"/>
      <c r="S468" s="19"/>
      <c r="T468" s="20"/>
      <c r="U468" s="19"/>
      <c r="V468" s="18">
        <f>M468</f>
        <v>0</v>
      </c>
      <c r="W468" s="19"/>
      <c r="X468" s="21">
        <f>M468</f>
        <v>0</v>
      </c>
      <c r="Y468" s="218"/>
      <c r="Z468" s="11"/>
    </row>
    <row r="469" spans="1:26" ht="30" customHeight="1" x14ac:dyDescent="0.3">
      <c r="A469" s="17"/>
      <c r="C469" s="10"/>
      <c r="D469" s="259" t="s">
        <v>531</v>
      </c>
      <c r="E469" s="237"/>
      <c r="F469" s="378"/>
      <c r="G469" s="17"/>
      <c r="H469" s="238"/>
      <c r="I469" s="359" t="s">
        <v>650</v>
      </c>
      <c r="J469" s="359"/>
      <c r="K469" s="359"/>
      <c r="L469" s="359"/>
      <c r="M469" s="359"/>
      <c r="N469" s="240"/>
      <c r="O469" s="244"/>
      <c r="P469" s="219"/>
      <c r="Q469" s="218"/>
      <c r="R469" s="219"/>
      <c r="S469" s="218"/>
      <c r="T469" s="218"/>
      <c r="U469" s="218"/>
      <c r="V469" s="218"/>
      <c r="W469" s="218"/>
      <c r="X469" s="218"/>
      <c r="Y469" s="218"/>
      <c r="Z469" s="11"/>
    </row>
    <row r="470" spans="1:26" ht="46.2" customHeight="1" x14ac:dyDescent="0.3">
      <c r="A470" s="17"/>
      <c r="C470" s="10"/>
      <c r="D470" s="259" t="s">
        <v>531</v>
      </c>
      <c r="E470" s="237"/>
      <c r="F470" s="378"/>
      <c r="G470" s="17"/>
      <c r="H470" s="238"/>
      <c r="I470" s="360"/>
      <c r="J470" s="360"/>
      <c r="K470" s="360"/>
      <c r="L470" s="360"/>
      <c r="M470" s="360"/>
      <c r="N470" s="240"/>
      <c r="O470" s="244"/>
      <c r="P470" s="219"/>
      <c r="Q470" s="218"/>
      <c r="R470" s="219"/>
      <c r="S470" s="218"/>
      <c r="T470" s="218"/>
      <c r="U470" s="218"/>
      <c r="V470" s="218"/>
      <c r="W470" s="218"/>
      <c r="X470" s="218"/>
      <c r="Y470" s="218"/>
      <c r="Z470" s="11"/>
    </row>
    <row r="471" spans="1:26" ht="16.95" customHeight="1" x14ac:dyDescent="0.3">
      <c r="A471" s="17"/>
      <c r="C471" s="10"/>
      <c r="D471" s="259" t="s">
        <v>531</v>
      </c>
      <c r="E471" s="237"/>
      <c r="F471" s="378"/>
      <c r="G471" s="17"/>
      <c r="H471" s="238"/>
      <c r="I471" s="365"/>
      <c r="J471" s="365"/>
      <c r="K471" s="365"/>
      <c r="L471" s="365"/>
      <c r="M471" s="365"/>
      <c r="N471" s="238"/>
      <c r="O471" s="244"/>
      <c r="P471" s="219"/>
      <c r="Q471" s="218"/>
      <c r="R471" s="219"/>
      <c r="S471" s="218"/>
      <c r="T471" s="218"/>
      <c r="U471" s="218"/>
      <c r="V471" s="218"/>
      <c r="W471" s="218"/>
      <c r="X471" s="218"/>
      <c r="Y471" s="218"/>
      <c r="Z471" s="11"/>
    </row>
    <row r="472" spans="1:26" ht="30" customHeight="1" x14ac:dyDescent="0.3">
      <c r="A472" s="17"/>
      <c r="C472" s="10"/>
      <c r="D472" s="259" t="s">
        <v>531</v>
      </c>
      <c r="G472" s="17"/>
      <c r="H472" s="249"/>
      <c r="I472" s="250"/>
      <c r="J472" s="250"/>
      <c r="K472" s="272"/>
      <c r="L472" s="244"/>
      <c r="N472" s="244"/>
      <c r="O472" s="244"/>
      <c r="P472" s="219"/>
      <c r="Q472" s="218"/>
      <c r="R472" s="219"/>
      <c r="S472" s="218"/>
      <c r="T472" s="218"/>
      <c r="U472" s="218"/>
      <c r="V472" s="218"/>
      <c r="W472" s="218"/>
      <c r="X472" s="218"/>
      <c r="Y472" s="218"/>
      <c r="Z472" s="11"/>
    </row>
    <row r="473" spans="1:26" ht="30" customHeight="1" x14ac:dyDescent="0.3">
      <c r="A473" s="17"/>
      <c r="C473" s="10"/>
      <c r="D473" s="274" t="s">
        <v>532</v>
      </c>
      <c r="E473" s="237" t="s">
        <v>11</v>
      </c>
      <c r="F473" s="378" t="s">
        <v>1066</v>
      </c>
      <c r="G473" s="17">
        <f>Filtrar!AN68</f>
        <v>60</v>
      </c>
      <c r="H473" s="238" t="s">
        <v>50</v>
      </c>
      <c r="I473" s="367" t="s">
        <v>620</v>
      </c>
      <c r="J473" s="367"/>
      <c r="K473" s="267"/>
      <c r="L473" s="240"/>
      <c r="M473" s="136"/>
      <c r="N473" s="136"/>
      <c r="O473" s="244"/>
      <c r="P473" s="219"/>
      <c r="Q473" s="218"/>
      <c r="R473" s="219"/>
      <c r="S473" s="218"/>
      <c r="T473" s="218"/>
      <c r="U473" s="218"/>
      <c r="V473" s="218"/>
      <c r="W473" s="218"/>
      <c r="X473" s="218"/>
      <c r="Y473" s="218"/>
      <c r="Z473" s="11"/>
    </row>
    <row r="474" spans="1:26" ht="18" customHeight="1" x14ac:dyDescent="0.3">
      <c r="A474" s="17"/>
      <c r="C474" s="10"/>
      <c r="D474" s="259" t="s">
        <v>532</v>
      </c>
      <c r="E474" s="237"/>
      <c r="F474" s="378"/>
      <c r="G474" s="17"/>
      <c r="H474" s="238"/>
      <c r="I474" s="358" t="s">
        <v>617</v>
      </c>
      <c r="J474" s="358"/>
      <c r="K474" s="358"/>
      <c r="L474" s="358"/>
      <c r="M474" s="358"/>
      <c r="N474" s="240"/>
      <c r="O474" s="244"/>
      <c r="P474" s="219"/>
      <c r="Q474" s="218"/>
      <c r="R474" s="219"/>
      <c r="S474" s="218"/>
      <c r="T474" s="218"/>
      <c r="U474" s="218"/>
      <c r="V474" s="218"/>
      <c r="W474" s="218"/>
      <c r="X474" s="218"/>
      <c r="Y474" s="218"/>
      <c r="Z474" s="11"/>
    </row>
    <row r="475" spans="1:26" s="26" customFormat="1" ht="54.6" customHeight="1" x14ac:dyDescent="0.3">
      <c r="A475" s="305"/>
      <c r="C475" s="306"/>
      <c r="D475" s="259" t="s">
        <v>532</v>
      </c>
      <c r="E475" s="237"/>
      <c r="F475" s="378"/>
      <c r="G475" s="305"/>
      <c r="H475" s="238"/>
      <c r="I475" s="357" t="s">
        <v>810</v>
      </c>
      <c r="J475" s="357"/>
      <c r="K475" s="267"/>
      <c r="L475" s="240"/>
      <c r="M475" s="307"/>
      <c r="N475" s="240"/>
      <c r="O475" s="244"/>
      <c r="P475" s="308" t="s">
        <v>1</v>
      </c>
      <c r="Q475" s="308"/>
      <c r="R475" s="308" t="s">
        <v>2</v>
      </c>
      <c r="S475" s="308"/>
      <c r="T475" s="308" t="s">
        <v>3</v>
      </c>
      <c r="U475" s="308"/>
      <c r="V475" s="308" t="s">
        <v>4</v>
      </c>
      <c r="W475" s="308"/>
      <c r="X475" s="308" t="s">
        <v>5</v>
      </c>
      <c r="Y475" s="218"/>
      <c r="Z475" s="309"/>
    </row>
    <row r="476" spans="1:26" ht="24" customHeight="1" x14ac:dyDescent="0.3">
      <c r="A476" s="17"/>
      <c r="C476" s="10"/>
      <c r="D476" s="259" t="s">
        <v>532</v>
      </c>
      <c r="E476" s="237"/>
      <c r="F476" s="378"/>
      <c r="G476" s="17"/>
      <c r="H476" s="238"/>
      <c r="I476" s="439" t="s">
        <v>730</v>
      </c>
      <c r="J476" s="439"/>
      <c r="K476" s="267"/>
      <c r="L476" s="240"/>
      <c r="M476" s="136"/>
      <c r="N476" s="240"/>
      <c r="O476" s="244"/>
      <c r="P476" s="220"/>
      <c r="Q476" s="220"/>
      <c r="R476" s="220"/>
      <c r="S476" s="220"/>
      <c r="T476" s="220"/>
      <c r="U476" s="220"/>
      <c r="V476" s="220"/>
      <c r="W476" s="220"/>
      <c r="X476" s="220"/>
      <c r="Y476" s="218"/>
      <c r="Z476" s="11"/>
    </row>
    <row r="477" spans="1:26" ht="30" customHeight="1" x14ac:dyDescent="0.3">
      <c r="C477" s="10"/>
      <c r="D477" s="259" t="s">
        <v>532</v>
      </c>
      <c r="E477" s="237"/>
      <c r="F477" s="378"/>
      <c r="H477" s="238"/>
      <c r="I477" s="243"/>
      <c r="J477" s="247" t="s">
        <v>384</v>
      </c>
      <c r="K477" s="267"/>
      <c r="L477" s="240"/>
      <c r="M477" s="248"/>
      <c r="N477" s="240"/>
      <c r="O477" s="244"/>
      <c r="P477" s="20"/>
      <c r="Q477" s="19"/>
      <c r="R477" s="20"/>
      <c r="S477" s="19"/>
      <c r="T477" s="20"/>
      <c r="U477" s="19"/>
      <c r="V477" s="18">
        <f>M477</f>
        <v>0</v>
      </c>
      <c r="W477" s="19"/>
      <c r="X477" s="21">
        <f>M477</f>
        <v>0</v>
      </c>
      <c r="Y477" s="218"/>
      <c r="Z477" s="11"/>
    </row>
    <row r="478" spans="1:26" ht="30" customHeight="1" x14ac:dyDescent="0.3">
      <c r="A478" s="17"/>
      <c r="C478" s="10"/>
      <c r="D478" s="259" t="s">
        <v>532</v>
      </c>
      <c r="E478" s="237"/>
      <c r="F478" s="378"/>
      <c r="G478" s="17"/>
      <c r="H478" s="238"/>
      <c r="I478" s="359" t="s">
        <v>651</v>
      </c>
      <c r="J478" s="359"/>
      <c r="K478" s="359"/>
      <c r="L478" s="359"/>
      <c r="M478" s="359"/>
      <c r="N478" s="240"/>
      <c r="O478" s="244"/>
      <c r="P478" s="219"/>
      <c r="Q478" s="218"/>
      <c r="R478" s="219"/>
      <c r="S478" s="218"/>
      <c r="T478" s="218"/>
      <c r="U478" s="218"/>
      <c r="V478" s="218"/>
      <c r="W478" s="218"/>
      <c r="X478" s="218"/>
      <c r="Y478" s="218"/>
      <c r="Z478" s="11"/>
    </row>
    <row r="479" spans="1:26" ht="52.8" customHeight="1" x14ac:dyDescent="0.3">
      <c r="A479" s="17"/>
      <c r="C479" s="10"/>
      <c r="D479" s="259" t="s">
        <v>532</v>
      </c>
      <c r="E479" s="237"/>
      <c r="F479" s="378"/>
      <c r="G479" s="17"/>
      <c r="H479" s="238"/>
      <c r="I479" s="360"/>
      <c r="J479" s="360"/>
      <c r="K479" s="360"/>
      <c r="L479" s="360"/>
      <c r="M479" s="360"/>
      <c r="N479" s="240"/>
      <c r="O479" s="244"/>
      <c r="P479" s="219"/>
      <c r="Q479" s="218"/>
      <c r="R479" s="219"/>
      <c r="S479" s="218"/>
      <c r="T479" s="218"/>
      <c r="U479" s="218"/>
      <c r="V479" s="218"/>
      <c r="W479" s="218"/>
      <c r="X479" s="218"/>
      <c r="Y479" s="218"/>
      <c r="Z479" s="11"/>
    </row>
    <row r="480" spans="1:26" ht="16.95" customHeight="1" x14ac:dyDescent="0.3">
      <c r="A480" s="17"/>
      <c r="C480" s="10"/>
      <c r="D480" s="259" t="s">
        <v>532</v>
      </c>
      <c r="E480" s="237"/>
      <c r="F480" s="378"/>
      <c r="G480" s="17"/>
      <c r="H480" s="238"/>
      <c r="I480" s="365"/>
      <c r="J480" s="365"/>
      <c r="K480" s="365"/>
      <c r="L480" s="365"/>
      <c r="M480" s="365"/>
      <c r="N480" s="238"/>
      <c r="O480" s="244"/>
      <c r="P480" s="219"/>
      <c r="Q480" s="218"/>
      <c r="R480" s="219"/>
      <c r="S480" s="218"/>
      <c r="T480" s="218"/>
      <c r="U480" s="218"/>
      <c r="V480" s="218"/>
      <c r="W480" s="218"/>
      <c r="X480" s="218"/>
      <c r="Y480" s="218"/>
      <c r="Z480" s="11"/>
    </row>
    <row r="481" spans="1:26" ht="30" customHeight="1" x14ac:dyDescent="0.3">
      <c r="A481" s="17"/>
      <c r="C481" s="10"/>
      <c r="D481" s="259" t="s">
        <v>532</v>
      </c>
      <c r="G481" s="17"/>
      <c r="H481" s="249"/>
      <c r="I481" s="250"/>
      <c r="J481" s="250"/>
      <c r="K481" s="272"/>
      <c r="L481" s="244"/>
      <c r="N481" s="244"/>
      <c r="O481" s="244"/>
      <c r="P481" s="219"/>
      <c r="Q481" s="218"/>
      <c r="R481" s="219"/>
      <c r="S481" s="218"/>
      <c r="T481" s="218"/>
      <c r="U481" s="218"/>
      <c r="V481" s="218"/>
      <c r="W481" s="218"/>
      <c r="X481" s="218"/>
      <c r="Y481" s="218"/>
      <c r="Z481" s="11"/>
    </row>
    <row r="482" spans="1:26" ht="30" customHeight="1" x14ac:dyDescent="0.3">
      <c r="A482" s="17"/>
      <c r="C482" s="10"/>
      <c r="D482" s="274">
        <v>42</v>
      </c>
      <c r="E482" s="237" t="s">
        <v>11</v>
      </c>
      <c r="F482" s="378" t="s">
        <v>1064</v>
      </c>
      <c r="G482" s="17">
        <f>Filtrar!AN66</f>
        <v>58</v>
      </c>
      <c r="H482" s="238" t="s">
        <v>50</v>
      </c>
      <c r="I482" s="356" t="s">
        <v>533</v>
      </c>
      <c r="J482" s="356"/>
      <c r="K482" s="356"/>
      <c r="L482" s="356"/>
      <c r="M482" s="356"/>
      <c r="N482" s="136"/>
      <c r="O482" s="244"/>
      <c r="P482" s="219"/>
      <c r="Q482" s="218"/>
      <c r="R482" s="219"/>
      <c r="S482" s="218"/>
      <c r="T482" s="218"/>
      <c r="U482" s="218"/>
      <c r="V482" s="218"/>
      <c r="W482" s="218"/>
      <c r="X482" s="218"/>
      <c r="Y482" s="218"/>
      <c r="Z482" s="11"/>
    </row>
    <row r="483" spans="1:26" ht="30.6" customHeight="1" x14ac:dyDescent="0.3">
      <c r="A483" s="17"/>
      <c r="C483" s="10"/>
      <c r="D483" s="259">
        <v>42</v>
      </c>
      <c r="E483" s="237"/>
      <c r="F483" s="378"/>
      <c r="G483" s="17"/>
      <c r="H483" s="238"/>
      <c r="I483" s="358" t="s">
        <v>534</v>
      </c>
      <c r="J483" s="358"/>
      <c r="K483" s="358"/>
      <c r="L483" s="358"/>
      <c r="M483" s="358"/>
      <c r="N483" s="240"/>
      <c r="O483" s="244"/>
      <c r="P483" s="219"/>
      <c r="Q483" s="218"/>
      <c r="R483" s="219"/>
      <c r="S483" s="218"/>
      <c r="T483" s="218"/>
      <c r="U483" s="218"/>
      <c r="V483" s="218"/>
      <c r="W483" s="218"/>
      <c r="X483" s="218"/>
      <c r="Y483" s="218"/>
      <c r="Z483" s="11"/>
    </row>
    <row r="484" spans="1:26" ht="44.25" customHeight="1" x14ac:dyDescent="0.3">
      <c r="A484" s="17"/>
      <c r="C484" s="10"/>
      <c r="D484" s="259">
        <v>42</v>
      </c>
      <c r="E484" s="237"/>
      <c r="F484" s="378"/>
      <c r="G484" s="17"/>
      <c r="H484" s="238"/>
      <c r="I484" s="357" t="s">
        <v>811</v>
      </c>
      <c r="J484" s="357"/>
      <c r="K484" s="267"/>
      <c r="L484" s="240"/>
      <c r="M484" s="136"/>
      <c r="N484" s="240"/>
      <c r="O484" s="244"/>
      <c r="P484" s="220" t="s">
        <v>1</v>
      </c>
      <c r="Q484" s="220"/>
      <c r="R484" s="220" t="s">
        <v>2</v>
      </c>
      <c r="S484" s="220"/>
      <c r="T484" s="220" t="s">
        <v>3</v>
      </c>
      <c r="U484" s="220"/>
      <c r="V484" s="220" t="s">
        <v>4</v>
      </c>
      <c r="W484" s="220"/>
      <c r="X484" s="220" t="s">
        <v>5</v>
      </c>
      <c r="Y484" s="218"/>
      <c r="Z484" s="11"/>
    </row>
    <row r="485" spans="1:26" ht="30" customHeight="1" x14ac:dyDescent="0.3">
      <c r="C485" s="10"/>
      <c r="D485" s="259">
        <v>42</v>
      </c>
      <c r="E485" s="237"/>
      <c r="F485" s="378"/>
      <c r="H485" s="238"/>
      <c r="I485" s="243"/>
      <c r="J485" s="247" t="s">
        <v>384</v>
      </c>
      <c r="K485" s="267"/>
      <c r="L485" s="240"/>
      <c r="M485" s="248"/>
      <c r="N485" s="240"/>
      <c r="O485" s="244"/>
      <c r="P485" s="20"/>
      <c r="Q485" s="19"/>
      <c r="R485" s="20"/>
      <c r="S485" s="19"/>
      <c r="T485" s="20"/>
      <c r="U485" s="19"/>
      <c r="V485" s="18">
        <f>M485</f>
        <v>0</v>
      </c>
      <c r="W485" s="19"/>
      <c r="X485" s="21">
        <f>M485</f>
        <v>0</v>
      </c>
      <c r="Y485" s="218"/>
      <c r="Z485" s="11"/>
    </row>
    <row r="486" spans="1:26" ht="30" customHeight="1" x14ac:dyDescent="0.3">
      <c r="A486" s="17"/>
      <c r="C486" s="10"/>
      <c r="D486" s="259">
        <v>42</v>
      </c>
      <c r="E486" s="237"/>
      <c r="F486" s="378"/>
      <c r="G486" s="17"/>
      <c r="H486" s="238"/>
      <c r="I486" s="359" t="s">
        <v>642</v>
      </c>
      <c r="J486" s="359"/>
      <c r="K486" s="359"/>
      <c r="L486" s="359"/>
      <c r="M486" s="359"/>
      <c r="N486" s="240"/>
      <c r="O486" s="244"/>
      <c r="P486" s="219"/>
      <c r="Q486" s="218"/>
      <c r="R486" s="219"/>
      <c r="S486" s="218"/>
      <c r="T486" s="218"/>
      <c r="U486" s="218"/>
      <c r="V486" s="218"/>
      <c r="W486" s="218"/>
      <c r="X486" s="218"/>
      <c r="Y486" s="218"/>
      <c r="Z486" s="11"/>
    </row>
    <row r="487" spans="1:26" ht="45.6" customHeight="1" x14ac:dyDescent="0.3">
      <c r="A487" s="17"/>
      <c r="C487" s="10"/>
      <c r="D487" s="259">
        <v>42</v>
      </c>
      <c r="E487" s="237"/>
      <c r="F487" s="378"/>
      <c r="G487" s="17"/>
      <c r="H487" s="238"/>
      <c r="I487" s="360"/>
      <c r="J487" s="360"/>
      <c r="K487" s="360"/>
      <c r="L487" s="360"/>
      <c r="M487" s="360"/>
      <c r="N487" s="240"/>
      <c r="O487" s="244"/>
      <c r="P487" s="219"/>
      <c r="Q487" s="218"/>
      <c r="R487" s="219"/>
      <c r="S487" s="218"/>
      <c r="T487" s="218"/>
      <c r="U487" s="218"/>
      <c r="V487" s="218"/>
      <c r="W487" s="218"/>
      <c r="X487" s="218"/>
      <c r="Y487" s="218"/>
      <c r="Z487" s="11"/>
    </row>
    <row r="488" spans="1:26" ht="16.95" customHeight="1" x14ac:dyDescent="0.3">
      <c r="A488" s="17"/>
      <c r="C488" s="10"/>
      <c r="D488" s="259">
        <v>42</v>
      </c>
      <c r="E488" s="237"/>
      <c r="F488" s="378"/>
      <c r="G488" s="17"/>
      <c r="H488" s="238"/>
      <c r="I488" s="365"/>
      <c r="J488" s="365"/>
      <c r="K488" s="365"/>
      <c r="L488" s="365"/>
      <c r="M488" s="365"/>
      <c r="N488" s="238"/>
      <c r="O488" s="244"/>
      <c r="P488" s="219"/>
      <c r="Q488" s="218"/>
      <c r="R488" s="219"/>
      <c r="S488" s="218"/>
      <c r="T488" s="218"/>
      <c r="U488" s="218"/>
      <c r="V488" s="218"/>
      <c r="W488" s="218"/>
      <c r="X488" s="218"/>
      <c r="Y488" s="218"/>
      <c r="Z488" s="11"/>
    </row>
    <row r="489" spans="1:26" ht="30" customHeight="1" x14ac:dyDescent="0.3">
      <c r="A489" s="17"/>
      <c r="C489" s="10"/>
      <c r="D489" s="259">
        <v>42</v>
      </c>
      <c r="G489" s="17"/>
      <c r="H489" s="249"/>
      <c r="I489" s="250"/>
      <c r="J489" s="250"/>
      <c r="K489" s="272"/>
      <c r="L489" s="244"/>
      <c r="N489" s="244"/>
      <c r="O489" s="244"/>
      <c r="P489" s="219"/>
      <c r="Q489" s="218"/>
      <c r="R489" s="219"/>
      <c r="S489" s="218"/>
      <c r="T489" s="218"/>
      <c r="U489" s="218"/>
      <c r="V489" s="218"/>
      <c r="W489" s="218"/>
      <c r="X489" s="218"/>
      <c r="Y489" s="218"/>
      <c r="Z489" s="11"/>
    </row>
    <row r="490" spans="1:26" ht="30" customHeight="1" x14ac:dyDescent="0.3">
      <c r="A490" s="17"/>
      <c r="C490" s="10"/>
      <c r="D490" s="274">
        <v>43</v>
      </c>
      <c r="E490" s="237" t="s">
        <v>11</v>
      </c>
      <c r="F490" s="378" t="s">
        <v>1065</v>
      </c>
      <c r="G490" s="17">
        <f>Filtrar!AN71</f>
        <v>63</v>
      </c>
      <c r="H490" s="238" t="s">
        <v>50</v>
      </c>
      <c r="I490" s="356" t="s">
        <v>706</v>
      </c>
      <c r="J490" s="356"/>
      <c r="K490" s="267"/>
      <c r="L490" s="240"/>
      <c r="M490" s="288"/>
      <c r="N490" s="136"/>
      <c r="O490" s="244"/>
      <c r="P490" s="219"/>
      <c r="Q490" s="218"/>
      <c r="R490" s="219"/>
      <c r="S490" s="218"/>
      <c r="T490" s="218"/>
      <c r="U490" s="218"/>
      <c r="V490" s="218"/>
      <c r="W490" s="218"/>
      <c r="X490" s="218"/>
      <c r="Y490" s="218"/>
      <c r="Z490" s="11"/>
    </row>
    <row r="491" spans="1:26" ht="38.4" customHeight="1" x14ac:dyDescent="0.3">
      <c r="A491" s="17"/>
      <c r="C491" s="10"/>
      <c r="D491" s="259">
        <v>43</v>
      </c>
      <c r="E491" s="237"/>
      <c r="F491" s="378"/>
      <c r="G491" s="17"/>
      <c r="H491" s="238"/>
      <c r="I491" s="358" t="s">
        <v>536</v>
      </c>
      <c r="J491" s="358"/>
      <c r="K491" s="358"/>
      <c r="L491" s="358"/>
      <c r="M491" s="358"/>
      <c r="N491" s="240"/>
      <c r="O491" s="244"/>
      <c r="P491" s="219"/>
      <c r="Q491" s="218"/>
      <c r="R491" s="219"/>
      <c r="S491" s="218"/>
      <c r="T491" s="218"/>
      <c r="U491" s="218"/>
      <c r="V491" s="218"/>
      <c r="W491" s="218"/>
      <c r="X491" s="218"/>
      <c r="Y491" s="218"/>
      <c r="Z491" s="11"/>
    </row>
    <row r="492" spans="1:26" ht="50.4" customHeight="1" x14ac:dyDescent="0.3">
      <c r="A492" s="17"/>
      <c r="C492" s="10"/>
      <c r="D492" s="259">
        <v>43</v>
      </c>
      <c r="E492" s="237"/>
      <c r="F492" s="378"/>
      <c r="G492" s="17"/>
      <c r="H492" s="238"/>
      <c r="I492" s="436" t="s">
        <v>812</v>
      </c>
      <c r="J492" s="436"/>
      <c r="K492" s="267"/>
      <c r="L492" s="240"/>
      <c r="M492" s="136"/>
      <c r="N492" s="240"/>
      <c r="O492" s="244"/>
      <c r="P492" s="220" t="s">
        <v>1</v>
      </c>
      <c r="Q492" s="220"/>
      <c r="R492" s="220" t="s">
        <v>2</v>
      </c>
      <c r="S492" s="220"/>
      <c r="T492" s="220" t="s">
        <v>3</v>
      </c>
      <c r="U492" s="220"/>
      <c r="V492" s="220" t="s">
        <v>4</v>
      </c>
      <c r="W492" s="220"/>
      <c r="X492" s="220" t="s">
        <v>5</v>
      </c>
      <c r="Y492" s="218"/>
      <c r="Z492" s="11"/>
    </row>
    <row r="493" spans="1:26" ht="37.799999999999997" customHeight="1" x14ac:dyDescent="0.3">
      <c r="C493" s="10"/>
      <c r="D493" s="259">
        <v>43</v>
      </c>
      <c r="E493" s="237"/>
      <c r="F493" s="378"/>
      <c r="H493" s="238"/>
      <c r="I493" s="243"/>
      <c r="J493" s="247" t="s">
        <v>384</v>
      </c>
      <c r="K493" s="267"/>
      <c r="L493" s="240"/>
      <c r="M493" s="248"/>
      <c r="N493" s="240"/>
      <c r="O493" s="244"/>
      <c r="P493" s="18">
        <f>M493</f>
        <v>0</v>
      </c>
      <c r="Q493" s="19"/>
      <c r="R493" s="20"/>
      <c r="S493" s="19"/>
      <c r="T493" s="20"/>
      <c r="U493" s="19"/>
      <c r="V493" s="20"/>
      <c r="W493" s="19"/>
      <c r="X493" s="22"/>
      <c r="Y493" s="218"/>
      <c r="Z493" s="11"/>
    </row>
    <row r="494" spans="1:26" ht="30" customHeight="1" x14ac:dyDescent="0.3">
      <c r="A494" s="17"/>
      <c r="C494" s="10"/>
      <c r="D494" s="259">
        <v>43</v>
      </c>
      <c r="E494" s="237"/>
      <c r="F494" s="378"/>
      <c r="G494" s="17"/>
      <c r="H494" s="238"/>
      <c r="I494" s="359" t="s">
        <v>621</v>
      </c>
      <c r="J494" s="359"/>
      <c r="K494" s="359"/>
      <c r="L494" s="359"/>
      <c r="M494" s="359"/>
      <c r="N494" s="240"/>
      <c r="O494" s="244"/>
      <c r="P494" s="219"/>
      <c r="Q494" s="218"/>
      <c r="R494" s="219"/>
      <c r="S494" s="218"/>
      <c r="T494" s="218"/>
      <c r="U494" s="218"/>
      <c r="V494" s="218"/>
      <c r="W494" s="218"/>
      <c r="X494" s="218"/>
      <c r="Y494" s="218"/>
      <c r="Z494" s="11"/>
    </row>
    <row r="495" spans="1:26" ht="40.799999999999997" customHeight="1" x14ac:dyDescent="0.3">
      <c r="A495" s="17"/>
      <c r="C495" s="10"/>
      <c r="D495" s="259">
        <v>43</v>
      </c>
      <c r="E495" s="237"/>
      <c r="F495" s="378"/>
      <c r="G495" s="17"/>
      <c r="H495" s="238"/>
      <c r="I495" s="360"/>
      <c r="J495" s="360"/>
      <c r="K495" s="360"/>
      <c r="L495" s="360"/>
      <c r="M495" s="360"/>
      <c r="N495" s="240"/>
      <c r="O495" s="244"/>
      <c r="P495" s="219"/>
      <c r="Q495" s="218"/>
      <c r="R495" s="219"/>
      <c r="S495" s="218"/>
      <c r="T495" s="218"/>
      <c r="U495" s="218"/>
      <c r="V495" s="218"/>
      <c r="W495" s="218"/>
      <c r="X495" s="218"/>
      <c r="Y495" s="218"/>
      <c r="Z495" s="11"/>
    </row>
    <row r="496" spans="1:26" ht="16.95" customHeight="1" x14ac:dyDescent="0.3">
      <c r="A496" s="17"/>
      <c r="C496" s="10"/>
      <c r="D496" s="259">
        <v>43</v>
      </c>
      <c r="E496" s="237"/>
      <c r="F496" s="378"/>
      <c r="G496" s="17"/>
      <c r="H496" s="238"/>
      <c r="I496" s="365"/>
      <c r="J496" s="365"/>
      <c r="K496" s="365"/>
      <c r="L496" s="365"/>
      <c r="M496" s="365"/>
      <c r="N496" s="238"/>
      <c r="O496" s="244"/>
      <c r="P496" s="219"/>
      <c r="Q496" s="218"/>
      <c r="R496" s="219"/>
      <c r="S496" s="218"/>
      <c r="T496" s="218"/>
      <c r="U496" s="218"/>
      <c r="V496" s="218"/>
      <c r="W496" s="218"/>
      <c r="X496" s="218"/>
      <c r="Y496" s="218"/>
      <c r="Z496" s="11"/>
    </row>
    <row r="497" spans="1:26" ht="30" customHeight="1" x14ac:dyDescent="0.3">
      <c r="A497" s="17"/>
      <c r="B497" s="158"/>
      <c r="C497" s="214"/>
      <c r="D497" s="259">
        <v>43</v>
      </c>
      <c r="E497" s="158"/>
      <c r="F497" s="158"/>
      <c r="G497" s="279"/>
      <c r="H497" s="253"/>
      <c r="I497" s="280"/>
      <c r="J497" s="280"/>
      <c r="K497" s="254"/>
      <c r="L497" s="256"/>
      <c r="M497" s="158"/>
      <c r="N497" s="256"/>
      <c r="O497" s="256"/>
      <c r="P497" s="245"/>
      <c r="Q497" s="281"/>
      <c r="R497" s="245"/>
      <c r="S497" s="281"/>
      <c r="T497" s="281"/>
      <c r="U497" s="281"/>
      <c r="V497" s="281"/>
      <c r="W497" s="281"/>
      <c r="X497" s="281"/>
      <c r="Y497" s="218"/>
      <c r="Z497" s="11"/>
    </row>
    <row r="498" spans="1:26" ht="30" customHeight="1" x14ac:dyDescent="0.3">
      <c r="A498" s="17"/>
      <c r="C498" s="10"/>
      <c r="D498" s="274">
        <v>44</v>
      </c>
      <c r="E498" s="237" t="s">
        <v>11</v>
      </c>
      <c r="F498" s="378" t="s">
        <v>1073</v>
      </c>
      <c r="G498" s="17">
        <f>Filtrar!AN69</f>
        <v>61</v>
      </c>
      <c r="H498" s="238" t="s">
        <v>71</v>
      </c>
      <c r="I498" s="356" t="s">
        <v>538</v>
      </c>
      <c r="J498" s="356"/>
      <c r="K498" s="267"/>
      <c r="L498" s="240"/>
      <c r="M498" s="136"/>
      <c r="N498" s="136"/>
      <c r="O498" s="244"/>
      <c r="P498" s="219"/>
      <c r="Q498" s="218"/>
      <c r="R498" s="219"/>
      <c r="S498" s="218"/>
      <c r="T498" s="218"/>
      <c r="U498" s="218"/>
      <c r="V498" s="218"/>
      <c r="W498" s="218"/>
      <c r="X498" s="218"/>
      <c r="Y498" s="218"/>
      <c r="Z498" s="11"/>
    </row>
    <row r="499" spans="1:26" ht="37.200000000000003" customHeight="1" x14ac:dyDescent="0.3">
      <c r="A499" s="17"/>
      <c r="C499" s="10"/>
      <c r="D499" s="259">
        <v>44</v>
      </c>
      <c r="E499" s="237"/>
      <c r="F499" s="378"/>
      <c r="G499" s="17"/>
      <c r="H499" s="238"/>
      <c r="I499" s="358" t="s">
        <v>537</v>
      </c>
      <c r="J499" s="358"/>
      <c r="K499" s="358"/>
      <c r="L499" s="358"/>
      <c r="M499" s="358"/>
      <c r="N499" s="240"/>
      <c r="O499" s="244"/>
      <c r="P499" s="219"/>
      <c r="Q499" s="218"/>
      <c r="R499" s="219"/>
      <c r="S499" s="218"/>
      <c r="T499" s="218"/>
      <c r="U499" s="218"/>
      <c r="V499" s="218"/>
      <c r="W499" s="218"/>
      <c r="X499" s="218"/>
      <c r="Y499" s="218"/>
      <c r="Z499" s="11"/>
    </row>
    <row r="500" spans="1:26" ht="52.2" customHeight="1" x14ac:dyDescent="0.3">
      <c r="A500" s="17"/>
      <c r="C500" s="10"/>
      <c r="D500" s="259">
        <v>44</v>
      </c>
      <c r="E500" s="237"/>
      <c r="F500" s="378"/>
      <c r="G500" s="17"/>
      <c r="H500" s="238"/>
      <c r="I500" s="357" t="s">
        <v>813</v>
      </c>
      <c r="J500" s="357"/>
      <c r="K500" s="267"/>
      <c r="L500" s="240"/>
      <c r="M500" s="136"/>
      <c r="N500" s="240"/>
      <c r="O500" s="244"/>
      <c r="P500" s="220" t="s">
        <v>1</v>
      </c>
      <c r="Q500" s="220"/>
      <c r="R500" s="220" t="s">
        <v>2</v>
      </c>
      <c r="S500" s="220"/>
      <c r="T500" s="220" t="s">
        <v>3</v>
      </c>
      <c r="U500" s="220"/>
      <c r="V500" s="220" t="s">
        <v>4</v>
      </c>
      <c r="W500" s="220"/>
      <c r="X500" s="220" t="s">
        <v>5</v>
      </c>
      <c r="Y500" s="218"/>
      <c r="Z500" s="11"/>
    </row>
    <row r="501" spans="1:26" ht="16.8" customHeight="1" x14ac:dyDescent="0.3">
      <c r="A501" s="17"/>
      <c r="C501" s="10"/>
      <c r="D501" s="259">
        <v>44</v>
      </c>
      <c r="E501" s="237"/>
      <c r="F501" s="378"/>
      <c r="G501" s="17"/>
      <c r="H501" s="238"/>
      <c r="I501" s="366" t="s">
        <v>814</v>
      </c>
      <c r="J501" s="357"/>
      <c r="K501" s="267"/>
      <c r="L501" s="240"/>
      <c r="M501" s="136"/>
      <c r="N501" s="240"/>
      <c r="O501" s="244"/>
      <c r="P501" s="220"/>
      <c r="Q501" s="220"/>
      <c r="R501" s="220"/>
      <c r="S501" s="220"/>
      <c r="T501" s="220"/>
      <c r="U501" s="220"/>
      <c r="V501" s="220"/>
      <c r="W501" s="220"/>
      <c r="X501" s="220"/>
      <c r="Y501" s="218"/>
      <c r="Z501" s="11"/>
    </row>
    <row r="502" spans="1:26" ht="30" customHeight="1" x14ac:dyDescent="0.3">
      <c r="C502" s="10"/>
      <c r="D502" s="259">
        <v>44</v>
      </c>
      <c r="E502" s="237"/>
      <c r="F502" s="378"/>
      <c r="H502" s="238"/>
      <c r="I502" s="243"/>
      <c r="J502" s="247" t="s">
        <v>384</v>
      </c>
      <c r="K502" s="267"/>
      <c r="L502" s="240"/>
      <c r="M502" s="248"/>
      <c r="N502" s="240"/>
      <c r="O502" s="244"/>
      <c r="P502" s="18">
        <f>M502</f>
        <v>0</v>
      </c>
      <c r="Q502" s="176"/>
      <c r="R502" s="20"/>
      <c r="S502" s="176"/>
      <c r="T502" s="18">
        <f>M502</f>
        <v>0</v>
      </c>
      <c r="U502" s="176"/>
      <c r="V502" s="18">
        <f>M502</f>
        <v>0</v>
      </c>
      <c r="W502" s="19"/>
      <c r="X502" s="21">
        <f>M502</f>
        <v>0</v>
      </c>
      <c r="Y502" s="218"/>
      <c r="Z502" s="11"/>
    </row>
    <row r="503" spans="1:26" ht="37.799999999999997" customHeight="1" x14ac:dyDescent="0.3">
      <c r="C503" s="10"/>
      <c r="D503" s="259">
        <v>44</v>
      </c>
      <c r="E503" s="237"/>
      <c r="F503" s="378"/>
      <c r="G503" s="17"/>
      <c r="H503" s="238"/>
      <c r="I503" s="359" t="s">
        <v>622</v>
      </c>
      <c r="J503" s="359"/>
      <c r="K503" s="359"/>
      <c r="L503" s="359"/>
      <c r="M503" s="359"/>
      <c r="N503" s="240"/>
      <c r="O503" s="244"/>
      <c r="P503" s="219"/>
      <c r="Q503" s="218"/>
      <c r="R503" s="218"/>
      <c r="S503" s="218"/>
      <c r="T503" s="218"/>
      <c r="U503" s="218"/>
      <c r="V503" s="218"/>
      <c r="W503" s="218"/>
      <c r="X503" s="218"/>
      <c r="Y503" s="218"/>
      <c r="Z503" s="11"/>
    </row>
    <row r="504" spans="1:26" ht="40.799999999999997" customHeight="1" x14ac:dyDescent="0.3">
      <c r="C504" s="10"/>
      <c r="D504" s="259">
        <v>44</v>
      </c>
      <c r="E504" s="237"/>
      <c r="F504" s="378"/>
      <c r="G504" s="17"/>
      <c r="H504" s="238"/>
      <c r="I504" s="360"/>
      <c r="J504" s="360"/>
      <c r="K504" s="360"/>
      <c r="L504" s="360"/>
      <c r="M504" s="360"/>
      <c r="N504" s="240"/>
      <c r="O504" s="244"/>
      <c r="P504" s="219"/>
      <c r="Q504" s="218"/>
      <c r="R504" s="218"/>
      <c r="S504" s="218"/>
      <c r="T504" s="218"/>
      <c r="U504" s="218"/>
      <c r="V504" s="218"/>
      <c r="W504" s="218"/>
      <c r="X504" s="218"/>
      <c r="Y504" s="218"/>
      <c r="Z504" s="11"/>
    </row>
    <row r="505" spans="1:26" ht="30" customHeight="1" x14ac:dyDescent="0.3">
      <c r="C505" s="10"/>
      <c r="D505" s="259">
        <v>44</v>
      </c>
      <c r="E505" s="237"/>
      <c r="F505" s="378"/>
      <c r="G505" s="17"/>
      <c r="H505" s="238"/>
      <c r="I505" s="369" t="s">
        <v>623</v>
      </c>
      <c r="J505" s="369"/>
      <c r="K505" s="238"/>
      <c r="L505" s="238"/>
      <c r="M505" s="238"/>
      <c r="N505" s="240"/>
      <c r="O505" s="244"/>
      <c r="P505" s="219"/>
      <c r="Q505" s="218"/>
      <c r="R505" s="218"/>
      <c r="S505" s="218"/>
      <c r="T505" s="218"/>
      <c r="U505" s="218"/>
      <c r="V505" s="218"/>
      <c r="W505" s="218"/>
      <c r="X505" s="218"/>
      <c r="Y505" s="218"/>
      <c r="Z505" s="11"/>
    </row>
    <row r="506" spans="1:26" ht="30" customHeight="1" x14ac:dyDescent="0.3">
      <c r="C506" s="10"/>
      <c r="D506" s="259">
        <v>44</v>
      </c>
      <c r="E506" s="237"/>
      <c r="F506" s="378"/>
      <c r="G506" s="17"/>
      <c r="H506" s="238"/>
      <c r="I506" s="313"/>
      <c r="J506" s="243"/>
      <c r="K506" s="243"/>
      <c r="L506" s="243"/>
      <c r="M506" s="243"/>
      <c r="N506" s="240"/>
      <c r="O506" s="244"/>
      <c r="P506" s="219"/>
      <c r="Q506" s="218"/>
      <c r="R506" s="218"/>
      <c r="S506" s="218"/>
      <c r="T506" s="218"/>
      <c r="U506" s="218"/>
      <c r="V506" s="218"/>
      <c r="W506" s="218"/>
      <c r="X506" s="218"/>
      <c r="Y506" s="218"/>
      <c r="Z506" s="11"/>
    </row>
    <row r="507" spans="1:26" ht="16.95" customHeight="1" x14ac:dyDescent="0.3">
      <c r="C507" s="10"/>
      <c r="D507" s="259">
        <v>44</v>
      </c>
      <c r="E507" s="237"/>
      <c r="F507" s="378"/>
      <c r="G507" s="17"/>
      <c r="H507" s="238"/>
      <c r="I507" s="365"/>
      <c r="J507" s="365"/>
      <c r="K507" s="365"/>
      <c r="L507" s="365"/>
      <c r="M507" s="365"/>
      <c r="N507" s="238"/>
      <c r="O507" s="244"/>
      <c r="P507" s="219"/>
      <c r="Q507" s="218"/>
      <c r="R507" s="218"/>
      <c r="S507" s="218"/>
      <c r="T507" s="218"/>
      <c r="U507" s="218"/>
      <c r="V507" s="218"/>
      <c r="W507" s="218"/>
      <c r="X507" s="218"/>
      <c r="Y507" s="218"/>
      <c r="Z507" s="11"/>
    </row>
    <row r="508" spans="1:26" ht="30" customHeight="1" x14ac:dyDescent="0.3">
      <c r="C508" s="10"/>
      <c r="D508" s="259">
        <v>44</v>
      </c>
      <c r="K508" s="244"/>
      <c r="L508" s="244"/>
      <c r="M508" s="251"/>
      <c r="N508" s="244"/>
      <c r="O508" s="244"/>
      <c r="P508" s="219"/>
      <c r="Q508" s="218"/>
      <c r="R508" s="218"/>
      <c r="S508" s="218"/>
      <c r="T508" s="218"/>
      <c r="U508" s="218"/>
      <c r="V508" s="218"/>
      <c r="W508" s="218"/>
      <c r="X508" s="218"/>
      <c r="Y508" s="218"/>
      <c r="Z508" s="11"/>
    </row>
    <row r="509" spans="1:26" ht="30" customHeight="1" x14ac:dyDescent="0.3">
      <c r="A509" s="17"/>
      <c r="C509" s="10"/>
      <c r="D509" s="274">
        <v>45</v>
      </c>
      <c r="E509" s="237" t="s">
        <v>11</v>
      </c>
      <c r="F509" s="378" t="s">
        <v>1063</v>
      </c>
      <c r="G509" s="17">
        <f>Filtrar!AN75</f>
        <v>67</v>
      </c>
      <c r="H509" s="238" t="s">
        <v>71</v>
      </c>
      <c r="I509" s="356" t="s">
        <v>539</v>
      </c>
      <c r="J509" s="356"/>
      <c r="K509" s="267"/>
      <c r="L509" s="240"/>
      <c r="M509" s="136"/>
      <c r="N509" s="136"/>
      <c r="O509" s="244"/>
      <c r="P509" s="219"/>
      <c r="Q509" s="218"/>
      <c r="R509" s="219"/>
      <c r="S509" s="218"/>
      <c r="T509" s="218"/>
      <c r="U509" s="218"/>
      <c r="V509" s="218"/>
      <c r="W509" s="218"/>
      <c r="X509" s="218"/>
      <c r="Y509" s="218"/>
      <c r="Z509" s="11"/>
    </row>
    <row r="510" spans="1:26" ht="27.6" customHeight="1" x14ac:dyDescent="0.3">
      <c r="A510" s="17"/>
      <c r="C510" s="10"/>
      <c r="D510" s="259">
        <v>45</v>
      </c>
      <c r="E510" s="237"/>
      <c r="F510" s="378"/>
      <c r="G510" s="17"/>
      <c r="H510" s="238"/>
      <c r="I510" s="358" t="s">
        <v>540</v>
      </c>
      <c r="J510" s="358"/>
      <c r="K510" s="358"/>
      <c r="L510" s="358"/>
      <c r="M510" s="358"/>
      <c r="N510" s="240"/>
      <c r="O510" s="244"/>
      <c r="P510" s="219"/>
      <c r="Q510" s="218"/>
      <c r="R510" s="219"/>
      <c r="S510" s="218"/>
      <c r="T510" s="218"/>
      <c r="U510" s="218"/>
      <c r="V510" s="218"/>
      <c r="W510" s="218"/>
      <c r="X510" s="218"/>
      <c r="Y510" s="218"/>
      <c r="Z510" s="11"/>
    </row>
    <row r="511" spans="1:26" ht="43.8" customHeight="1" x14ac:dyDescent="0.3">
      <c r="A511" s="17"/>
      <c r="C511" s="10"/>
      <c r="D511" s="259">
        <v>45</v>
      </c>
      <c r="E511" s="237"/>
      <c r="F511" s="378"/>
      <c r="G511" s="17"/>
      <c r="H511" s="238"/>
      <c r="I511" s="357" t="s">
        <v>815</v>
      </c>
      <c r="J511" s="357"/>
      <c r="K511" s="267"/>
      <c r="L511" s="240"/>
      <c r="M511" s="136"/>
      <c r="N511" s="240"/>
      <c r="O511" s="244"/>
      <c r="P511" s="220" t="s">
        <v>1</v>
      </c>
      <c r="Q511" s="220"/>
      <c r="R511" s="220" t="s">
        <v>2</v>
      </c>
      <c r="S511" s="220"/>
      <c r="T511" s="220" t="s">
        <v>3</v>
      </c>
      <c r="U511" s="220"/>
      <c r="V511" s="220" t="s">
        <v>4</v>
      </c>
      <c r="W511" s="220"/>
      <c r="X511" s="220" t="s">
        <v>5</v>
      </c>
      <c r="Y511" s="218"/>
      <c r="Z511" s="11"/>
    </row>
    <row r="512" spans="1:26" ht="30" customHeight="1" x14ac:dyDescent="0.3">
      <c r="C512" s="10"/>
      <c r="D512" s="259">
        <v>45</v>
      </c>
      <c r="E512" s="237"/>
      <c r="F512" s="378"/>
      <c r="H512" s="238"/>
      <c r="I512" s="243"/>
      <c r="J512" s="247" t="s">
        <v>384</v>
      </c>
      <c r="K512" s="267"/>
      <c r="L512" s="240"/>
      <c r="M512" s="248"/>
      <c r="N512" s="240"/>
      <c r="O512" s="244"/>
      <c r="P512" s="20"/>
      <c r="Q512" s="19"/>
      <c r="R512" s="20"/>
      <c r="S512" s="19"/>
      <c r="T512" s="20"/>
      <c r="U512" s="19"/>
      <c r="V512" s="18">
        <f>M512</f>
        <v>0</v>
      </c>
      <c r="W512" s="19"/>
      <c r="X512" s="21">
        <f>M512</f>
        <v>0</v>
      </c>
      <c r="Y512" s="218"/>
      <c r="Z512" s="11"/>
    </row>
    <row r="513" spans="1:26" ht="30" customHeight="1" x14ac:dyDescent="0.3">
      <c r="A513" s="17"/>
      <c r="C513" s="10"/>
      <c r="D513" s="259">
        <v>45</v>
      </c>
      <c r="E513" s="237"/>
      <c r="F513" s="378"/>
      <c r="G513" s="17"/>
      <c r="H513" s="238"/>
      <c r="I513" s="359" t="s">
        <v>753</v>
      </c>
      <c r="J513" s="359"/>
      <c r="K513" s="359"/>
      <c r="L513" s="359"/>
      <c r="M513" s="359"/>
      <c r="N513" s="240"/>
      <c r="O513" s="244"/>
      <c r="P513" s="219"/>
      <c r="Q513" s="218"/>
      <c r="R513" s="219"/>
      <c r="S513" s="218"/>
      <c r="T513" s="218"/>
      <c r="U513" s="218"/>
      <c r="V513" s="218"/>
      <c r="W513" s="218"/>
      <c r="X513" s="218"/>
      <c r="Y513" s="218"/>
      <c r="Z513" s="11"/>
    </row>
    <row r="514" spans="1:26" ht="34.799999999999997" customHeight="1" x14ac:dyDescent="0.3">
      <c r="A514" s="17"/>
      <c r="C514" s="10"/>
      <c r="D514" s="259">
        <v>45</v>
      </c>
      <c r="E514" s="237"/>
      <c r="F514" s="378"/>
      <c r="G514" s="17"/>
      <c r="H514" s="238"/>
      <c r="I514" s="360"/>
      <c r="J514" s="360"/>
      <c r="K514" s="360"/>
      <c r="L514" s="360"/>
      <c r="M514" s="360"/>
      <c r="N514" s="240"/>
      <c r="O514" s="244"/>
      <c r="P514" s="219"/>
      <c r="Q514" s="218"/>
      <c r="R514" s="219"/>
      <c r="S514" s="218"/>
      <c r="T514" s="218"/>
      <c r="U514" s="218"/>
      <c r="V514" s="218"/>
      <c r="W514" s="218"/>
      <c r="X514" s="218"/>
      <c r="Y514" s="218"/>
      <c r="Z514" s="11"/>
    </row>
    <row r="515" spans="1:26" ht="16.95" customHeight="1" x14ac:dyDescent="0.3">
      <c r="A515" s="17"/>
      <c r="C515" s="10"/>
      <c r="D515" s="259">
        <v>45</v>
      </c>
      <c r="E515" s="237"/>
      <c r="F515" s="378"/>
      <c r="G515" s="17"/>
      <c r="H515" s="238"/>
      <c r="I515" s="365"/>
      <c r="J515" s="365"/>
      <c r="K515" s="365"/>
      <c r="L515" s="365"/>
      <c r="M515" s="365"/>
      <c r="N515" s="238"/>
      <c r="O515" s="244"/>
      <c r="P515" s="219"/>
      <c r="Q515" s="218"/>
      <c r="R515" s="219"/>
      <c r="S515" s="218"/>
      <c r="T515" s="218"/>
      <c r="U515" s="218"/>
      <c r="V515" s="218"/>
      <c r="W515" s="218"/>
      <c r="X515" s="218"/>
      <c r="Y515" s="218"/>
      <c r="Z515" s="11"/>
    </row>
    <row r="516" spans="1:26" ht="30" customHeight="1" x14ac:dyDescent="0.3">
      <c r="A516" s="17"/>
      <c r="C516" s="10"/>
      <c r="D516" s="259">
        <v>45</v>
      </c>
      <c r="G516" s="17"/>
      <c r="H516" s="249"/>
      <c r="I516" s="250"/>
      <c r="J516" s="250"/>
      <c r="K516" s="272"/>
      <c r="L516" s="244"/>
      <c r="N516" s="244"/>
      <c r="O516" s="244"/>
      <c r="P516" s="219"/>
      <c r="Q516" s="218"/>
      <c r="R516" s="219"/>
      <c r="S516" s="218"/>
      <c r="T516" s="218"/>
      <c r="U516" s="218"/>
      <c r="V516" s="218"/>
      <c r="W516" s="218"/>
      <c r="X516" s="218"/>
      <c r="Y516" s="218"/>
      <c r="Z516" s="11"/>
    </row>
    <row r="517" spans="1:26" ht="30" customHeight="1" x14ac:dyDescent="0.3">
      <c r="A517" s="17"/>
      <c r="C517" s="10"/>
      <c r="D517" s="274">
        <v>46</v>
      </c>
      <c r="E517" s="237" t="s">
        <v>11</v>
      </c>
      <c r="F517" s="427" t="s">
        <v>625</v>
      </c>
      <c r="G517" s="17">
        <f>Filtrar!AN70</f>
        <v>62</v>
      </c>
      <c r="H517" s="238" t="s">
        <v>71</v>
      </c>
      <c r="I517" s="356" t="s">
        <v>541</v>
      </c>
      <c r="J517" s="356"/>
      <c r="K517" s="267"/>
      <c r="L517" s="240"/>
      <c r="M517" s="136"/>
      <c r="N517" s="136"/>
      <c r="O517" s="244"/>
      <c r="P517" s="219"/>
      <c r="Q517" s="218"/>
      <c r="R517" s="219"/>
      <c r="S517" s="218"/>
      <c r="T517" s="218"/>
      <c r="U517" s="218"/>
      <c r="V517" s="218"/>
      <c r="W517" s="218"/>
      <c r="X517" s="218"/>
      <c r="Y517" s="218"/>
      <c r="Z517" s="11"/>
    </row>
    <row r="518" spans="1:26" ht="26.4" customHeight="1" x14ac:dyDescent="0.3">
      <c r="A518" s="17"/>
      <c r="C518" s="10"/>
      <c r="D518" s="259">
        <v>46</v>
      </c>
      <c r="E518" s="237"/>
      <c r="F518" s="427"/>
      <c r="G518" s="17"/>
      <c r="H518" s="238"/>
      <c r="I518" s="358" t="s">
        <v>542</v>
      </c>
      <c r="J518" s="358"/>
      <c r="K518" s="358"/>
      <c r="L518" s="358"/>
      <c r="M518" s="358"/>
      <c r="N518" s="240"/>
      <c r="O518" s="244"/>
      <c r="P518" s="219"/>
      <c r="Q518" s="218"/>
      <c r="R518" s="219"/>
      <c r="S518" s="218"/>
      <c r="T518" s="218"/>
      <c r="U518" s="218"/>
      <c r="V518" s="218"/>
      <c r="W518" s="218"/>
      <c r="X518" s="218"/>
      <c r="Y518" s="218"/>
      <c r="Z518" s="11"/>
    </row>
    <row r="519" spans="1:26" ht="56.25" customHeight="1" x14ac:dyDescent="0.3">
      <c r="A519" s="17"/>
      <c r="C519" s="10"/>
      <c r="D519" s="259">
        <v>46</v>
      </c>
      <c r="E519" s="237"/>
      <c r="F519" s="427"/>
      <c r="G519" s="17"/>
      <c r="H519" s="238"/>
      <c r="I519" s="357" t="s">
        <v>816</v>
      </c>
      <c r="J519" s="357"/>
      <c r="K519" s="267"/>
      <c r="L519" s="240"/>
      <c r="M519" s="136"/>
      <c r="N519" s="240"/>
      <c r="O519" s="244"/>
      <c r="P519" s="220" t="s">
        <v>1</v>
      </c>
      <c r="Q519" s="220"/>
      <c r="R519" s="220" t="s">
        <v>2</v>
      </c>
      <c r="S519" s="220"/>
      <c r="T519" s="220" t="s">
        <v>3</v>
      </c>
      <c r="U519" s="220"/>
      <c r="V519" s="220" t="s">
        <v>4</v>
      </c>
      <c r="W519" s="220"/>
      <c r="X519" s="220" t="s">
        <v>5</v>
      </c>
      <c r="Y519" s="218"/>
      <c r="Z519" s="11"/>
    </row>
    <row r="520" spans="1:26" ht="30" customHeight="1" x14ac:dyDescent="0.3">
      <c r="C520" s="10"/>
      <c r="D520" s="259">
        <v>46</v>
      </c>
      <c r="E520" s="237"/>
      <c r="F520" s="427"/>
      <c r="H520" s="238"/>
      <c r="I520" s="243"/>
      <c r="J520" s="247" t="s">
        <v>384</v>
      </c>
      <c r="K520" s="267"/>
      <c r="L520" s="240"/>
      <c r="M520" s="248"/>
      <c r="N520" s="240"/>
      <c r="O520" s="244"/>
      <c r="P520" s="18">
        <f>M520</f>
        <v>0</v>
      </c>
      <c r="Q520" s="19"/>
      <c r="R520" s="18">
        <f>M520</f>
        <v>0</v>
      </c>
      <c r="S520" s="19"/>
      <c r="T520" s="18">
        <f>M520</f>
        <v>0</v>
      </c>
      <c r="U520" s="19"/>
      <c r="V520" s="18">
        <f>M520</f>
        <v>0</v>
      </c>
      <c r="W520" s="19"/>
      <c r="X520" s="21">
        <f>M520</f>
        <v>0</v>
      </c>
      <c r="Y520" s="218"/>
      <c r="Z520" s="11"/>
    </row>
    <row r="521" spans="1:26" ht="30" customHeight="1" x14ac:dyDescent="0.3">
      <c r="A521" s="17"/>
      <c r="C521" s="10"/>
      <c r="D521" s="259">
        <v>46</v>
      </c>
      <c r="E521" s="237"/>
      <c r="F521" s="427"/>
      <c r="G521" s="17"/>
      <c r="H521" s="238"/>
      <c r="I521" s="359" t="s">
        <v>624</v>
      </c>
      <c r="J521" s="359"/>
      <c r="K521" s="359"/>
      <c r="L521" s="359"/>
      <c r="M521" s="359"/>
      <c r="N521" s="240"/>
      <c r="O521" s="244"/>
      <c r="P521" s="219"/>
      <c r="Q521" s="218"/>
      <c r="R521" s="219"/>
      <c r="S521" s="218"/>
      <c r="T521" s="218"/>
      <c r="U521" s="218"/>
      <c r="V521" s="218"/>
      <c r="W521" s="218"/>
      <c r="X521" s="218"/>
      <c r="Y521" s="218"/>
      <c r="Z521" s="11"/>
    </row>
    <row r="522" spans="1:26" ht="47.4" customHeight="1" x14ac:dyDescent="0.3">
      <c r="A522" s="17"/>
      <c r="C522" s="10"/>
      <c r="D522" s="259">
        <v>46</v>
      </c>
      <c r="E522" s="237"/>
      <c r="F522" s="427"/>
      <c r="G522" s="17"/>
      <c r="H522" s="238"/>
      <c r="I522" s="360"/>
      <c r="J522" s="360"/>
      <c r="K522" s="360"/>
      <c r="L522" s="360"/>
      <c r="M522" s="360"/>
      <c r="N522" s="240"/>
      <c r="O522" s="244"/>
      <c r="P522" s="219"/>
      <c r="Q522" s="218"/>
      <c r="R522" s="219"/>
      <c r="S522" s="218"/>
      <c r="T522" s="218"/>
      <c r="U522" s="218"/>
      <c r="V522" s="218"/>
      <c r="W522" s="218"/>
      <c r="X522" s="218"/>
      <c r="Y522" s="218"/>
      <c r="Z522" s="11"/>
    </row>
    <row r="523" spans="1:26" ht="16.95" customHeight="1" x14ac:dyDescent="0.3">
      <c r="A523" s="17"/>
      <c r="C523" s="10"/>
      <c r="D523" s="259">
        <v>46</v>
      </c>
      <c r="E523" s="237"/>
      <c r="F523" s="427"/>
      <c r="G523" s="17"/>
      <c r="H523" s="238"/>
      <c r="I523" s="365"/>
      <c r="J523" s="365"/>
      <c r="K523" s="365"/>
      <c r="L523" s="365"/>
      <c r="M523" s="365"/>
      <c r="N523" s="238"/>
      <c r="O523" s="244"/>
      <c r="P523" s="219"/>
      <c r="Q523" s="218"/>
      <c r="R523" s="219"/>
      <c r="S523" s="218"/>
      <c r="T523" s="218"/>
      <c r="U523" s="218"/>
      <c r="V523" s="218"/>
      <c r="W523" s="218"/>
      <c r="X523" s="218"/>
      <c r="Y523" s="218"/>
      <c r="Z523" s="11"/>
    </row>
    <row r="524" spans="1:26" ht="30" customHeight="1" x14ac:dyDescent="0.3">
      <c r="A524" s="17"/>
      <c r="C524" s="10"/>
      <c r="D524" s="259">
        <v>46</v>
      </c>
      <c r="G524" s="17"/>
      <c r="H524" s="249"/>
      <c r="I524" s="250"/>
      <c r="J524" s="250"/>
      <c r="K524" s="272"/>
      <c r="L524" s="244"/>
      <c r="N524" s="244"/>
      <c r="O524" s="244"/>
      <c r="P524" s="219"/>
      <c r="Q524" s="218"/>
      <c r="R524" s="219"/>
      <c r="S524" s="218"/>
      <c r="T524" s="218"/>
      <c r="U524" s="218"/>
      <c r="V524" s="218"/>
      <c r="W524" s="218"/>
      <c r="X524" s="218"/>
      <c r="Y524" s="218"/>
      <c r="Z524" s="11"/>
    </row>
    <row r="525" spans="1:26" ht="30" customHeight="1" x14ac:dyDescent="0.3">
      <c r="A525" s="17"/>
      <c r="C525" s="10"/>
      <c r="D525" s="274">
        <v>47</v>
      </c>
      <c r="E525" s="237" t="s">
        <v>81</v>
      </c>
      <c r="F525" s="378" t="s">
        <v>1092</v>
      </c>
      <c r="G525" s="17">
        <f>Filtrar!AN78</f>
        <v>70</v>
      </c>
      <c r="H525" s="238" t="s">
        <v>12</v>
      </c>
      <c r="I525" s="356" t="s">
        <v>82</v>
      </c>
      <c r="J525" s="356"/>
      <c r="K525" s="267"/>
      <c r="L525" s="240"/>
      <c r="M525" s="136"/>
      <c r="N525" s="136"/>
      <c r="O525" s="244"/>
      <c r="P525" s="219"/>
      <c r="Q525" s="218"/>
      <c r="R525" s="219"/>
      <c r="S525" s="218"/>
      <c r="T525" s="218"/>
      <c r="U525" s="218"/>
      <c r="V525" s="218"/>
      <c r="W525" s="218"/>
      <c r="X525" s="218"/>
      <c r="Y525" s="218"/>
      <c r="Z525" s="11"/>
    </row>
    <row r="526" spans="1:26" ht="28.8" customHeight="1" x14ac:dyDescent="0.3">
      <c r="A526" s="17"/>
      <c r="C526" s="10"/>
      <c r="D526" s="259">
        <v>47</v>
      </c>
      <c r="E526" s="237"/>
      <c r="F526" s="378"/>
      <c r="G526" s="17"/>
      <c r="H526" s="238"/>
      <c r="I526" s="358" t="s">
        <v>351</v>
      </c>
      <c r="J526" s="358"/>
      <c r="K526" s="267"/>
      <c r="L526" s="240"/>
      <c r="M526" s="136"/>
      <c r="N526" s="240"/>
      <c r="O526" s="244"/>
      <c r="P526" s="219"/>
      <c r="Q526" s="218"/>
      <c r="R526" s="219"/>
      <c r="S526" s="218"/>
      <c r="T526" s="218"/>
      <c r="U526" s="218"/>
      <c r="V526" s="218"/>
      <c r="W526" s="218"/>
      <c r="X526" s="218"/>
      <c r="Y526" s="218"/>
      <c r="Z526" s="11"/>
    </row>
    <row r="527" spans="1:26" ht="52.2" customHeight="1" x14ac:dyDescent="0.3">
      <c r="A527" s="17"/>
      <c r="C527" s="10"/>
      <c r="D527" s="259">
        <v>47</v>
      </c>
      <c r="E527" s="237"/>
      <c r="F527" s="378"/>
      <c r="G527" s="17"/>
      <c r="H527" s="238"/>
      <c r="I527" s="357" t="s">
        <v>817</v>
      </c>
      <c r="J527" s="357"/>
      <c r="K527" s="267"/>
      <c r="L527" s="240"/>
      <c r="M527" s="136"/>
      <c r="N527" s="240"/>
      <c r="O527" s="244"/>
      <c r="P527" s="220" t="s">
        <v>1</v>
      </c>
      <c r="Q527" s="220"/>
      <c r="R527" s="220" t="s">
        <v>2</v>
      </c>
      <c r="S527" s="220"/>
      <c r="T527" s="220" t="s">
        <v>3</v>
      </c>
      <c r="U527" s="220"/>
      <c r="V527" s="220" t="s">
        <v>4</v>
      </c>
      <c r="W527" s="220"/>
      <c r="X527" s="220" t="s">
        <v>5</v>
      </c>
      <c r="Y527" s="218"/>
      <c r="Z527" s="11"/>
    </row>
    <row r="528" spans="1:26" ht="30" customHeight="1" x14ac:dyDescent="0.3">
      <c r="C528" s="10"/>
      <c r="D528" s="259">
        <v>47</v>
      </c>
      <c r="E528" s="237"/>
      <c r="F528" s="378"/>
      <c r="H528" s="238"/>
      <c r="I528" s="243"/>
      <c r="J528" s="247" t="s">
        <v>384</v>
      </c>
      <c r="K528" s="267"/>
      <c r="L528" s="240"/>
      <c r="M528" s="248"/>
      <c r="N528" s="240"/>
      <c r="O528" s="244"/>
      <c r="P528" s="18">
        <f>M528</f>
        <v>0</v>
      </c>
      <c r="Q528" s="289"/>
      <c r="R528" s="18">
        <f>M528</f>
        <v>0</v>
      </c>
      <c r="S528" s="289"/>
      <c r="T528" s="18">
        <f>M528</f>
        <v>0</v>
      </c>
      <c r="U528" s="289"/>
      <c r="V528" s="18">
        <f>M528</f>
        <v>0</v>
      </c>
      <c r="W528" s="289"/>
      <c r="X528" s="18">
        <f>M528</f>
        <v>0</v>
      </c>
      <c r="Y528" s="218"/>
      <c r="Z528" s="11"/>
    </row>
    <row r="529" spans="1:26" ht="30" customHeight="1" x14ac:dyDescent="0.3">
      <c r="A529" s="17"/>
      <c r="C529" s="10"/>
      <c r="D529" s="259">
        <v>47</v>
      </c>
      <c r="E529" s="237"/>
      <c r="F529" s="378"/>
      <c r="G529" s="17"/>
      <c r="H529" s="238"/>
      <c r="I529" s="359" t="s">
        <v>626</v>
      </c>
      <c r="J529" s="359"/>
      <c r="K529" s="359"/>
      <c r="L529" s="359"/>
      <c r="M529" s="359"/>
      <c r="N529" s="240"/>
      <c r="O529" s="244"/>
      <c r="P529" s="219"/>
      <c r="Q529" s="218"/>
      <c r="R529" s="219"/>
      <c r="S529" s="218"/>
      <c r="T529" s="218"/>
      <c r="U529" s="218"/>
      <c r="V529" s="218"/>
      <c r="W529" s="218"/>
      <c r="X529" s="218"/>
      <c r="Y529" s="218"/>
      <c r="Z529" s="11"/>
    </row>
    <row r="530" spans="1:26" ht="68.400000000000006" customHeight="1" x14ac:dyDescent="0.3">
      <c r="A530" s="17"/>
      <c r="C530" s="10"/>
      <c r="D530" s="259">
        <v>47</v>
      </c>
      <c r="E530" s="237"/>
      <c r="F530" s="378"/>
      <c r="G530" s="17"/>
      <c r="H530" s="238"/>
      <c r="I530" s="357" t="s">
        <v>818</v>
      </c>
      <c r="J530" s="357"/>
      <c r="K530" s="261"/>
      <c r="L530" s="261"/>
      <c r="M530" s="261"/>
      <c r="N530" s="240"/>
      <c r="O530" s="244"/>
      <c r="P530" s="219"/>
      <c r="Q530" s="218"/>
      <c r="R530" s="219"/>
      <c r="S530" s="218"/>
      <c r="T530" s="218"/>
      <c r="U530" s="218"/>
      <c r="V530" s="218"/>
      <c r="W530" s="218"/>
      <c r="X530" s="218"/>
      <c r="Y530" s="218"/>
      <c r="Z530" s="11"/>
    </row>
    <row r="531" spans="1:26" ht="7.95" customHeight="1" x14ac:dyDescent="0.3">
      <c r="A531" s="17"/>
      <c r="C531" s="10"/>
      <c r="D531" s="259">
        <v>47</v>
      </c>
      <c r="E531" s="237"/>
      <c r="F531" s="378"/>
      <c r="G531" s="17"/>
      <c r="H531" s="238"/>
      <c r="I531" s="238"/>
      <c r="J531" s="238"/>
      <c r="K531" s="238"/>
      <c r="L531" s="238"/>
      <c r="M531" s="238"/>
      <c r="N531" s="240"/>
      <c r="O531" s="244"/>
      <c r="P531" s="219"/>
      <c r="Q531" s="218"/>
      <c r="R531" s="219"/>
      <c r="S531" s="218"/>
      <c r="T531" s="218"/>
      <c r="U531" s="218"/>
      <c r="V531" s="218"/>
      <c r="W531" s="218"/>
      <c r="X531" s="218"/>
      <c r="Y531" s="218"/>
      <c r="Z531" s="11"/>
    </row>
    <row r="532" spans="1:26" ht="46.8" customHeight="1" x14ac:dyDescent="0.3">
      <c r="A532" s="17"/>
      <c r="C532" s="10"/>
      <c r="D532" s="259">
        <v>47</v>
      </c>
      <c r="E532" s="237"/>
      <c r="F532" s="378"/>
      <c r="G532" s="17"/>
      <c r="H532" s="238"/>
      <c r="I532" s="360"/>
      <c r="J532" s="360"/>
      <c r="K532" s="360"/>
      <c r="L532" s="360"/>
      <c r="M532" s="360"/>
      <c r="N532" s="240"/>
      <c r="O532" s="244"/>
      <c r="P532" s="219"/>
      <c r="Q532" s="218"/>
      <c r="R532" s="219"/>
      <c r="S532" s="218"/>
      <c r="T532" s="218"/>
      <c r="U532" s="218"/>
      <c r="V532" s="218"/>
      <c r="W532" s="218"/>
      <c r="X532" s="218"/>
      <c r="Y532" s="218"/>
      <c r="Z532" s="11"/>
    </row>
    <row r="533" spans="1:26" ht="30" customHeight="1" x14ac:dyDescent="0.3">
      <c r="A533" s="17"/>
      <c r="C533" s="10"/>
      <c r="D533" s="259">
        <v>47</v>
      </c>
      <c r="E533" s="237"/>
      <c r="F533" s="378"/>
      <c r="G533" s="17"/>
      <c r="H533" s="238"/>
      <c r="I533" s="359" t="s">
        <v>627</v>
      </c>
      <c r="J533" s="359"/>
      <c r="K533" s="359"/>
      <c r="L533" s="359"/>
      <c r="M533" s="359"/>
      <c r="N533" s="240"/>
      <c r="O533" s="244"/>
      <c r="P533" s="219"/>
      <c r="Q533" s="218"/>
      <c r="R533" s="219"/>
      <c r="S533" s="218"/>
      <c r="T533" s="218"/>
      <c r="U533" s="218"/>
      <c r="V533" s="218"/>
      <c r="W533" s="218"/>
      <c r="X533" s="218"/>
      <c r="Y533" s="218"/>
      <c r="Z533" s="11"/>
    </row>
    <row r="534" spans="1:26" ht="61.2" customHeight="1" x14ac:dyDescent="0.3">
      <c r="A534" s="17"/>
      <c r="C534" s="10"/>
      <c r="D534" s="259">
        <v>47</v>
      </c>
      <c r="E534" s="237"/>
      <c r="F534" s="378"/>
      <c r="G534" s="17"/>
      <c r="H534" s="238"/>
      <c r="I534" s="357" t="s">
        <v>819</v>
      </c>
      <c r="J534" s="357"/>
      <c r="K534" s="261"/>
      <c r="L534" s="261"/>
      <c r="M534" s="261"/>
      <c r="N534" s="240"/>
      <c r="O534" s="244"/>
      <c r="P534" s="219"/>
      <c r="Q534" s="218"/>
      <c r="R534" s="219"/>
      <c r="S534" s="218"/>
      <c r="T534" s="218"/>
      <c r="U534" s="218"/>
      <c r="V534" s="218"/>
      <c r="W534" s="218"/>
      <c r="X534" s="218"/>
      <c r="Y534" s="218"/>
      <c r="Z534" s="11"/>
    </row>
    <row r="535" spans="1:26" ht="7.95" customHeight="1" x14ac:dyDescent="0.3">
      <c r="A535" s="17"/>
      <c r="C535" s="10"/>
      <c r="D535" s="259">
        <v>47</v>
      </c>
      <c r="E535" s="237"/>
      <c r="F535" s="378"/>
      <c r="G535" s="17"/>
      <c r="H535" s="238"/>
      <c r="I535" s="238"/>
      <c r="J535" s="238"/>
      <c r="K535" s="261"/>
      <c r="L535" s="261"/>
      <c r="M535" s="261"/>
      <c r="N535" s="240"/>
      <c r="O535" s="244"/>
      <c r="P535" s="219"/>
      <c r="Q535" s="218"/>
      <c r="R535" s="219"/>
      <c r="S535" s="218"/>
      <c r="T535" s="218"/>
      <c r="U535" s="218"/>
      <c r="V535" s="218"/>
      <c r="W535" s="218"/>
      <c r="X535" s="218"/>
      <c r="Y535" s="218"/>
      <c r="Z535" s="11"/>
    </row>
    <row r="536" spans="1:26" ht="30" customHeight="1" x14ac:dyDescent="0.3">
      <c r="A536" s="17"/>
      <c r="C536" s="10"/>
      <c r="D536" s="259">
        <v>47</v>
      </c>
      <c r="E536" s="237"/>
      <c r="F536" s="378"/>
      <c r="G536" s="17"/>
      <c r="H536" s="238"/>
      <c r="I536" s="315"/>
      <c r="J536" s="243"/>
      <c r="K536" s="243"/>
      <c r="L536" s="243"/>
      <c r="M536" s="243"/>
      <c r="N536" s="240"/>
      <c r="O536" s="244"/>
      <c r="P536" s="219"/>
      <c r="Q536" s="218"/>
      <c r="R536" s="219"/>
      <c r="S536" s="218"/>
      <c r="T536" s="218"/>
      <c r="U536" s="218"/>
      <c r="V536" s="218"/>
      <c r="W536" s="218"/>
      <c r="X536" s="218"/>
      <c r="Y536" s="218"/>
      <c r="Z536" s="11"/>
    </row>
    <row r="537" spans="1:26" ht="30" customHeight="1" x14ac:dyDescent="0.3">
      <c r="A537" s="17"/>
      <c r="C537" s="10"/>
      <c r="D537" s="259">
        <v>47</v>
      </c>
      <c r="E537" s="237"/>
      <c r="F537" s="378"/>
      <c r="G537" s="17"/>
      <c r="H537" s="238"/>
      <c r="I537" s="355" t="s">
        <v>682</v>
      </c>
      <c r="J537" s="355"/>
      <c r="K537" s="264"/>
      <c r="L537" s="264"/>
      <c r="M537" s="315"/>
      <c r="N537" s="238"/>
      <c r="O537" s="244"/>
      <c r="P537" s="219"/>
      <c r="Q537" s="218"/>
      <c r="R537" s="219"/>
      <c r="S537" s="218"/>
      <c r="T537" s="218"/>
      <c r="U537" s="218"/>
      <c r="V537" s="218"/>
      <c r="W537" s="218"/>
      <c r="X537" s="218"/>
      <c r="Y537" s="218"/>
      <c r="Z537" s="11"/>
    </row>
    <row r="538" spans="1:26" ht="16.95" customHeight="1" x14ac:dyDescent="0.3">
      <c r="A538" s="17"/>
      <c r="C538" s="10"/>
      <c r="D538" s="259">
        <v>47</v>
      </c>
      <c r="E538" s="237"/>
      <c r="F538" s="378"/>
      <c r="G538" s="17"/>
      <c r="H538" s="238"/>
      <c r="I538" s="263"/>
      <c r="J538" s="263"/>
      <c r="K538" s="264"/>
      <c r="L538" s="264"/>
      <c r="M538" s="264"/>
      <c r="N538" s="238"/>
      <c r="O538" s="244"/>
      <c r="P538" s="219"/>
      <c r="Q538" s="218"/>
      <c r="R538" s="219"/>
      <c r="S538" s="218"/>
      <c r="T538" s="218"/>
      <c r="U538" s="218"/>
      <c r="V538" s="218"/>
      <c r="W538" s="218"/>
      <c r="X538" s="218"/>
      <c r="Y538" s="218"/>
      <c r="Z538" s="11"/>
    </row>
    <row r="539" spans="1:26" ht="30" customHeight="1" x14ac:dyDescent="0.3">
      <c r="A539" s="17"/>
      <c r="C539" s="10"/>
      <c r="D539" s="259">
        <v>47</v>
      </c>
      <c r="G539" s="17"/>
      <c r="H539" s="249"/>
      <c r="I539" s="250"/>
      <c r="J539" s="250"/>
      <c r="K539" s="272"/>
      <c r="L539" s="244"/>
      <c r="N539" s="244"/>
      <c r="O539" s="244"/>
      <c r="P539" s="219"/>
      <c r="Q539" s="218"/>
      <c r="R539" s="219"/>
      <c r="S539" s="218"/>
      <c r="T539" s="218"/>
      <c r="U539" s="218"/>
      <c r="V539" s="218"/>
      <c r="W539" s="218"/>
      <c r="X539" s="218"/>
      <c r="Y539" s="218"/>
      <c r="Z539" s="11"/>
    </row>
    <row r="540" spans="1:26" ht="30" customHeight="1" x14ac:dyDescent="0.3">
      <c r="A540" s="17"/>
      <c r="C540" s="10"/>
      <c r="D540" s="274" t="s">
        <v>569</v>
      </c>
      <c r="E540" s="237" t="s">
        <v>81</v>
      </c>
      <c r="F540" s="378" t="s">
        <v>633</v>
      </c>
      <c r="G540" s="17">
        <f>Filtrar!AN79</f>
        <v>71</v>
      </c>
      <c r="H540" s="238" t="s">
        <v>12</v>
      </c>
      <c r="I540" s="356" t="s">
        <v>83</v>
      </c>
      <c r="J540" s="356"/>
      <c r="K540" s="267"/>
      <c r="L540" s="240"/>
      <c r="M540" s="136"/>
      <c r="N540" s="136"/>
      <c r="O540" s="244"/>
      <c r="P540" s="219"/>
      <c r="Q540" s="218"/>
      <c r="R540" s="219"/>
      <c r="S540" s="218"/>
      <c r="T540" s="218"/>
      <c r="U540" s="218"/>
      <c r="V540" s="218"/>
      <c r="W540" s="218"/>
      <c r="X540" s="218"/>
      <c r="Y540" s="218"/>
      <c r="Z540" s="11"/>
    </row>
    <row r="541" spans="1:26" ht="41.4" customHeight="1" x14ac:dyDescent="0.3">
      <c r="A541" s="17"/>
      <c r="C541" s="10"/>
      <c r="D541" s="259" t="s">
        <v>569</v>
      </c>
      <c r="E541" s="237"/>
      <c r="F541" s="378"/>
      <c r="G541" s="17"/>
      <c r="H541" s="238"/>
      <c r="I541" s="358" t="s">
        <v>632</v>
      </c>
      <c r="J541" s="358"/>
      <c r="K541" s="358"/>
      <c r="L541" s="358"/>
      <c r="M541" s="358"/>
      <c r="N541" s="240"/>
      <c r="O541" s="244"/>
      <c r="P541" s="219"/>
      <c r="Q541" s="218"/>
      <c r="R541" s="219"/>
      <c r="S541" s="218"/>
      <c r="T541" s="218"/>
      <c r="U541" s="218"/>
      <c r="V541" s="218"/>
      <c r="W541" s="218"/>
      <c r="X541" s="218"/>
      <c r="Y541" s="218"/>
      <c r="Z541" s="11"/>
    </row>
    <row r="542" spans="1:26" ht="52.8" customHeight="1" x14ac:dyDescent="0.3">
      <c r="A542" s="17"/>
      <c r="C542" s="10"/>
      <c r="D542" s="259" t="s">
        <v>569</v>
      </c>
      <c r="E542" s="237"/>
      <c r="F542" s="378"/>
      <c r="G542" s="17"/>
      <c r="H542" s="238"/>
      <c r="I542" s="357" t="s">
        <v>820</v>
      </c>
      <c r="J542" s="357"/>
      <c r="K542" s="267"/>
      <c r="L542" s="240"/>
      <c r="M542" s="136"/>
      <c r="N542" s="240"/>
      <c r="O542" s="244"/>
      <c r="P542" s="220" t="s">
        <v>1</v>
      </c>
      <c r="Q542" s="220"/>
      <c r="R542" s="220" t="s">
        <v>2</v>
      </c>
      <c r="S542" s="220"/>
      <c r="T542" s="220" t="s">
        <v>3</v>
      </c>
      <c r="U542" s="220"/>
      <c r="V542" s="220" t="s">
        <v>4</v>
      </c>
      <c r="W542" s="220"/>
      <c r="X542" s="220" t="s">
        <v>5</v>
      </c>
      <c r="Y542" s="218"/>
      <c r="Z542" s="11"/>
    </row>
    <row r="543" spans="1:26" ht="30" customHeight="1" x14ac:dyDescent="0.3">
      <c r="C543" s="10"/>
      <c r="D543" s="259" t="s">
        <v>569</v>
      </c>
      <c r="E543" s="237"/>
      <c r="F543" s="378"/>
      <c r="H543" s="238"/>
      <c r="I543" s="243"/>
      <c r="J543" s="247" t="s">
        <v>384</v>
      </c>
      <c r="K543" s="267"/>
      <c r="L543" s="240"/>
      <c r="M543" s="248"/>
      <c r="N543" s="240"/>
      <c r="O543" s="244"/>
      <c r="P543" s="18">
        <f>M543</f>
        <v>0</v>
      </c>
      <c r="Q543" s="25"/>
      <c r="R543" s="18">
        <f>M543</f>
        <v>0</v>
      </c>
      <c r="S543" s="25"/>
      <c r="T543" s="18">
        <f>M543</f>
        <v>0</v>
      </c>
      <c r="U543" s="25"/>
      <c r="V543" s="18">
        <f>M543</f>
        <v>0</v>
      </c>
      <c r="W543" s="25"/>
      <c r="X543" s="21">
        <f>M543</f>
        <v>0</v>
      </c>
      <c r="Y543" s="218"/>
      <c r="Z543" s="11"/>
    </row>
    <row r="544" spans="1:26" ht="30" customHeight="1" x14ac:dyDescent="0.3">
      <c r="A544" s="17"/>
      <c r="C544" s="10"/>
      <c r="D544" s="259" t="s">
        <v>569</v>
      </c>
      <c r="E544" s="237"/>
      <c r="F544" s="378"/>
      <c r="G544" s="17"/>
      <c r="H544" s="238"/>
      <c r="I544" s="359" t="s">
        <v>628</v>
      </c>
      <c r="J544" s="359"/>
      <c r="K544" s="359"/>
      <c r="L544" s="359"/>
      <c r="M544" s="359"/>
      <c r="N544" s="240"/>
      <c r="O544" s="244"/>
      <c r="P544" s="219"/>
      <c r="Q544" s="218"/>
      <c r="R544" s="219"/>
      <c r="S544" s="218"/>
      <c r="T544" s="218"/>
      <c r="U544" s="218"/>
      <c r="V544" s="218"/>
      <c r="W544" s="218"/>
      <c r="X544" s="218"/>
      <c r="Y544" s="218"/>
      <c r="Z544" s="11"/>
    </row>
    <row r="545" spans="1:26" ht="41.4" customHeight="1" x14ac:dyDescent="0.3">
      <c r="A545" s="17"/>
      <c r="C545" s="10"/>
      <c r="D545" s="259" t="s">
        <v>569</v>
      </c>
      <c r="E545" s="237"/>
      <c r="F545" s="378"/>
      <c r="G545" s="17"/>
      <c r="H545" s="238"/>
      <c r="I545" s="360"/>
      <c r="J545" s="360"/>
      <c r="K545" s="360"/>
      <c r="L545" s="360"/>
      <c r="M545" s="360"/>
      <c r="N545" s="240"/>
      <c r="O545" s="244"/>
      <c r="P545" s="219"/>
      <c r="Q545" s="218"/>
      <c r="R545" s="219"/>
      <c r="S545" s="218"/>
      <c r="T545" s="218"/>
      <c r="U545" s="218"/>
      <c r="V545" s="218"/>
      <c r="W545" s="218"/>
      <c r="X545" s="218"/>
      <c r="Y545" s="218"/>
      <c r="Z545" s="11"/>
    </row>
    <row r="546" spans="1:26" ht="30" customHeight="1" x14ac:dyDescent="0.3">
      <c r="A546" s="17"/>
      <c r="C546" s="10"/>
      <c r="D546" s="259" t="s">
        <v>569</v>
      </c>
      <c r="E546" s="237"/>
      <c r="F546" s="378"/>
      <c r="G546" s="17"/>
      <c r="H546" s="238"/>
      <c r="I546" s="413" t="s">
        <v>629</v>
      </c>
      <c r="J546" s="413"/>
      <c r="K546" s="413"/>
      <c r="L546" s="413"/>
      <c r="M546" s="413"/>
      <c r="N546" s="240"/>
      <c r="O546" s="244"/>
      <c r="P546" s="219"/>
      <c r="Q546" s="218"/>
      <c r="R546" s="219"/>
      <c r="S546" s="218"/>
      <c r="T546" s="218"/>
      <c r="U546" s="218"/>
      <c r="V546" s="218"/>
      <c r="W546" s="218"/>
      <c r="X546" s="218"/>
      <c r="Y546" s="218"/>
      <c r="Z546" s="11"/>
    </row>
    <row r="547" spans="1:26" ht="30" customHeight="1" x14ac:dyDescent="0.3">
      <c r="A547" s="17"/>
      <c r="C547" s="10"/>
      <c r="D547" s="259" t="s">
        <v>569</v>
      </c>
      <c r="E547" s="237"/>
      <c r="F547" s="378"/>
      <c r="G547" s="17"/>
      <c r="H547" s="238"/>
      <c r="I547" s="313"/>
      <c r="J547" s="243"/>
      <c r="K547" s="243"/>
      <c r="L547" s="243"/>
      <c r="M547" s="243"/>
      <c r="N547" s="240"/>
      <c r="O547" s="244"/>
      <c r="P547" s="219"/>
      <c r="Q547" s="218"/>
      <c r="R547" s="219"/>
      <c r="S547" s="218"/>
      <c r="T547" s="218"/>
      <c r="U547" s="218"/>
      <c r="V547" s="218"/>
      <c r="W547" s="218"/>
      <c r="X547" s="218"/>
      <c r="Y547" s="218"/>
      <c r="Z547" s="11"/>
    </row>
    <row r="548" spans="1:26" ht="16.95" customHeight="1" x14ac:dyDescent="0.3">
      <c r="A548" s="17"/>
      <c r="C548" s="10"/>
      <c r="D548" s="259" t="s">
        <v>569</v>
      </c>
      <c r="E548" s="237"/>
      <c r="F548" s="378"/>
      <c r="G548" s="17"/>
      <c r="H548" s="238"/>
      <c r="I548" s="365"/>
      <c r="J548" s="365"/>
      <c r="K548" s="365"/>
      <c r="L548" s="365"/>
      <c r="M548" s="365"/>
      <c r="N548" s="238"/>
      <c r="O548" s="244"/>
      <c r="P548" s="219"/>
      <c r="Q548" s="218"/>
      <c r="R548" s="219"/>
      <c r="S548" s="218"/>
      <c r="T548" s="218"/>
      <c r="U548" s="218"/>
      <c r="V548" s="218"/>
      <c r="W548" s="218"/>
      <c r="X548" s="218"/>
      <c r="Y548" s="218"/>
      <c r="Z548" s="11"/>
    </row>
    <row r="549" spans="1:26" ht="30" customHeight="1" x14ac:dyDescent="0.3">
      <c r="A549" s="17"/>
      <c r="C549" s="10"/>
      <c r="D549" s="259" t="s">
        <v>569</v>
      </c>
      <c r="E549" s="158"/>
      <c r="F549" s="158"/>
      <c r="G549" s="279"/>
      <c r="H549" s="253"/>
      <c r="I549" s="280"/>
      <c r="J549" s="280"/>
      <c r="K549" s="254"/>
      <c r="L549" s="256"/>
      <c r="M549" s="158"/>
      <c r="N549" s="256"/>
      <c r="O549" s="244"/>
      <c r="P549" s="219"/>
      <c r="Q549" s="218"/>
      <c r="R549" s="219"/>
      <c r="S549" s="218"/>
      <c r="T549" s="218"/>
      <c r="U549" s="218"/>
      <c r="V549" s="218"/>
      <c r="W549" s="218"/>
      <c r="X549" s="218"/>
      <c r="Y549" s="218"/>
      <c r="Z549" s="11"/>
    </row>
    <row r="550" spans="1:26" ht="30" customHeight="1" x14ac:dyDescent="0.3">
      <c r="A550" s="17"/>
      <c r="C550" s="10"/>
      <c r="D550" s="274" t="s">
        <v>570</v>
      </c>
      <c r="E550" s="237" t="s">
        <v>81</v>
      </c>
      <c r="F550" s="378" t="s">
        <v>1056</v>
      </c>
      <c r="G550" s="17">
        <f>Filtrar!AN80</f>
        <v>72</v>
      </c>
      <c r="H550" s="238" t="s">
        <v>12</v>
      </c>
      <c r="I550" s="356" t="s">
        <v>84</v>
      </c>
      <c r="J550" s="356"/>
      <c r="K550" s="267"/>
      <c r="L550" s="240"/>
      <c r="M550" s="136"/>
      <c r="N550" s="136"/>
      <c r="O550" s="244"/>
      <c r="P550" s="219"/>
      <c r="Q550" s="218"/>
      <c r="R550" s="219"/>
      <c r="S550" s="218"/>
      <c r="T550" s="218"/>
      <c r="U550" s="218"/>
      <c r="V550" s="218"/>
      <c r="W550" s="218"/>
      <c r="X550" s="218"/>
      <c r="Y550" s="218"/>
      <c r="Z550" s="11"/>
    </row>
    <row r="551" spans="1:26" ht="39" customHeight="1" x14ac:dyDescent="0.3">
      <c r="A551" s="17"/>
      <c r="C551" s="10"/>
      <c r="D551" s="259" t="s">
        <v>570</v>
      </c>
      <c r="E551" s="237"/>
      <c r="F551" s="378"/>
      <c r="G551" s="17"/>
      <c r="H551" s="238"/>
      <c r="I551" s="358" t="s">
        <v>634</v>
      </c>
      <c r="J551" s="358"/>
      <c r="K551" s="358"/>
      <c r="L551" s="358"/>
      <c r="M551" s="358"/>
      <c r="N551" s="240"/>
      <c r="O551" s="244"/>
      <c r="P551" s="219"/>
      <c r="Q551" s="218"/>
      <c r="R551" s="219"/>
      <c r="S551" s="218"/>
      <c r="T551" s="218"/>
      <c r="U551" s="218"/>
      <c r="V551" s="218"/>
      <c r="W551" s="218"/>
      <c r="X551" s="218"/>
      <c r="Y551" s="218"/>
      <c r="Z551" s="11"/>
    </row>
    <row r="552" spans="1:26" ht="101.4" customHeight="1" x14ac:dyDescent="0.3">
      <c r="A552" s="17"/>
      <c r="C552" s="10"/>
      <c r="D552" s="259" t="s">
        <v>570</v>
      </c>
      <c r="E552" s="237"/>
      <c r="F552" s="378"/>
      <c r="G552" s="17"/>
      <c r="H552" s="238"/>
      <c r="I552" s="357" t="s">
        <v>821</v>
      </c>
      <c r="J552" s="357"/>
      <c r="K552" s="267"/>
      <c r="L552" s="240"/>
      <c r="M552" s="136"/>
      <c r="N552" s="240"/>
      <c r="O552" s="244"/>
      <c r="P552" s="220" t="s">
        <v>1</v>
      </c>
      <c r="Q552" s="220"/>
      <c r="R552" s="220" t="s">
        <v>2</v>
      </c>
      <c r="S552" s="220"/>
      <c r="T552" s="220" t="s">
        <v>3</v>
      </c>
      <c r="U552" s="220"/>
      <c r="V552" s="220" t="s">
        <v>4</v>
      </c>
      <c r="W552" s="220"/>
      <c r="X552" s="220" t="s">
        <v>5</v>
      </c>
      <c r="Y552" s="218"/>
      <c r="Z552" s="11"/>
    </row>
    <row r="553" spans="1:26" ht="30" customHeight="1" x14ac:dyDescent="0.3">
      <c r="C553" s="10"/>
      <c r="D553" s="259" t="s">
        <v>570</v>
      </c>
      <c r="E553" s="237"/>
      <c r="F553" s="378"/>
      <c r="H553" s="238"/>
      <c r="I553" s="243"/>
      <c r="J553" s="247" t="s">
        <v>384</v>
      </c>
      <c r="K553" s="267"/>
      <c r="L553" s="240"/>
      <c r="M553" s="215"/>
      <c r="N553" s="240"/>
      <c r="O553" s="244"/>
      <c r="P553" s="18">
        <f>M553</f>
        <v>0</v>
      </c>
      <c r="Q553" s="25"/>
      <c r="R553" s="18">
        <f>M553</f>
        <v>0</v>
      </c>
      <c r="S553" s="25"/>
      <c r="T553" s="18">
        <f>M553</f>
        <v>0</v>
      </c>
      <c r="U553" s="25"/>
      <c r="V553" s="18">
        <f>M553</f>
        <v>0</v>
      </c>
      <c r="W553" s="25"/>
      <c r="X553" s="21">
        <f>M553</f>
        <v>0</v>
      </c>
      <c r="Y553" s="218"/>
      <c r="Z553" s="11"/>
    </row>
    <row r="554" spans="1:26" ht="30" customHeight="1" x14ac:dyDescent="0.3">
      <c r="A554" s="17"/>
      <c r="C554" s="10"/>
      <c r="D554" s="259" t="s">
        <v>570</v>
      </c>
      <c r="E554" s="237"/>
      <c r="F554" s="378"/>
      <c r="G554" s="17"/>
      <c r="H554" s="238"/>
      <c r="I554" s="442" t="s">
        <v>822</v>
      </c>
      <c r="J554" s="442"/>
      <c r="K554" s="442"/>
      <c r="L554" s="442"/>
      <c r="M554" s="318"/>
      <c r="N554" s="240"/>
      <c r="O554" s="244"/>
      <c r="P554" s="219"/>
      <c r="Q554" s="218"/>
      <c r="R554" s="219"/>
      <c r="S554" s="218"/>
      <c r="T554" s="218"/>
      <c r="U554" s="218"/>
      <c r="V554" s="218"/>
      <c r="W554" s="218"/>
      <c r="X554" s="218"/>
      <c r="Y554" s="218"/>
      <c r="Z554" s="11"/>
    </row>
    <row r="555" spans="1:26" ht="30" customHeight="1" x14ac:dyDescent="0.3">
      <c r="A555" s="17"/>
      <c r="C555" s="10"/>
      <c r="D555" s="259" t="s">
        <v>570</v>
      </c>
      <c r="E555" s="237"/>
      <c r="F555" s="378"/>
      <c r="G555" s="17"/>
      <c r="H555" s="238"/>
      <c r="I555" s="442" t="s">
        <v>823</v>
      </c>
      <c r="J555" s="442"/>
      <c r="K555" s="442"/>
      <c r="L555" s="442"/>
      <c r="M555" s="319"/>
      <c r="N555" s="240"/>
      <c r="O555" s="244"/>
      <c r="P555" s="219"/>
      <c r="Q555" s="218"/>
      <c r="R555" s="219"/>
      <c r="S555" s="218"/>
      <c r="T555" s="218"/>
      <c r="U555" s="218"/>
      <c r="V555" s="218"/>
      <c r="W555" s="218"/>
      <c r="X555" s="218"/>
      <c r="Y555" s="218"/>
      <c r="Z555" s="11"/>
    </row>
    <row r="556" spans="1:26" ht="16.95" customHeight="1" x14ac:dyDescent="0.3">
      <c r="A556" s="17"/>
      <c r="C556" s="10"/>
      <c r="D556" s="259" t="s">
        <v>570</v>
      </c>
      <c r="E556" s="237"/>
      <c r="F556" s="378"/>
      <c r="G556" s="17"/>
      <c r="H556" s="238"/>
      <c r="I556" s="365"/>
      <c r="J556" s="365"/>
      <c r="K556" s="365"/>
      <c r="L556" s="365"/>
      <c r="M556" s="365"/>
      <c r="N556" s="238"/>
      <c r="O556" s="244"/>
      <c r="P556" s="219"/>
      <c r="Q556" s="218"/>
      <c r="R556" s="219"/>
      <c r="S556" s="218"/>
      <c r="T556" s="218"/>
      <c r="U556" s="218"/>
      <c r="V556" s="218"/>
      <c r="W556" s="218"/>
      <c r="X556" s="218"/>
      <c r="Y556" s="218"/>
      <c r="Z556" s="11"/>
    </row>
    <row r="557" spans="1:26" ht="30" customHeight="1" x14ac:dyDescent="0.3">
      <c r="A557" s="17"/>
      <c r="C557" s="10"/>
      <c r="D557" s="259" t="s">
        <v>570</v>
      </c>
      <c r="F557" s="290"/>
      <c r="G557" s="17"/>
      <c r="H557" s="249"/>
      <c r="I557" s="250"/>
      <c r="J557" s="250"/>
      <c r="K557" s="272"/>
      <c r="L557" s="244"/>
      <c r="N557" s="244"/>
      <c r="O557" s="244"/>
      <c r="P557" s="219"/>
      <c r="Q557" s="218"/>
      <c r="R557" s="219"/>
      <c r="S557" s="218"/>
      <c r="T557" s="218"/>
      <c r="U557" s="218"/>
      <c r="V557" s="218"/>
      <c r="W557" s="218"/>
      <c r="X557" s="218"/>
      <c r="Y557" s="218"/>
      <c r="Z557" s="11"/>
    </row>
    <row r="558" spans="1:26" ht="30" customHeight="1" x14ac:dyDescent="0.3">
      <c r="A558" s="17"/>
      <c r="C558" s="10"/>
      <c r="D558" s="274" t="s">
        <v>571</v>
      </c>
      <c r="E558" s="237" t="s">
        <v>81</v>
      </c>
      <c r="F558" s="378" t="s">
        <v>686</v>
      </c>
      <c r="G558" s="17">
        <f>Filtrar!AN81</f>
        <v>73</v>
      </c>
      <c r="H558" s="238" t="s">
        <v>12</v>
      </c>
      <c r="I558" s="356" t="s">
        <v>687</v>
      </c>
      <c r="J558" s="356"/>
      <c r="K558" s="267"/>
      <c r="L558" s="240"/>
      <c r="M558" s="136"/>
      <c r="N558" s="136"/>
      <c r="O558" s="244"/>
      <c r="P558" s="219"/>
      <c r="Q558" s="218"/>
      <c r="R558" s="219"/>
      <c r="S558" s="218"/>
      <c r="T558" s="218"/>
      <c r="U558" s="218"/>
      <c r="V558" s="218"/>
      <c r="W558" s="218"/>
      <c r="X558" s="218"/>
      <c r="Y558" s="218"/>
      <c r="Z558" s="11"/>
    </row>
    <row r="559" spans="1:26" ht="37.799999999999997" customHeight="1" x14ac:dyDescent="0.3">
      <c r="A559" s="17"/>
      <c r="C559" s="10"/>
      <c r="D559" s="259" t="s">
        <v>571</v>
      </c>
      <c r="E559" s="237"/>
      <c r="F559" s="378"/>
      <c r="G559" s="17"/>
      <c r="H559" s="238"/>
      <c r="I559" s="239"/>
      <c r="J559" s="247" t="s">
        <v>685</v>
      </c>
      <c r="K559" s="267"/>
      <c r="L559" s="240"/>
      <c r="M559" s="320"/>
      <c r="N559" s="136"/>
      <c r="O559" s="244"/>
      <c r="P559" s="219"/>
      <c r="Q559" s="218"/>
      <c r="R559" s="219"/>
      <c r="S559" s="218"/>
      <c r="T559" s="218"/>
      <c r="U559" s="218"/>
      <c r="V559" s="218"/>
      <c r="W559" s="218"/>
      <c r="X559" s="218"/>
      <c r="Y559" s="218"/>
      <c r="Z559" s="11"/>
    </row>
    <row r="560" spans="1:26" ht="16.95" customHeight="1" x14ac:dyDescent="0.3">
      <c r="A560" s="17"/>
      <c r="C560" s="10"/>
      <c r="D560" s="259" t="s">
        <v>571</v>
      </c>
      <c r="E560" s="237"/>
      <c r="F560" s="378"/>
      <c r="G560" s="17"/>
      <c r="H560" s="238"/>
      <c r="I560" s="365"/>
      <c r="J560" s="365"/>
      <c r="K560" s="365"/>
      <c r="L560" s="365"/>
      <c r="M560" s="365"/>
      <c r="N560" s="238"/>
      <c r="O560" s="244"/>
      <c r="P560" s="219"/>
      <c r="Q560" s="218"/>
      <c r="R560" s="219"/>
      <c r="S560" s="218"/>
      <c r="T560" s="218"/>
      <c r="U560" s="218"/>
      <c r="V560" s="218"/>
      <c r="W560" s="218"/>
      <c r="X560" s="218"/>
      <c r="Y560" s="218"/>
      <c r="Z560" s="11"/>
    </row>
    <row r="561" spans="1:26" ht="30" customHeight="1" x14ac:dyDescent="0.3">
      <c r="A561" s="17"/>
      <c r="C561" s="10"/>
      <c r="D561" s="259" t="s">
        <v>571</v>
      </c>
      <c r="E561" s="237"/>
      <c r="F561" s="299"/>
      <c r="G561" s="279"/>
      <c r="H561" s="253"/>
      <c r="I561" s="254"/>
      <c r="J561" s="254"/>
      <c r="K561" s="254"/>
      <c r="L561" s="254"/>
      <c r="M561" s="254"/>
      <c r="N561" s="253"/>
      <c r="O561" s="256"/>
      <c r="P561" s="245"/>
      <c r="Q561" s="218"/>
      <c r="R561" s="219"/>
      <c r="S561" s="218"/>
      <c r="T561" s="218"/>
      <c r="U561" s="218"/>
      <c r="V561" s="218"/>
      <c r="W561" s="218"/>
      <c r="X561" s="218"/>
      <c r="Y561" s="218"/>
      <c r="Z561" s="11"/>
    </row>
    <row r="562" spans="1:26" ht="30" customHeight="1" x14ac:dyDescent="0.3">
      <c r="A562" s="17"/>
      <c r="C562" s="10"/>
      <c r="D562" s="274" t="s">
        <v>573</v>
      </c>
      <c r="E562" s="237" t="s">
        <v>81</v>
      </c>
      <c r="F562" s="378" t="s">
        <v>635</v>
      </c>
      <c r="G562" s="17">
        <f>Filtrar!AN82</f>
        <v>74</v>
      </c>
      <c r="H562" s="238" t="s">
        <v>50</v>
      </c>
      <c r="I562" s="356" t="s">
        <v>695</v>
      </c>
      <c r="J562" s="356"/>
      <c r="K562" s="267"/>
      <c r="L562" s="240"/>
      <c r="M562" s="136"/>
      <c r="N562" s="136"/>
      <c r="O562" s="244"/>
      <c r="P562" s="219"/>
      <c r="Q562" s="218"/>
      <c r="R562" s="219"/>
      <c r="S562" s="218"/>
      <c r="T562" s="218"/>
      <c r="U562" s="218"/>
      <c r="V562" s="218"/>
      <c r="W562" s="218"/>
      <c r="X562" s="218"/>
      <c r="Y562" s="218"/>
      <c r="Z562" s="11"/>
    </row>
    <row r="563" spans="1:26" ht="58.8" customHeight="1" x14ac:dyDescent="0.3">
      <c r="A563" s="17"/>
      <c r="C563" s="10"/>
      <c r="D563" s="259" t="s">
        <v>573</v>
      </c>
      <c r="E563" s="237"/>
      <c r="F563" s="378"/>
      <c r="G563" s="17"/>
      <c r="H563" s="238"/>
      <c r="I563" s="357" t="s">
        <v>641</v>
      </c>
      <c r="J563" s="357"/>
      <c r="K563" s="267"/>
      <c r="L563" s="240"/>
      <c r="M563" s="136"/>
      <c r="N563" s="240"/>
      <c r="O563" s="244"/>
      <c r="P563" s="220" t="s">
        <v>1</v>
      </c>
      <c r="Q563" s="220"/>
      <c r="R563" s="220" t="s">
        <v>2</v>
      </c>
      <c r="S563" s="220"/>
      <c r="T563" s="220" t="s">
        <v>3</v>
      </c>
      <c r="U563" s="220"/>
      <c r="V563" s="220" t="s">
        <v>4</v>
      </c>
      <c r="W563" s="220"/>
      <c r="X563" s="220" t="s">
        <v>5</v>
      </c>
      <c r="Y563" s="218"/>
      <c r="Z563" s="11"/>
    </row>
    <row r="564" spans="1:26" ht="30" customHeight="1" x14ac:dyDescent="0.3">
      <c r="C564" s="10"/>
      <c r="D564" s="259" t="s">
        <v>573</v>
      </c>
      <c r="E564" s="237"/>
      <c r="F564" s="378"/>
      <c r="H564" s="238"/>
      <c r="I564" s="243"/>
      <c r="J564" s="247" t="s">
        <v>384</v>
      </c>
      <c r="K564" s="267"/>
      <c r="L564" s="240"/>
      <c r="M564" s="248"/>
      <c r="N564" s="240"/>
      <c r="O564" s="244"/>
      <c r="P564" s="18">
        <f>M564</f>
        <v>0</v>
      </c>
      <c r="Q564" s="25"/>
      <c r="R564" s="18">
        <f>M564</f>
        <v>0</v>
      </c>
      <c r="S564" s="25"/>
      <c r="T564" s="18">
        <f>M564</f>
        <v>0</v>
      </c>
      <c r="U564" s="25"/>
      <c r="V564" s="18">
        <f>M564</f>
        <v>0</v>
      </c>
      <c r="W564" s="25"/>
      <c r="X564" s="21">
        <f>M564</f>
        <v>0</v>
      </c>
      <c r="Y564" s="218"/>
      <c r="Z564" s="11"/>
    </row>
    <row r="565" spans="1:26" ht="30" customHeight="1" x14ac:dyDescent="0.3">
      <c r="A565" s="17"/>
      <c r="C565" s="10"/>
      <c r="D565" s="259" t="s">
        <v>573</v>
      </c>
      <c r="E565" s="237"/>
      <c r="F565" s="378"/>
      <c r="G565" s="17"/>
      <c r="H565" s="238"/>
      <c r="I565" s="359" t="s">
        <v>638</v>
      </c>
      <c r="J565" s="359"/>
      <c r="K565" s="359"/>
      <c r="L565" s="359"/>
      <c r="M565" s="359"/>
      <c r="N565" s="240"/>
      <c r="O565" s="244"/>
      <c r="P565" s="219"/>
      <c r="Q565" s="218"/>
      <c r="R565" s="219"/>
      <c r="S565" s="218"/>
      <c r="T565" s="218"/>
      <c r="U565" s="218"/>
      <c r="V565" s="218"/>
      <c r="W565" s="218"/>
      <c r="X565" s="218"/>
      <c r="Y565" s="218"/>
      <c r="Z565" s="11"/>
    </row>
    <row r="566" spans="1:26" ht="30" customHeight="1" x14ac:dyDescent="0.3">
      <c r="A566" s="17"/>
      <c r="C566" s="10"/>
      <c r="D566" s="259" t="s">
        <v>573</v>
      </c>
      <c r="E566" s="237"/>
      <c r="F566" s="378"/>
      <c r="G566" s="17"/>
      <c r="H566" s="238"/>
      <c r="I566" s="321"/>
      <c r="J566" s="258"/>
      <c r="K566" s="258"/>
      <c r="L566" s="258"/>
      <c r="M566" s="258"/>
      <c r="N566" s="240"/>
      <c r="O566" s="244"/>
      <c r="P566" s="219"/>
      <c r="Q566" s="218"/>
      <c r="R566" s="219"/>
      <c r="S566" s="218"/>
      <c r="T566" s="218"/>
      <c r="U566" s="218"/>
      <c r="V566" s="218"/>
      <c r="W566" s="218"/>
      <c r="X566" s="218"/>
      <c r="Y566" s="218"/>
      <c r="Z566" s="11"/>
    </row>
    <row r="567" spans="1:26" ht="30" customHeight="1" x14ac:dyDescent="0.3">
      <c r="A567" s="17"/>
      <c r="C567" s="10"/>
      <c r="D567" s="259" t="s">
        <v>573</v>
      </c>
      <c r="E567" s="237"/>
      <c r="F567" s="378"/>
      <c r="G567" s="17"/>
      <c r="H567" s="238"/>
      <c r="I567" s="369" t="s">
        <v>639</v>
      </c>
      <c r="J567" s="369"/>
      <c r="K567" s="369"/>
      <c r="L567" s="369"/>
      <c r="M567" s="238"/>
      <c r="N567" s="240"/>
      <c r="O567" s="244"/>
      <c r="P567" s="219"/>
      <c r="Q567" s="218"/>
      <c r="R567" s="219"/>
      <c r="S567" s="218"/>
      <c r="T567" s="218"/>
      <c r="U567" s="218"/>
      <c r="V567" s="218"/>
      <c r="W567" s="218"/>
      <c r="X567" s="218"/>
      <c r="Y567" s="218"/>
      <c r="Z567" s="11"/>
    </row>
    <row r="568" spans="1:26" ht="30" customHeight="1" x14ac:dyDescent="0.3">
      <c r="A568" s="17"/>
      <c r="C568" s="10"/>
      <c r="D568" s="259" t="s">
        <v>573</v>
      </c>
      <c r="E568" s="237"/>
      <c r="F568" s="378"/>
      <c r="G568" s="17"/>
      <c r="H568" s="238"/>
      <c r="I568" s="322" t="s">
        <v>640</v>
      </c>
      <c r="J568" s="243"/>
      <c r="K568" s="243"/>
      <c r="L568" s="243"/>
      <c r="M568" s="243"/>
      <c r="N568" s="240"/>
      <c r="O568" s="244"/>
      <c r="P568" s="219"/>
      <c r="Q568" s="218"/>
      <c r="R568" s="219"/>
      <c r="S568" s="218"/>
      <c r="T568" s="218"/>
      <c r="U568" s="218"/>
      <c r="V568" s="218"/>
      <c r="W568" s="218"/>
      <c r="X568" s="218"/>
      <c r="Y568" s="218"/>
      <c r="Z568" s="11"/>
    </row>
    <row r="569" spans="1:26" ht="16.95" customHeight="1" x14ac:dyDescent="0.3">
      <c r="A569" s="17"/>
      <c r="C569" s="10"/>
      <c r="D569" s="259" t="s">
        <v>573</v>
      </c>
      <c r="E569" s="237"/>
      <c r="F569" s="378"/>
      <c r="G569" s="17"/>
      <c r="H569" s="238"/>
      <c r="I569" s="238"/>
      <c r="J569" s="238"/>
      <c r="K569" s="238"/>
      <c r="L569" s="238"/>
      <c r="M569" s="238"/>
      <c r="N569" s="240"/>
      <c r="O569" s="244"/>
      <c r="P569" s="219"/>
      <c r="Q569" s="218"/>
      <c r="R569" s="219"/>
      <c r="S569" s="218"/>
      <c r="T569" s="218"/>
      <c r="U569" s="218"/>
      <c r="V569" s="218"/>
      <c r="W569" s="218"/>
      <c r="X569" s="218"/>
      <c r="Y569" s="218"/>
      <c r="Z569" s="11"/>
    </row>
    <row r="570" spans="1:26" ht="30" customHeight="1" x14ac:dyDescent="0.3">
      <c r="A570" s="17"/>
      <c r="C570" s="10"/>
      <c r="D570" s="259" t="s">
        <v>573</v>
      </c>
      <c r="G570" s="17"/>
      <c r="H570" s="249"/>
      <c r="I570" s="250"/>
      <c r="J570" s="250"/>
      <c r="K570" s="272"/>
      <c r="L570" s="244"/>
      <c r="N570" s="244"/>
      <c r="O570" s="244"/>
      <c r="P570" s="219"/>
      <c r="Q570" s="218"/>
      <c r="R570" s="219"/>
      <c r="S570" s="218"/>
      <c r="T570" s="218"/>
      <c r="U570" s="218"/>
      <c r="V570" s="218"/>
      <c r="W570" s="218"/>
      <c r="X570" s="218"/>
      <c r="Y570" s="218"/>
      <c r="Z570" s="11"/>
    </row>
    <row r="571" spans="1:26" ht="30" customHeight="1" x14ac:dyDescent="0.3">
      <c r="A571" s="17"/>
      <c r="C571" s="10"/>
      <c r="D571" s="274" t="s">
        <v>577</v>
      </c>
      <c r="E571" s="237" t="s">
        <v>81</v>
      </c>
      <c r="F571" s="378" t="s">
        <v>1072</v>
      </c>
      <c r="G571" s="17">
        <f>Filtrar!AN83</f>
        <v>75</v>
      </c>
      <c r="H571" s="238" t="s">
        <v>50</v>
      </c>
      <c r="I571" s="356" t="s">
        <v>87</v>
      </c>
      <c r="J571" s="356"/>
      <c r="K571" s="267"/>
      <c r="L571" s="240"/>
      <c r="M571" s="136"/>
      <c r="N571" s="136"/>
      <c r="O571" s="244"/>
      <c r="P571" s="219"/>
      <c r="Q571" s="218"/>
      <c r="R571" s="219"/>
      <c r="S571" s="218"/>
      <c r="T571" s="218"/>
      <c r="U571" s="218"/>
      <c r="V571" s="218"/>
      <c r="W571" s="218"/>
      <c r="X571" s="218"/>
      <c r="Y571" s="218"/>
      <c r="Z571" s="11"/>
    </row>
    <row r="572" spans="1:26" ht="20.399999999999999" customHeight="1" x14ac:dyDescent="0.3">
      <c r="A572" s="17"/>
      <c r="C572" s="10"/>
      <c r="D572" s="259" t="s">
        <v>577</v>
      </c>
      <c r="E572" s="237"/>
      <c r="F572" s="378"/>
      <c r="G572" s="17"/>
      <c r="H572" s="238"/>
      <c r="I572" s="358" t="s">
        <v>631</v>
      </c>
      <c r="J572" s="358"/>
      <c r="K572" s="358"/>
      <c r="L572" s="358"/>
      <c r="M572" s="358"/>
      <c r="N572" s="240"/>
      <c r="O572" s="244"/>
      <c r="P572" s="219"/>
      <c r="Q572" s="218"/>
      <c r="R572" s="219"/>
      <c r="S572" s="218"/>
      <c r="T572" s="218"/>
      <c r="U572" s="218"/>
      <c r="V572" s="218"/>
      <c r="W572" s="218"/>
      <c r="X572" s="218"/>
      <c r="Y572" s="218"/>
      <c r="Z572" s="11"/>
    </row>
    <row r="573" spans="1:26" ht="63" customHeight="1" x14ac:dyDescent="0.3">
      <c r="A573" s="17"/>
      <c r="C573" s="10"/>
      <c r="D573" s="259">
        <v>50</v>
      </c>
      <c r="E573" s="237"/>
      <c r="F573" s="378"/>
      <c r="G573" s="17"/>
      <c r="H573" s="238"/>
      <c r="I573" s="357" t="s">
        <v>636</v>
      </c>
      <c r="J573" s="357"/>
      <c r="K573" s="267"/>
      <c r="L573" s="240"/>
      <c r="M573" s="136"/>
      <c r="N573" s="240"/>
      <c r="O573" s="244"/>
      <c r="P573" s="220" t="s">
        <v>1</v>
      </c>
      <c r="Q573" s="220"/>
      <c r="R573" s="220" t="s">
        <v>2</v>
      </c>
      <c r="S573" s="220"/>
      <c r="T573" s="220" t="s">
        <v>3</v>
      </c>
      <c r="U573" s="220"/>
      <c r="V573" s="220" t="s">
        <v>4</v>
      </c>
      <c r="W573" s="220"/>
      <c r="X573" s="220" t="s">
        <v>5</v>
      </c>
      <c r="Y573" s="218"/>
      <c r="Z573" s="11"/>
    </row>
    <row r="574" spans="1:26" ht="30" customHeight="1" x14ac:dyDescent="0.3">
      <c r="A574" t="e">
        <f>AVERAGE(#REF!)</f>
        <v>#REF!</v>
      </c>
      <c r="C574" s="10"/>
      <c r="D574" s="259">
        <v>50</v>
      </c>
      <c r="E574" s="237"/>
      <c r="F574" s="378"/>
      <c r="H574" s="238"/>
      <c r="I574" s="243"/>
      <c r="J574" s="247" t="s">
        <v>384</v>
      </c>
      <c r="K574" s="267"/>
      <c r="L574" s="240"/>
      <c r="M574" s="248"/>
      <c r="N574" s="240"/>
      <c r="O574" s="244"/>
      <c r="P574" s="18">
        <f>M574</f>
        <v>0</v>
      </c>
      <c r="Q574" s="289"/>
      <c r="R574" s="18">
        <f>M574</f>
        <v>0</v>
      </c>
      <c r="S574" s="289"/>
      <c r="T574" s="18">
        <f>M574</f>
        <v>0</v>
      </c>
      <c r="U574" s="289"/>
      <c r="V574" s="18">
        <f>M574</f>
        <v>0</v>
      </c>
      <c r="W574" s="289"/>
      <c r="X574" s="18">
        <f>M574</f>
        <v>0</v>
      </c>
      <c r="Y574" s="218"/>
      <c r="Z574" s="11"/>
    </row>
    <row r="575" spans="1:26" ht="30" customHeight="1" x14ac:dyDescent="0.3">
      <c r="A575" s="17"/>
      <c r="C575" s="10"/>
      <c r="D575" s="259">
        <v>50</v>
      </c>
      <c r="E575" s="237"/>
      <c r="F575" s="378"/>
      <c r="G575" s="17"/>
      <c r="H575" s="238"/>
      <c r="I575" s="359" t="s">
        <v>637</v>
      </c>
      <c r="J575" s="359"/>
      <c r="K575" s="359"/>
      <c r="L575" s="359"/>
      <c r="M575" s="359"/>
      <c r="N575" s="240"/>
      <c r="O575" s="244"/>
      <c r="P575" s="219"/>
      <c r="Q575" s="218"/>
      <c r="R575" s="219"/>
      <c r="S575" s="218"/>
      <c r="T575" s="218"/>
      <c r="U575" s="218"/>
      <c r="V575" s="218"/>
      <c r="W575" s="218"/>
      <c r="X575" s="218"/>
      <c r="Y575" s="218"/>
      <c r="Z575" s="11"/>
    </row>
    <row r="576" spans="1:26" ht="30" customHeight="1" x14ac:dyDescent="0.3">
      <c r="A576" s="17"/>
      <c r="C576" s="10"/>
      <c r="D576" s="259">
        <v>50</v>
      </c>
      <c r="E576" s="237"/>
      <c r="F576" s="378"/>
      <c r="G576" s="17"/>
      <c r="H576" s="238"/>
      <c r="I576" s="321"/>
      <c r="J576" s="258"/>
      <c r="K576" s="258"/>
      <c r="L576" s="258"/>
      <c r="M576" s="258"/>
      <c r="N576" s="240"/>
      <c r="O576" s="244"/>
      <c r="P576" s="219"/>
      <c r="Q576" s="218"/>
      <c r="R576" s="219"/>
      <c r="S576" s="218"/>
      <c r="T576" s="218"/>
      <c r="U576" s="218"/>
      <c r="V576" s="218"/>
      <c r="W576" s="218"/>
      <c r="X576" s="218"/>
      <c r="Y576" s="218"/>
      <c r="Z576" s="11"/>
    </row>
    <row r="577" spans="1:26" ht="30" customHeight="1" x14ac:dyDescent="0.3">
      <c r="A577" s="17"/>
      <c r="C577" s="10"/>
      <c r="D577" s="259">
        <v>50</v>
      </c>
      <c r="E577" s="237"/>
      <c r="F577" s="378"/>
      <c r="G577" s="17"/>
      <c r="H577" s="238"/>
      <c r="I577" s="369" t="s">
        <v>630</v>
      </c>
      <c r="J577" s="369"/>
      <c r="K577" s="369"/>
      <c r="L577" s="369"/>
      <c r="M577" s="238"/>
      <c r="N577" s="240"/>
      <c r="O577" s="244"/>
      <c r="P577" s="219"/>
      <c r="Q577" s="218"/>
      <c r="R577" s="219"/>
      <c r="S577" s="218"/>
      <c r="T577" s="218"/>
      <c r="U577" s="218"/>
      <c r="V577" s="218"/>
      <c r="W577" s="218"/>
      <c r="X577" s="218"/>
      <c r="Y577" s="218"/>
      <c r="Z577" s="11"/>
    </row>
    <row r="578" spans="1:26" ht="30" customHeight="1" x14ac:dyDescent="0.3">
      <c r="A578" s="17"/>
      <c r="C578" s="10"/>
      <c r="D578" s="259">
        <v>50</v>
      </c>
      <c r="E578" s="237"/>
      <c r="F578" s="378"/>
      <c r="G578" s="17"/>
      <c r="H578" s="238"/>
      <c r="I578" s="322" t="s">
        <v>640</v>
      </c>
      <c r="J578" s="243"/>
      <c r="K578" s="243"/>
      <c r="L578" s="243"/>
      <c r="M578" s="243"/>
      <c r="N578" s="240"/>
      <c r="O578" s="244"/>
      <c r="P578" s="219"/>
      <c r="Q578" s="218"/>
      <c r="R578" s="219"/>
      <c r="S578" s="218"/>
      <c r="T578" s="218"/>
      <c r="U578" s="218"/>
      <c r="V578" s="218"/>
      <c r="W578" s="218"/>
      <c r="X578" s="218"/>
      <c r="Y578" s="218"/>
      <c r="Z578" s="11"/>
    </row>
    <row r="579" spans="1:26" ht="16.95" customHeight="1" x14ac:dyDescent="0.3">
      <c r="A579" s="17"/>
      <c r="C579" s="10"/>
      <c r="D579" s="259">
        <v>50</v>
      </c>
      <c r="E579" s="237"/>
      <c r="F579" s="378"/>
      <c r="G579" s="17"/>
      <c r="H579" s="238"/>
      <c r="I579" s="365"/>
      <c r="J579" s="365"/>
      <c r="K579" s="365"/>
      <c r="L579" s="365"/>
      <c r="M579" s="365"/>
      <c r="N579" s="238"/>
      <c r="O579" s="244"/>
      <c r="P579" s="219"/>
      <c r="Q579" s="218"/>
      <c r="R579" s="219"/>
      <c r="S579" s="218"/>
      <c r="T579" s="218"/>
      <c r="U579" s="218"/>
      <c r="V579" s="218"/>
      <c r="W579" s="218"/>
      <c r="X579" s="218"/>
      <c r="Y579" s="218"/>
      <c r="Z579" s="11"/>
    </row>
    <row r="580" spans="1:26" ht="30" customHeight="1" thickBot="1" x14ac:dyDescent="0.35">
      <c r="A580" s="17"/>
      <c r="C580" s="13"/>
      <c r="D580" s="291">
        <v>50</v>
      </c>
      <c r="E580" s="12"/>
      <c r="F580" s="12"/>
      <c r="G580" s="292"/>
      <c r="H580" s="293"/>
      <c r="I580" s="294"/>
      <c r="J580" s="294"/>
      <c r="K580" s="295"/>
      <c r="L580" s="296"/>
      <c r="M580" s="12"/>
      <c r="N580" s="296"/>
      <c r="O580" s="296"/>
      <c r="P580" s="297"/>
      <c r="Q580" s="298"/>
      <c r="R580" s="297"/>
      <c r="S580" s="298"/>
      <c r="T580" s="298"/>
      <c r="U580" s="298"/>
      <c r="V580" s="298"/>
      <c r="W580" s="298"/>
      <c r="X580" s="298"/>
      <c r="Y580" s="298"/>
      <c r="Z580" s="14"/>
    </row>
    <row r="581" spans="1:26" ht="8.4" hidden="1" customHeight="1" x14ac:dyDescent="0.3">
      <c r="C581" s="10"/>
      <c r="E581" s="221"/>
      <c r="F581" s="221"/>
      <c r="G581" s="221"/>
      <c r="J581" s="222"/>
      <c r="Z581" s="11"/>
    </row>
    <row r="582" spans="1:26" ht="19.2" hidden="1" customHeight="1" thickBot="1" x14ac:dyDescent="0.35">
      <c r="C582" s="10"/>
      <c r="E582" s="396" t="s">
        <v>95</v>
      </c>
      <c r="F582" s="396"/>
      <c r="G582" s="396"/>
      <c r="H582" s="396"/>
      <c r="I582" s="396"/>
      <c r="J582" s="132" t="s">
        <v>96</v>
      </c>
      <c r="K582" s="395" t="s">
        <v>36</v>
      </c>
      <c r="L582" s="395"/>
      <c r="M582" s="395"/>
      <c r="N582" s="396" t="s">
        <v>97</v>
      </c>
      <c r="O582" s="396"/>
      <c r="P582" s="396"/>
      <c r="Q582" s="396"/>
      <c r="R582" s="396"/>
      <c r="S582" s="396"/>
      <c r="T582" s="395" t="s">
        <v>98</v>
      </c>
      <c r="U582" s="395"/>
      <c r="V582" s="395"/>
      <c r="W582" s="395"/>
      <c r="X582" s="395"/>
      <c r="Y582" s="132"/>
      <c r="Z582" s="11"/>
    </row>
    <row r="583" spans="1:26" ht="24" hidden="1" customHeight="1" x14ac:dyDescent="0.3">
      <c r="C583" s="10"/>
      <c r="D583" s="398" t="s">
        <v>1</v>
      </c>
      <c r="E583" s="379"/>
      <c r="F583" s="380"/>
      <c r="G583" s="380"/>
      <c r="H583" s="380"/>
      <c r="I583" s="381"/>
      <c r="J583" s="2"/>
      <c r="K583" s="382"/>
      <c r="L583" s="382"/>
      <c r="M583" s="382"/>
      <c r="N583" s="391"/>
      <c r="O583" s="392"/>
      <c r="P583" s="392"/>
      <c r="Q583" s="392"/>
      <c r="R583" s="392"/>
      <c r="S583" s="393"/>
      <c r="T583" s="382"/>
      <c r="U583" s="382"/>
      <c r="V583" s="382"/>
      <c r="W583" s="382"/>
      <c r="X583" s="394"/>
      <c r="Y583" s="159"/>
      <c r="Z583" s="11"/>
    </row>
    <row r="584" spans="1:26" ht="24" hidden="1" customHeight="1" x14ac:dyDescent="0.3">
      <c r="C584" s="10"/>
      <c r="D584" s="399"/>
      <c r="E584" s="374"/>
      <c r="F584" s="375"/>
      <c r="G584" s="375"/>
      <c r="H584" s="375"/>
      <c r="I584" s="376"/>
      <c r="J584" s="3"/>
      <c r="K584" s="377"/>
      <c r="L584" s="377"/>
      <c r="M584" s="377"/>
      <c r="N584" s="388"/>
      <c r="O584" s="389"/>
      <c r="P584" s="389"/>
      <c r="Q584" s="389"/>
      <c r="R584" s="389"/>
      <c r="S584" s="390"/>
      <c r="T584" s="377"/>
      <c r="U584" s="377"/>
      <c r="V584" s="377"/>
      <c r="W584" s="377"/>
      <c r="X584" s="387"/>
      <c r="Y584" s="159"/>
      <c r="Z584" s="11"/>
    </row>
    <row r="585" spans="1:26" ht="24" hidden="1" customHeight="1" x14ac:dyDescent="0.3">
      <c r="C585" s="10"/>
      <c r="D585" s="400"/>
      <c r="E585" s="374"/>
      <c r="F585" s="375"/>
      <c r="G585" s="375"/>
      <c r="H585" s="375"/>
      <c r="I585" s="376"/>
      <c r="J585" s="3"/>
      <c r="K585" s="377"/>
      <c r="L585" s="377"/>
      <c r="M585" s="377"/>
      <c r="N585" s="388"/>
      <c r="O585" s="389"/>
      <c r="P585" s="389"/>
      <c r="Q585" s="389"/>
      <c r="R585" s="389"/>
      <c r="S585" s="390"/>
      <c r="T585" s="377"/>
      <c r="U585" s="377"/>
      <c r="V585" s="377"/>
      <c r="W585" s="377"/>
      <c r="X585" s="387"/>
      <c r="Y585" s="159"/>
      <c r="Z585" s="11"/>
    </row>
    <row r="586" spans="1:26" ht="24" hidden="1" customHeight="1" x14ac:dyDescent="0.3">
      <c r="C586" s="10"/>
      <c r="D586" s="400"/>
      <c r="E586" s="374"/>
      <c r="F586" s="375"/>
      <c r="G586" s="375"/>
      <c r="H586" s="375"/>
      <c r="I586" s="376"/>
      <c r="J586" s="3"/>
      <c r="K586" s="377"/>
      <c r="L586" s="377"/>
      <c r="M586" s="377"/>
      <c r="N586" s="388"/>
      <c r="O586" s="389"/>
      <c r="P586" s="389"/>
      <c r="Q586" s="389"/>
      <c r="R586" s="389"/>
      <c r="S586" s="390"/>
      <c r="T586" s="377"/>
      <c r="U586" s="377"/>
      <c r="V586" s="377"/>
      <c r="W586" s="377"/>
      <c r="X586" s="387"/>
      <c r="Y586" s="159"/>
      <c r="Z586" s="11"/>
    </row>
    <row r="587" spans="1:26" ht="24" hidden="1" customHeight="1" x14ac:dyDescent="0.3">
      <c r="C587" s="10"/>
      <c r="D587" s="400"/>
      <c r="E587" s="374"/>
      <c r="F587" s="375"/>
      <c r="G587" s="375"/>
      <c r="H587" s="375"/>
      <c r="I587" s="376"/>
      <c r="J587" s="3"/>
      <c r="K587" s="377"/>
      <c r="L587" s="377"/>
      <c r="M587" s="377"/>
      <c r="N587" s="388"/>
      <c r="O587" s="389"/>
      <c r="P587" s="389"/>
      <c r="Q587" s="389"/>
      <c r="R587" s="389"/>
      <c r="S587" s="390"/>
      <c r="T587" s="377"/>
      <c r="U587" s="377"/>
      <c r="V587" s="377"/>
      <c r="W587" s="377"/>
      <c r="X587" s="387"/>
      <c r="Y587" s="159"/>
      <c r="Z587" s="11"/>
    </row>
    <row r="588" spans="1:26" ht="24" hidden="1" customHeight="1" x14ac:dyDescent="0.3">
      <c r="C588" s="10"/>
      <c r="D588" s="400"/>
      <c r="E588" s="374"/>
      <c r="F588" s="375"/>
      <c r="G588" s="375"/>
      <c r="H588" s="375"/>
      <c r="I588" s="376"/>
      <c r="J588" s="3"/>
      <c r="K588" s="377"/>
      <c r="L588" s="377"/>
      <c r="M588" s="377"/>
      <c r="N588" s="388"/>
      <c r="O588" s="389"/>
      <c r="P588" s="389"/>
      <c r="Q588" s="389"/>
      <c r="R588" s="389"/>
      <c r="S588" s="390"/>
      <c r="T588" s="377"/>
      <c r="U588" s="377"/>
      <c r="V588" s="377"/>
      <c r="W588" s="377"/>
      <c r="X588" s="387"/>
      <c r="Y588" s="159"/>
      <c r="Z588" s="11"/>
    </row>
    <row r="589" spans="1:26" ht="24" hidden="1" customHeight="1" x14ac:dyDescent="0.3">
      <c r="C589" s="10"/>
      <c r="D589" s="400"/>
      <c r="E589" s="374"/>
      <c r="F589" s="375"/>
      <c r="G589" s="375"/>
      <c r="H589" s="375"/>
      <c r="I589" s="376"/>
      <c r="J589" s="3"/>
      <c r="K589" s="377"/>
      <c r="L589" s="377"/>
      <c r="M589" s="377"/>
      <c r="N589" s="388"/>
      <c r="O589" s="389"/>
      <c r="P589" s="389"/>
      <c r="Q589" s="389"/>
      <c r="R589" s="389"/>
      <c r="S589" s="390"/>
      <c r="T589" s="377"/>
      <c r="U589" s="377"/>
      <c r="V589" s="377"/>
      <c r="W589" s="377"/>
      <c r="X589" s="387"/>
      <c r="Y589" s="159"/>
      <c r="Z589" s="11"/>
    </row>
    <row r="590" spans="1:26" ht="24" hidden="1" customHeight="1" x14ac:dyDescent="0.3">
      <c r="C590" s="10"/>
      <c r="D590" s="400"/>
      <c r="E590" s="374"/>
      <c r="F590" s="375"/>
      <c r="G590" s="375"/>
      <c r="H590" s="375"/>
      <c r="I590" s="376"/>
      <c r="J590" s="3"/>
      <c r="K590" s="377"/>
      <c r="L590" s="377"/>
      <c r="M590" s="377"/>
      <c r="N590" s="388"/>
      <c r="O590" s="389"/>
      <c r="P590" s="389"/>
      <c r="Q590" s="389"/>
      <c r="R590" s="389"/>
      <c r="S590" s="390"/>
      <c r="T590" s="377"/>
      <c r="U590" s="377"/>
      <c r="V590" s="377"/>
      <c r="W590" s="377"/>
      <c r="X590" s="387"/>
      <c r="Y590" s="159"/>
      <c r="Z590" s="11"/>
    </row>
    <row r="591" spans="1:26" ht="24" hidden="1" customHeight="1" x14ac:dyDescent="0.3">
      <c r="C591" s="10"/>
      <c r="D591" s="400"/>
      <c r="E591" s="374"/>
      <c r="F591" s="375"/>
      <c r="G591" s="375"/>
      <c r="H591" s="375"/>
      <c r="I591" s="376"/>
      <c r="J591" s="3"/>
      <c r="K591" s="377"/>
      <c r="L591" s="377"/>
      <c r="M591" s="377"/>
      <c r="N591" s="388"/>
      <c r="O591" s="389"/>
      <c r="P591" s="389"/>
      <c r="Q591" s="389"/>
      <c r="R591" s="389"/>
      <c r="S591" s="390"/>
      <c r="T591" s="377"/>
      <c r="U591" s="377"/>
      <c r="V591" s="377"/>
      <c r="W591" s="377"/>
      <c r="X591" s="387"/>
      <c r="Y591" s="159"/>
      <c r="Z591" s="11"/>
    </row>
    <row r="592" spans="1:26" ht="24" hidden="1" customHeight="1" thickBot="1" x14ac:dyDescent="0.35">
      <c r="C592" s="10"/>
      <c r="D592" s="401"/>
      <c r="E592" s="383"/>
      <c r="F592" s="384"/>
      <c r="G592" s="384"/>
      <c r="H592" s="384"/>
      <c r="I592" s="385"/>
      <c r="J592" s="4"/>
      <c r="K592" s="386"/>
      <c r="L592" s="386"/>
      <c r="M592" s="386"/>
      <c r="N592" s="406"/>
      <c r="O592" s="407"/>
      <c r="P592" s="407"/>
      <c r="Q592" s="407"/>
      <c r="R592" s="407"/>
      <c r="S592" s="408"/>
      <c r="T592" s="386"/>
      <c r="U592" s="386"/>
      <c r="V592" s="386"/>
      <c r="W592" s="386"/>
      <c r="X592" s="397"/>
      <c r="Y592" s="159"/>
      <c r="Z592" s="11"/>
    </row>
    <row r="593" spans="3:26" ht="24" hidden="1" customHeight="1" x14ac:dyDescent="0.3">
      <c r="C593" s="10"/>
      <c r="D593" s="398" t="s">
        <v>2</v>
      </c>
      <c r="E593" s="379"/>
      <c r="F593" s="380"/>
      <c r="G593" s="380"/>
      <c r="H593" s="380"/>
      <c r="I593" s="381"/>
      <c r="J593" s="2"/>
      <c r="K593" s="382"/>
      <c r="L593" s="382"/>
      <c r="M593" s="382"/>
      <c r="N593" s="391"/>
      <c r="O593" s="392"/>
      <c r="P593" s="392"/>
      <c r="Q593" s="392"/>
      <c r="R593" s="392"/>
      <c r="S593" s="393"/>
      <c r="T593" s="382"/>
      <c r="U593" s="382"/>
      <c r="V593" s="382"/>
      <c r="W593" s="382"/>
      <c r="X593" s="394"/>
      <c r="Y593" s="159"/>
      <c r="Z593" s="11"/>
    </row>
    <row r="594" spans="3:26" ht="24" hidden="1" customHeight="1" x14ac:dyDescent="0.3">
      <c r="C594" s="10"/>
      <c r="D594" s="410"/>
      <c r="E594" s="374"/>
      <c r="F594" s="375"/>
      <c r="G594" s="375"/>
      <c r="H594" s="375"/>
      <c r="I594" s="376"/>
      <c r="J594" s="3"/>
      <c r="K594" s="377"/>
      <c r="L594" s="377"/>
      <c r="M594" s="377"/>
      <c r="N594" s="388"/>
      <c r="O594" s="389"/>
      <c r="P594" s="389"/>
      <c r="Q594" s="389"/>
      <c r="R594" s="389"/>
      <c r="S594" s="390"/>
      <c r="T594" s="377"/>
      <c r="U594" s="377"/>
      <c r="V594" s="377"/>
      <c r="W594" s="377"/>
      <c r="X594" s="387"/>
      <c r="Y594" s="159"/>
      <c r="Z594" s="11"/>
    </row>
    <row r="595" spans="3:26" ht="24" hidden="1" customHeight="1" x14ac:dyDescent="0.3">
      <c r="C595" s="10"/>
      <c r="D595" s="410"/>
      <c r="E595" s="374"/>
      <c r="F595" s="375"/>
      <c r="G595" s="375"/>
      <c r="H595" s="375"/>
      <c r="I595" s="376"/>
      <c r="J595" s="3"/>
      <c r="K595" s="377"/>
      <c r="L595" s="377"/>
      <c r="M595" s="377"/>
      <c r="N595" s="388"/>
      <c r="O595" s="389"/>
      <c r="P595" s="389"/>
      <c r="Q595" s="389"/>
      <c r="R595" s="389"/>
      <c r="S595" s="390"/>
      <c r="T595" s="377"/>
      <c r="U595" s="377"/>
      <c r="V595" s="377"/>
      <c r="W595" s="377"/>
      <c r="X595" s="387"/>
      <c r="Y595" s="159"/>
      <c r="Z595" s="11"/>
    </row>
    <row r="596" spans="3:26" ht="24" hidden="1" customHeight="1" x14ac:dyDescent="0.3">
      <c r="C596" s="10"/>
      <c r="D596" s="410"/>
      <c r="E596" s="374"/>
      <c r="F596" s="375"/>
      <c r="G596" s="375"/>
      <c r="H596" s="375"/>
      <c r="I596" s="376"/>
      <c r="J596" s="3"/>
      <c r="K596" s="377"/>
      <c r="L596" s="377"/>
      <c r="M596" s="377"/>
      <c r="N596" s="388"/>
      <c r="O596" s="389"/>
      <c r="P596" s="389"/>
      <c r="Q596" s="389"/>
      <c r="R596" s="389"/>
      <c r="S596" s="390"/>
      <c r="T596" s="377"/>
      <c r="U596" s="377"/>
      <c r="V596" s="377"/>
      <c r="W596" s="377"/>
      <c r="X596" s="387"/>
      <c r="Y596" s="159"/>
      <c r="Z596" s="11"/>
    </row>
    <row r="597" spans="3:26" ht="24" hidden="1" customHeight="1" x14ac:dyDescent="0.3">
      <c r="C597" s="10"/>
      <c r="D597" s="410"/>
      <c r="E597" s="374"/>
      <c r="F597" s="375"/>
      <c r="G597" s="375"/>
      <c r="H597" s="375"/>
      <c r="I597" s="376"/>
      <c r="J597" s="3"/>
      <c r="K597" s="377"/>
      <c r="L597" s="377"/>
      <c r="M597" s="377"/>
      <c r="N597" s="388"/>
      <c r="O597" s="389"/>
      <c r="P597" s="389"/>
      <c r="Q597" s="389"/>
      <c r="R597" s="389"/>
      <c r="S597" s="390"/>
      <c r="T597" s="377"/>
      <c r="U597" s="377"/>
      <c r="V597" s="377"/>
      <c r="W597" s="377"/>
      <c r="X597" s="387"/>
      <c r="Y597" s="159"/>
      <c r="Z597" s="11"/>
    </row>
    <row r="598" spans="3:26" ht="24" hidden="1" customHeight="1" x14ac:dyDescent="0.3">
      <c r="C598" s="10"/>
      <c r="D598" s="410"/>
      <c r="E598" s="374"/>
      <c r="F598" s="375"/>
      <c r="G598" s="375"/>
      <c r="H598" s="375"/>
      <c r="I598" s="376"/>
      <c r="J598" s="3"/>
      <c r="K598" s="377"/>
      <c r="L598" s="377"/>
      <c r="M598" s="377"/>
      <c r="N598" s="388"/>
      <c r="O598" s="389"/>
      <c r="P598" s="389"/>
      <c r="Q598" s="389"/>
      <c r="R598" s="389"/>
      <c r="S598" s="390"/>
      <c r="T598" s="377"/>
      <c r="U598" s="377"/>
      <c r="V598" s="377"/>
      <c r="W598" s="377"/>
      <c r="X598" s="387"/>
      <c r="Y598" s="159"/>
      <c r="Z598" s="11"/>
    </row>
    <row r="599" spans="3:26" ht="24" hidden="1" customHeight="1" x14ac:dyDescent="0.3">
      <c r="C599" s="10"/>
      <c r="D599" s="410"/>
      <c r="E599" s="374"/>
      <c r="F599" s="375"/>
      <c r="G599" s="375"/>
      <c r="H599" s="375"/>
      <c r="I599" s="376"/>
      <c r="J599" s="3"/>
      <c r="K599" s="377"/>
      <c r="L599" s="377"/>
      <c r="M599" s="377"/>
      <c r="N599" s="388"/>
      <c r="O599" s="389"/>
      <c r="P599" s="389"/>
      <c r="Q599" s="389"/>
      <c r="R599" s="389"/>
      <c r="S599" s="390"/>
      <c r="T599" s="377"/>
      <c r="U599" s="377"/>
      <c r="V599" s="377"/>
      <c r="W599" s="377"/>
      <c r="X599" s="387"/>
      <c r="Y599" s="159"/>
      <c r="Z599" s="11"/>
    </row>
    <row r="600" spans="3:26" ht="24" hidden="1" customHeight="1" x14ac:dyDescent="0.3">
      <c r="C600" s="10"/>
      <c r="D600" s="410"/>
      <c r="E600" s="374"/>
      <c r="F600" s="375"/>
      <c r="G600" s="375"/>
      <c r="H600" s="375"/>
      <c r="I600" s="376"/>
      <c r="J600" s="3"/>
      <c r="K600" s="377"/>
      <c r="L600" s="377"/>
      <c r="M600" s="377"/>
      <c r="N600" s="388"/>
      <c r="O600" s="389"/>
      <c r="P600" s="389"/>
      <c r="Q600" s="389"/>
      <c r="R600" s="389"/>
      <c r="S600" s="390"/>
      <c r="T600" s="377"/>
      <c r="U600" s="377"/>
      <c r="V600" s="377"/>
      <c r="W600" s="377"/>
      <c r="X600" s="387"/>
      <c r="Y600" s="159"/>
      <c r="Z600" s="11"/>
    </row>
    <row r="601" spans="3:26" ht="24" hidden="1" customHeight="1" x14ac:dyDescent="0.3">
      <c r="C601" s="10"/>
      <c r="D601" s="399"/>
      <c r="E601" s="374"/>
      <c r="F601" s="375"/>
      <c r="G601" s="375"/>
      <c r="H601" s="375"/>
      <c r="I601" s="376"/>
      <c r="J601" s="3"/>
      <c r="K601" s="377"/>
      <c r="L601" s="377"/>
      <c r="M601" s="377"/>
      <c r="N601" s="388"/>
      <c r="O601" s="389"/>
      <c r="P601" s="389"/>
      <c r="Q601" s="389"/>
      <c r="R601" s="389"/>
      <c r="S601" s="390"/>
      <c r="T601" s="377"/>
      <c r="U601" s="377"/>
      <c r="V601" s="377"/>
      <c r="W601" s="377"/>
      <c r="X601" s="387"/>
      <c r="Y601" s="159"/>
      <c r="Z601" s="11"/>
    </row>
    <row r="602" spans="3:26" ht="24" hidden="1" customHeight="1" thickBot="1" x14ac:dyDescent="0.35">
      <c r="C602" s="10"/>
      <c r="D602" s="401"/>
      <c r="E602" s="383"/>
      <c r="F602" s="384"/>
      <c r="G602" s="384"/>
      <c r="H602" s="384"/>
      <c r="I602" s="385"/>
      <c r="J602" s="4"/>
      <c r="K602" s="386"/>
      <c r="L602" s="386"/>
      <c r="M602" s="386"/>
      <c r="N602" s="406"/>
      <c r="O602" s="407"/>
      <c r="P602" s="407"/>
      <c r="Q602" s="407"/>
      <c r="R602" s="407"/>
      <c r="S602" s="408"/>
      <c r="T602" s="386"/>
      <c r="U602" s="386"/>
      <c r="V602" s="386"/>
      <c r="W602" s="386"/>
      <c r="X602" s="397"/>
      <c r="Y602" s="159"/>
      <c r="Z602" s="11"/>
    </row>
    <row r="603" spans="3:26" ht="24" hidden="1" customHeight="1" x14ac:dyDescent="0.3">
      <c r="C603" s="10"/>
      <c r="D603" s="398" t="s">
        <v>3</v>
      </c>
      <c r="E603" s="379"/>
      <c r="F603" s="380"/>
      <c r="G603" s="380"/>
      <c r="H603" s="380"/>
      <c r="I603" s="381"/>
      <c r="J603" s="2"/>
      <c r="K603" s="382"/>
      <c r="L603" s="382"/>
      <c r="M603" s="382"/>
      <c r="N603" s="391"/>
      <c r="O603" s="392"/>
      <c r="P603" s="392"/>
      <c r="Q603" s="392"/>
      <c r="R603" s="392"/>
      <c r="S603" s="393"/>
      <c r="T603" s="382"/>
      <c r="U603" s="382"/>
      <c r="V603" s="382"/>
      <c r="W603" s="382"/>
      <c r="X603" s="394"/>
      <c r="Y603" s="159"/>
      <c r="Z603" s="11"/>
    </row>
    <row r="604" spans="3:26" ht="24" hidden="1" customHeight="1" x14ac:dyDescent="0.3">
      <c r="C604" s="10"/>
      <c r="D604" s="399"/>
      <c r="E604" s="374"/>
      <c r="F604" s="375"/>
      <c r="G604" s="375"/>
      <c r="H604" s="375"/>
      <c r="I604" s="376"/>
      <c r="J604" s="3"/>
      <c r="K604" s="377"/>
      <c r="L604" s="377"/>
      <c r="M604" s="377"/>
      <c r="N604" s="388"/>
      <c r="O604" s="389"/>
      <c r="P604" s="389"/>
      <c r="Q604" s="389"/>
      <c r="R604" s="389"/>
      <c r="S604" s="390"/>
      <c r="T604" s="377"/>
      <c r="U604" s="377"/>
      <c r="V604" s="377"/>
      <c r="W604" s="377"/>
      <c r="X604" s="387"/>
      <c r="Y604" s="159"/>
      <c r="Z604" s="11"/>
    </row>
    <row r="605" spans="3:26" ht="24" hidden="1" customHeight="1" x14ac:dyDescent="0.3">
      <c r="C605" s="10"/>
      <c r="D605" s="400"/>
      <c r="E605" s="374"/>
      <c r="F605" s="375"/>
      <c r="G605" s="375"/>
      <c r="H605" s="375"/>
      <c r="I605" s="376"/>
      <c r="J605" s="3"/>
      <c r="K605" s="377"/>
      <c r="L605" s="377"/>
      <c r="M605" s="377"/>
      <c r="N605" s="388"/>
      <c r="O605" s="389"/>
      <c r="P605" s="389"/>
      <c r="Q605" s="389"/>
      <c r="R605" s="389"/>
      <c r="S605" s="390"/>
      <c r="T605" s="377"/>
      <c r="U605" s="377"/>
      <c r="V605" s="377"/>
      <c r="W605" s="377"/>
      <c r="X605" s="387"/>
      <c r="Y605" s="159"/>
      <c r="Z605" s="11"/>
    </row>
    <row r="606" spans="3:26" ht="24" hidden="1" customHeight="1" x14ac:dyDescent="0.3">
      <c r="C606" s="10"/>
      <c r="D606" s="400"/>
      <c r="E606" s="374"/>
      <c r="F606" s="375"/>
      <c r="G606" s="375"/>
      <c r="H606" s="375"/>
      <c r="I606" s="376"/>
      <c r="J606" s="3"/>
      <c r="K606" s="377"/>
      <c r="L606" s="377"/>
      <c r="M606" s="377"/>
      <c r="N606" s="388"/>
      <c r="O606" s="389"/>
      <c r="P606" s="389"/>
      <c r="Q606" s="389"/>
      <c r="R606" s="389"/>
      <c r="S606" s="390"/>
      <c r="T606" s="377"/>
      <c r="U606" s="377"/>
      <c r="V606" s="377"/>
      <c r="W606" s="377"/>
      <c r="X606" s="387"/>
      <c r="Y606" s="159"/>
      <c r="Z606" s="11"/>
    </row>
    <row r="607" spans="3:26" ht="24" hidden="1" customHeight="1" x14ac:dyDescent="0.3">
      <c r="C607" s="10"/>
      <c r="D607" s="400"/>
      <c r="E607" s="374"/>
      <c r="F607" s="375"/>
      <c r="G607" s="375"/>
      <c r="H607" s="375"/>
      <c r="I607" s="376"/>
      <c r="J607" s="3"/>
      <c r="K607" s="377"/>
      <c r="L607" s="377"/>
      <c r="M607" s="377"/>
      <c r="N607" s="388"/>
      <c r="O607" s="389"/>
      <c r="P607" s="389"/>
      <c r="Q607" s="389"/>
      <c r="R607" s="389"/>
      <c r="S607" s="390"/>
      <c r="T607" s="377"/>
      <c r="U607" s="377"/>
      <c r="V607" s="377"/>
      <c r="W607" s="377"/>
      <c r="X607" s="387"/>
      <c r="Y607" s="159"/>
      <c r="Z607" s="11"/>
    </row>
    <row r="608" spans="3:26" ht="24" hidden="1" customHeight="1" x14ac:dyDescent="0.3">
      <c r="C608" s="10"/>
      <c r="D608" s="400"/>
      <c r="E608" s="374"/>
      <c r="F608" s="375"/>
      <c r="G608" s="375"/>
      <c r="H608" s="375"/>
      <c r="I608" s="376"/>
      <c r="J608" s="3"/>
      <c r="K608" s="377"/>
      <c r="L608" s="377"/>
      <c r="M608" s="377"/>
      <c r="N608" s="388"/>
      <c r="O608" s="389"/>
      <c r="P608" s="389"/>
      <c r="Q608" s="389"/>
      <c r="R608" s="389"/>
      <c r="S608" s="390"/>
      <c r="T608" s="377"/>
      <c r="U608" s="377"/>
      <c r="V608" s="377"/>
      <c r="W608" s="377"/>
      <c r="X608" s="387"/>
      <c r="Y608" s="159"/>
      <c r="Z608" s="11"/>
    </row>
    <row r="609" spans="3:26" ht="24" hidden="1" customHeight="1" x14ac:dyDescent="0.3">
      <c r="C609" s="10"/>
      <c r="D609" s="400"/>
      <c r="E609" s="374"/>
      <c r="F609" s="375"/>
      <c r="G609" s="375"/>
      <c r="H609" s="375"/>
      <c r="I609" s="376"/>
      <c r="J609" s="3"/>
      <c r="K609" s="377"/>
      <c r="L609" s="377"/>
      <c r="M609" s="377"/>
      <c r="N609" s="388"/>
      <c r="O609" s="389"/>
      <c r="P609" s="389"/>
      <c r="Q609" s="389"/>
      <c r="R609" s="389"/>
      <c r="S609" s="390"/>
      <c r="T609" s="377"/>
      <c r="U609" s="377"/>
      <c r="V609" s="377"/>
      <c r="W609" s="377"/>
      <c r="X609" s="387"/>
      <c r="Y609" s="159"/>
      <c r="Z609" s="11"/>
    </row>
    <row r="610" spans="3:26" ht="24" hidden="1" customHeight="1" x14ac:dyDescent="0.3">
      <c r="C610" s="10"/>
      <c r="D610" s="400"/>
      <c r="E610" s="374"/>
      <c r="F610" s="375"/>
      <c r="G610" s="375"/>
      <c r="H610" s="375"/>
      <c r="I610" s="376"/>
      <c r="J610" s="3"/>
      <c r="K610" s="377"/>
      <c r="L610" s="377"/>
      <c r="M610" s="377"/>
      <c r="N610" s="388"/>
      <c r="O610" s="389"/>
      <c r="P610" s="389"/>
      <c r="Q610" s="389"/>
      <c r="R610" s="389"/>
      <c r="S610" s="390"/>
      <c r="T610" s="377"/>
      <c r="U610" s="377"/>
      <c r="V610" s="377"/>
      <c r="W610" s="377"/>
      <c r="X610" s="387"/>
      <c r="Y610" s="159"/>
      <c r="Z610" s="11"/>
    </row>
    <row r="611" spans="3:26" ht="24" hidden="1" customHeight="1" x14ac:dyDescent="0.3">
      <c r="C611" s="10"/>
      <c r="D611" s="400"/>
      <c r="E611" s="374"/>
      <c r="F611" s="375"/>
      <c r="G611" s="375"/>
      <c r="H611" s="375"/>
      <c r="I611" s="376"/>
      <c r="J611" s="3"/>
      <c r="K611" s="377"/>
      <c r="L611" s="377"/>
      <c r="M611" s="377"/>
      <c r="N611" s="388"/>
      <c r="O611" s="389"/>
      <c r="P611" s="389"/>
      <c r="Q611" s="389"/>
      <c r="R611" s="389"/>
      <c r="S611" s="390"/>
      <c r="T611" s="377"/>
      <c r="U611" s="377"/>
      <c r="V611" s="377"/>
      <c r="W611" s="377"/>
      <c r="X611" s="387"/>
      <c r="Y611" s="159"/>
      <c r="Z611" s="11"/>
    </row>
    <row r="612" spans="3:26" ht="24" hidden="1" customHeight="1" thickBot="1" x14ac:dyDescent="0.35">
      <c r="C612" s="13"/>
      <c r="D612" s="401"/>
      <c r="E612" s="383"/>
      <c r="F612" s="384"/>
      <c r="G612" s="384"/>
      <c r="H612" s="384"/>
      <c r="I612" s="385"/>
      <c r="J612" s="4"/>
      <c r="K612" s="386"/>
      <c r="L612" s="386"/>
      <c r="M612" s="386"/>
      <c r="N612" s="406"/>
      <c r="O612" s="407"/>
      <c r="P612" s="407"/>
      <c r="Q612" s="407"/>
      <c r="R612" s="407"/>
      <c r="S612" s="408"/>
      <c r="T612" s="386"/>
      <c r="U612" s="386"/>
      <c r="V612" s="386"/>
      <c r="W612" s="386"/>
      <c r="X612" s="397"/>
      <c r="Y612" s="161"/>
      <c r="Z612" s="14"/>
    </row>
    <row r="613" spans="3:26" ht="24" hidden="1" customHeight="1" x14ac:dyDescent="0.3">
      <c r="C613" s="10"/>
      <c r="D613" s="410" t="s">
        <v>4</v>
      </c>
      <c r="E613" s="379"/>
      <c r="F613" s="380"/>
      <c r="G613" s="380"/>
      <c r="H613" s="380"/>
      <c r="I613" s="381"/>
      <c r="J613" s="160"/>
      <c r="K613" s="417"/>
      <c r="L613" s="417"/>
      <c r="M613" s="417"/>
      <c r="N613" s="391"/>
      <c r="O613" s="392"/>
      <c r="P613" s="392"/>
      <c r="Q613" s="392"/>
      <c r="R613" s="392"/>
      <c r="S613" s="393"/>
      <c r="T613" s="417"/>
      <c r="U613" s="417"/>
      <c r="V613" s="417"/>
      <c r="W613" s="417"/>
      <c r="X613" s="418"/>
      <c r="Y613" s="159"/>
      <c r="Z613" s="11"/>
    </row>
    <row r="614" spans="3:26" ht="24" hidden="1" customHeight="1" x14ac:dyDescent="0.3">
      <c r="C614" s="10"/>
      <c r="D614" s="410"/>
      <c r="E614" s="374"/>
      <c r="F614" s="375"/>
      <c r="G614" s="375"/>
      <c r="H614" s="375"/>
      <c r="I614" s="376"/>
      <c r="J614" s="3"/>
      <c r="K614" s="377"/>
      <c r="L614" s="377"/>
      <c r="M614" s="377"/>
      <c r="N614" s="388"/>
      <c r="O614" s="389"/>
      <c r="P614" s="389"/>
      <c r="Q614" s="389"/>
      <c r="R614" s="389"/>
      <c r="S614" s="390"/>
      <c r="T614" s="377"/>
      <c r="U614" s="377"/>
      <c r="V614" s="377"/>
      <c r="W614" s="377"/>
      <c r="X614" s="387"/>
      <c r="Y614" s="159"/>
      <c r="Z614" s="11"/>
    </row>
    <row r="615" spans="3:26" ht="24" hidden="1" customHeight="1" x14ac:dyDescent="0.3">
      <c r="C615" s="10"/>
      <c r="D615" s="410"/>
      <c r="E615" s="374"/>
      <c r="F615" s="375"/>
      <c r="G615" s="375"/>
      <c r="H615" s="375"/>
      <c r="I615" s="376"/>
      <c r="J615" s="3"/>
      <c r="K615" s="377"/>
      <c r="L615" s="377"/>
      <c r="M615" s="377"/>
      <c r="N615" s="388"/>
      <c r="O615" s="389"/>
      <c r="P615" s="389"/>
      <c r="Q615" s="389"/>
      <c r="R615" s="389"/>
      <c r="S615" s="390"/>
      <c r="T615" s="377"/>
      <c r="U615" s="377"/>
      <c r="V615" s="377"/>
      <c r="W615" s="377"/>
      <c r="X615" s="387"/>
      <c r="Y615" s="159"/>
      <c r="Z615" s="11"/>
    </row>
    <row r="616" spans="3:26" ht="24" hidden="1" customHeight="1" x14ac:dyDescent="0.3">
      <c r="C616" s="10"/>
      <c r="D616" s="410"/>
      <c r="E616" s="374"/>
      <c r="F616" s="375"/>
      <c r="G616" s="375"/>
      <c r="H616" s="375"/>
      <c r="I616" s="376"/>
      <c r="J616" s="3"/>
      <c r="K616" s="377"/>
      <c r="L616" s="377"/>
      <c r="M616" s="377"/>
      <c r="N616" s="388"/>
      <c r="O616" s="389"/>
      <c r="P616" s="389"/>
      <c r="Q616" s="389"/>
      <c r="R616" s="389"/>
      <c r="S616" s="390"/>
      <c r="T616" s="377"/>
      <c r="U616" s="377"/>
      <c r="V616" s="377"/>
      <c r="W616" s="377"/>
      <c r="X616" s="387"/>
      <c r="Y616" s="159"/>
      <c r="Z616" s="11"/>
    </row>
    <row r="617" spans="3:26" ht="24" hidden="1" customHeight="1" x14ac:dyDescent="0.3">
      <c r="C617" s="10"/>
      <c r="D617" s="410"/>
      <c r="E617" s="374"/>
      <c r="F617" s="375"/>
      <c r="G617" s="375"/>
      <c r="H617" s="375"/>
      <c r="I617" s="376"/>
      <c r="J617" s="3"/>
      <c r="K617" s="377"/>
      <c r="L617" s="377"/>
      <c r="M617" s="377"/>
      <c r="N617" s="388"/>
      <c r="O617" s="389"/>
      <c r="P617" s="389"/>
      <c r="Q617" s="389"/>
      <c r="R617" s="389"/>
      <c r="S617" s="390"/>
      <c r="T617" s="377"/>
      <c r="U617" s="377"/>
      <c r="V617" s="377"/>
      <c r="W617" s="377"/>
      <c r="X617" s="387"/>
      <c r="Y617" s="159"/>
      <c r="Z617" s="11"/>
    </row>
    <row r="618" spans="3:26" ht="24" hidden="1" customHeight="1" x14ac:dyDescent="0.3">
      <c r="C618" s="10"/>
      <c r="D618" s="410"/>
      <c r="E618" s="374"/>
      <c r="F618" s="375"/>
      <c r="G618" s="375"/>
      <c r="H618" s="375"/>
      <c r="I618" s="376"/>
      <c r="J618" s="3"/>
      <c r="K618" s="377"/>
      <c r="L618" s="377"/>
      <c r="M618" s="377"/>
      <c r="N618" s="388"/>
      <c r="O618" s="389"/>
      <c r="P618" s="389"/>
      <c r="Q618" s="389"/>
      <c r="R618" s="389"/>
      <c r="S618" s="390"/>
      <c r="T618" s="377"/>
      <c r="U618" s="377"/>
      <c r="V618" s="377"/>
      <c r="W618" s="377"/>
      <c r="X618" s="387"/>
      <c r="Y618" s="159"/>
      <c r="Z618" s="11"/>
    </row>
    <row r="619" spans="3:26" ht="24" hidden="1" customHeight="1" x14ac:dyDescent="0.3">
      <c r="C619" s="10"/>
      <c r="D619" s="410"/>
      <c r="E619" s="374"/>
      <c r="F619" s="375"/>
      <c r="G619" s="375"/>
      <c r="H619" s="375"/>
      <c r="I619" s="376"/>
      <c r="J619" s="3"/>
      <c r="K619" s="377"/>
      <c r="L619" s="377"/>
      <c r="M619" s="377"/>
      <c r="N619" s="388"/>
      <c r="O619" s="389"/>
      <c r="P619" s="389"/>
      <c r="Q619" s="389"/>
      <c r="R619" s="389"/>
      <c r="S619" s="390"/>
      <c r="T619" s="377"/>
      <c r="U619" s="377"/>
      <c r="V619" s="377"/>
      <c r="W619" s="377"/>
      <c r="X619" s="387"/>
      <c r="Y619" s="159"/>
      <c r="Z619" s="11"/>
    </row>
    <row r="620" spans="3:26" ht="24" hidden="1" customHeight="1" x14ac:dyDescent="0.3">
      <c r="C620" s="10"/>
      <c r="D620" s="410"/>
      <c r="E620" s="374"/>
      <c r="F620" s="375"/>
      <c r="G620" s="375"/>
      <c r="H620" s="375"/>
      <c r="I620" s="376"/>
      <c r="J620" s="3"/>
      <c r="K620" s="377"/>
      <c r="L620" s="377"/>
      <c r="M620" s="377"/>
      <c r="N620" s="388"/>
      <c r="O620" s="389"/>
      <c r="P620" s="389"/>
      <c r="Q620" s="389"/>
      <c r="R620" s="389"/>
      <c r="S620" s="390"/>
      <c r="T620" s="377"/>
      <c r="U620" s="377"/>
      <c r="V620" s="377"/>
      <c r="W620" s="377"/>
      <c r="X620" s="387"/>
      <c r="Y620" s="159"/>
      <c r="Z620" s="11"/>
    </row>
    <row r="621" spans="3:26" ht="24" hidden="1" customHeight="1" x14ac:dyDescent="0.3">
      <c r="C621" s="10"/>
      <c r="D621" s="399"/>
      <c r="E621" s="374"/>
      <c r="F621" s="375"/>
      <c r="G621" s="375"/>
      <c r="H621" s="375"/>
      <c r="I621" s="376"/>
      <c r="J621" s="3"/>
      <c r="K621" s="377"/>
      <c r="L621" s="377"/>
      <c r="M621" s="377"/>
      <c r="N621" s="388"/>
      <c r="O621" s="389"/>
      <c r="P621" s="389"/>
      <c r="Q621" s="389"/>
      <c r="R621" s="389"/>
      <c r="S621" s="390"/>
      <c r="T621" s="377"/>
      <c r="U621" s="377"/>
      <c r="V621" s="377"/>
      <c r="W621" s="377"/>
      <c r="X621" s="387"/>
      <c r="Y621" s="159"/>
      <c r="Z621" s="11"/>
    </row>
    <row r="622" spans="3:26" ht="24" hidden="1" customHeight="1" thickBot="1" x14ac:dyDescent="0.35">
      <c r="C622" s="10"/>
      <c r="D622" s="401"/>
      <c r="E622" s="383"/>
      <c r="F622" s="384"/>
      <c r="G622" s="384"/>
      <c r="H622" s="384"/>
      <c r="I622" s="385"/>
      <c r="J622" s="3"/>
      <c r="K622" s="386"/>
      <c r="L622" s="386"/>
      <c r="M622" s="386"/>
      <c r="N622" s="406"/>
      <c r="O622" s="407"/>
      <c r="P622" s="407"/>
      <c r="Q622" s="407"/>
      <c r="R622" s="407"/>
      <c r="S622" s="408"/>
      <c r="T622" s="386"/>
      <c r="U622" s="386"/>
      <c r="V622" s="386"/>
      <c r="W622" s="386"/>
      <c r="X622" s="397"/>
      <c r="Y622" s="159"/>
      <c r="Z622" s="11"/>
    </row>
    <row r="623" spans="3:26" ht="24" hidden="1" customHeight="1" x14ac:dyDescent="0.3">
      <c r="C623" s="10"/>
      <c r="D623" s="398" t="s">
        <v>5</v>
      </c>
      <c r="E623" s="379"/>
      <c r="F623" s="380"/>
      <c r="G623" s="380"/>
      <c r="H623" s="380"/>
      <c r="I623" s="381"/>
      <c r="J623" s="2"/>
      <c r="K623" s="382"/>
      <c r="L623" s="382"/>
      <c r="M623" s="382"/>
      <c r="N623" s="391"/>
      <c r="O623" s="392"/>
      <c r="P623" s="392"/>
      <c r="Q623" s="392"/>
      <c r="R623" s="392"/>
      <c r="S623" s="393"/>
      <c r="T623" s="382"/>
      <c r="U623" s="382"/>
      <c r="V623" s="382"/>
      <c r="W623" s="382"/>
      <c r="X623" s="394"/>
      <c r="Y623" s="159"/>
      <c r="Z623" s="11"/>
    </row>
    <row r="624" spans="3:26" ht="24" hidden="1" customHeight="1" x14ac:dyDescent="0.3">
      <c r="C624" s="10"/>
      <c r="D624" s="399"/>
      <c r="E624" s="374"/>
      <c r="F624" s="375"/>
      <c r="G624" s="375"/>
      <c r="H624" s="375"/>
      <c r="I624" s="376"/>
      <c r="J624" s="3"/>
      <c r="K624" s="377"/>
      <c r="L624" s="377"/>
      <c r="M624" s="377"/>
      <c r="N624" s="388"/>
      <c r="O624" s="389"/>
      <c r="P624" s="389"/>
      <c r="Q624" s="389"/>
      <c r="R624" s="389"/>
      <c r="S624" s="390"/>
      <c r="T624" s="377"/>
      <c r="U624" s="377"/>
      <c r="V624" s="377"/>
      <c r="W624" s="377"/>
      <c r="X624" s="387"/>
      <c r="Y624" s="159"/>
      <c r="Z624" s="11"/>
    </row>
    <row r="625" spans="3:26" ht="24" hidden="1" customHeight="1" x14ac:dyDescent="0.3">
      <c r="C625" s="10"/>
      <c r="D625" s="400"/>
      <c r="E625" s="374"/>
      <c r="F625" s="375"/>
      <c r="G625" s="375"/>
      <c r="H625" s="375"/>
      <c r="I625" s="376"/>
      <c r="J625" s="3"/>
      <c r="K625" s="377"/>
      <c r="L625" s="377"/>
      <c r="M625" s="377"/>
      <c r="N625" s="388"/>
      <c r="O625" s="389"/>
      <c r="P625" s="389"/>
      <c r="Q625" s="389"/>
      <c r="R625" s="389"/>
      <c r="S625" s="390"/>
      <c r="T625" s="377"/>
      <c r="U625" s="377"/>
      <c r="V625" s="377"/>
      <c r="W625" s="377"/>
      <c r="X625" s="387"/>
      <c r="Y625" s="159"/>
      <c r="Z625" s="11"/>
    </row>
    <row r="626" spans="3:26" ht="24" hidden="1" customHeight="1" x14ac:dyDescent="0.3">
      <c r="C626" s="10"/>
      <c r="D626" s="400"/>
      <c r="E626" s="374"/>
      <c r="F626" s="375"/>
      <c r="G626" s="375"/>
      <c r="H626" s="375"/>
      <c r="I626" s="376"/>
      <c r="J626" s="3"/>
      <c r="K626" s="377"/>
      <c r="L626" s="377"/>
      <c r="M626" s="377"/>
      <c r="N626" s="388"/>
      <c r="O626" s="389"/>
      <c r="P626" s="389"/>
      <c r="Q626" s="389"/>
      <c r="R626" s="389"/>
      <c r="S626" s="390"/>
      <c r="T626" s="377"/>
      <c r="U626" s="377"/>
      <c r="V626" s="377"/>
      <c r="W626" s="377"/>
      <c r="X626" s="387"/>
      <c r="Y626" s="159"/>
      <c r="Z626" s="11"/>
    </row>
    <row r="627" spans="3:26" ht="24" hidden="1" customHeight="1" x14ac:dyDescent="0.3">
      <c r="C627" s="10"/>
      <c r="D627" s="400"/>
      <c r="E627" s="374"/>
      <c r="F627" s="375"/>
      <c r="G627" s="375"/>
      <c r="H627" s="375"/>
      <c r="I627" s="376"/>
      <c r="J627" s="3"/>
      <c r="K627" s="377"/>
      <c r="L627" s="377"/>
      <c r="M627" s="377"/>
      <c r="N627" s="388"/>
      <c r="O627" s="389"/>
      <c r="P627" s="389"/>
      <c r="Q627" s="389"/>
      <c r="R627" s="389"/>
      <c r="S627" s="390"/>
      <c r="T627" s="377"/>
      <c r="U627" s="377"/>
      <c r="V627" s="377"/>
      <c r="W627" s="377"/>
      <c r="X627" s="387"/>
      <c r="Y627" s="159"/>
      <c r="Z627" s="11"/>
    </row>
    <row r="628" spans="3:26" ht="24" hidden="1" customHeight="1" x14ac:dyDescent="0.3">
      <c r="C628" s="10"/>
      <c r="D628" s="400"/>
      <c r="E628" s="374"/>
      <c r="F628" s="375"/>
      <c r="G628" s="375"/>
      <c r="H628" s="375"/>
      <c r="I628" s="376"/>
      <c r="J628" s="3"/>
      <c r="K628" s="377"/>
      <c r="L628" s="377"/>
      <c r="M628" s="377"/>
      <c r="N628" s="388"/>
      <c r="O628" s="389"/>
      <c r="P628" s="389"/>
      <c r="Q628" s="389"/>
      <c r="R628" s="389"/>
      <c r="S628" s="390"/>
      <c r="T628" s="377"/>
      <c r="U628" s="377"/>
      <c r="V628" s="377"/>
      <c r="W628" s="377"/>
      <c r="X628" s="387"/>
      <c r="Y628" s="159"/>
      <c r="Z628" s="11"/>
    </row>
    <row r="629" spans="3:26" ht="24" hidden="1" customHeight="1" x14ac:dyDescent="0.3">
      <c r="C629" s="10"/>
      <c r="D629" s="400"/>
      <c r="E629" s="374"/>
      <c r="F629" s="375"/>
      <c r="G629" s="375"/>
      <c r="H629" s="375"/>
      <c r="I629" s="376"/>
      <c r="J629" s="3"/>
      <c r="K629" s="377"/>
      <c r="L629" s="377"/>
      <c r="M629" s="377"/>
      <c r="N629" s="388"/>
      <c r="O629" s="389"/>
      <c r="P629" s="389"/>
      <c r="Q629" s="389"/>
      <c r="R629" s="389"/>
      <c r="S629" s="390"/>
      <c r="T629" s="377"/>
      <c r="U629" s="377"/>
      <c r="V629" s="377"/>
      <c r="W629" s="377"/>
      <c r="X629" s="387"/>
      <c r="Y629" s="159"/>
      <c r="Z629" s="11"/>
    </row>
    <row r="630" spans="3:26" ht="24" hidden="1" customHeight="1" x14ac:dyDescent="0.3">
      <c r="C630" s="10"/>
      <c r="D630" s="400"/>
      <c r="E630" s="374"/>
      <c r="F630" s="375"/>
      <c r="G630" s="375"/>
      <c r="H630" s="375"/>
      <c r="I630" s="376"/>
      <c r="J630" s="3"/>
      <c r="K630" s="377"/>
      <c r="L630" s="377"/>
      <c r="M630" s="377"/>
      <c r="N630" s="388"/>
      <c r="O630" s="389"/>
      <c r="P630" s="389"/>
      <c r="Q630" s="389"/>
      <c r="R630" s="389"/>
      <c r="S630" s="390"/>
      <c r="T630" s="377"/>
      <c r="U630" s="377"/>
      <c r="V630" s="377"/>
      <c r="W630" s="377"/>
      <c r="X630" s="387"/>
      <c r="Y630" s="159"/>
      <c r="Z630" s="11"/>
    </row>
    <row r="631" spans="3:26" ht="24" hidden="1" customHeight="1" x14ac:dyDescent="0.3">
      <c r="C631" s="10"/>
      <c r="D631" s="400"/>
      <c r="E631" s="374"/>
      <c r="F631" s="375"/>
      <c r="G631" s="375"/>
      <c r="H631" s="375"/>
      <c r="I631" s="376"/>
      <c r="J631" s="3"/>
      <c r="K631" s="377"/>
      <c r="L631" s="377"/>
      <c r="M631" s="377"/>
      <c r="N631" s="388"/>
      <c r="O631" s="389"/>
      <c r="P631" s="389"/>
      <c r="Q631" s="389"/>
      <c r="R631" s="389"/>
      <c r="S631" s="390"/>
      <c r="T631" s="377"/>
      <c r="U631" s="377"/>
      <c r="V631" s="377"/>
      <c r="W631" s="377"/>
      <c r="X631" s="387"/>
      <c r="Y631" s="159"/>
      <c r="Z631" s="11"/>
    </row>
    <row r="632" spans="3:26" ht="24" hidden="1" customHeight="1" thickBot="1" x14ac:dyDescent="0.35">
      <c r="C632" s="10"/>
      <c r="D632" s="401"/>
      <c r="E632" s="383"/>
      <c r="F632" s="384"/>
      <c r="G632" s="384"/>
      <c r="H632" s="384"/>
      <c r="I632" s="385"/>
      <c r="J632" s="4"/>
      <c r="K632" s="386"/>
      <c r="L632" s="386"/>
      <c r="M632" s="386"/>
      <c r="N632" s="406"/>
      <c r="O632" s="407"/>
      <c r="P632" s="407"/>
      <c r="Q632" s="407"/>
      <c r="R632" s="407"/>
      <c r="S632" s="408"/>
      <c r="T632" s="386"/>
      <c r="U632" s="386"/>
      <c r="V632" s="386"/>
      <c r="W632" s="386"/>
      <c r="X632" s="397"/>
      <c r="Y632" s="159"/>
      <c r="Z632" s="11"/>
    </row>
    <row r="633" spans="3:26" ht="24" hidden="1" customHeight="1" x14ac:dyDescent="0.3">
      <c r="C633" s="10"/>
      <c r="D633" s="402" t="s">
        <v>99</v>
      </c>
      <c r="E633" s="379"/>
      <c r="F633" s="380"/>
      <c r="G633" s="380"/>
      <c r="H633" s="380"/>
      <c r="I633" s="381"/>
      <c r="J633" s="2"/>
      <c r="K633" s="382"/>
      <c r="L633" s="382"/>
      <c r="M633" s="382"/>
      <c r="N633" s="391"/>
      <c r="O633" s="392"/>
      <c r="P633" s="392"/>
      <c r="Q633" s="392"/>
      <c r="R633" s="392"/>
      <c r="S633" s="393"/>
      <c r="T633" s="382"/>
      <c r="U633" s="382"/>
      <c r="V633" s="382"/>
      <c r="W633" s="382"/>
      <c r="X633" s="394"/>
      <c r="Y633" s="159"/>
      <c r="Z633" s="11"/>
    </row>
    <row r="634" spans="3:26" ht="24" hidden="1" customHeight="1" x14ac:dyDescent="0.3">
      <c r="C634" s="10"/>
      <c r="D634" s="403"/>
      <c r="E634" s="374"/>
      <c r="F634" s="375"/>
      <c r="G634" s="375"/>
      <c r="H634" s="375"/>
      <c r="I634" s="376"/>
      <c r="J634" s="3"/>
      <c r="K634" s="377"/>
      <c r="L634" s="377"/>
      <c r="M634" s="377"/>
      <c r="N634" s="388"/>
      <c r="O634" s="389"/>
      <c r="P634" s="389"/>
      <c r="Q634" s="389"/>
      <c r="R634" s="389"/>
      <c r="S634" s="390"/>
      <c r="T634" s="377"/>
      <c r="U634" s="377"/>
      <c r="V634" s="377"/>
      <c r="W634" s="377"/>
      <c r="X634" s="387"/>
      <c r="Y634" s="159"/>
      <c r="Z634" s="11"/>
    </row>
    <row r="635" spans="3:26" ht="24" hidden="1" customHeight="1" x14ac:dyDescent="0.3">
      <c r="C635" s="10"/>
      <c r="D635" s="403"/>
      <c r="E635" s="374"/>
      <c r="F635" s="375"/>
      <c r="G635" s="375"/>
      <c r="H635" s="375"/>
      <c r="I635" s="376"/>
      <c r="J635" s="3"/>
      <c r="K635" s="377"/>
      <c r="L635" s="377"/>
      <c r="M635" s="377"/>
      <c r="N635" s="388"/>
      <c r="O635" s="389"/>
      <c r="P635" s="389"/>
      <c r="Q635" s="389"/>
      <c r="R635" s="389"/>
      <c r="S635" s="390"/>
      <c r="T635" s="377"/>
      <c r="U635" s="377"/>
      <c r="V635" s="377"/>
      <c r="W635" s="377"/>
      <c r="X635" s="387"/>
      <c r="Y635" s="159"/>
      <c r="Z635" s="11"/>
    </row>
    <row r="636" spans="3:26" ht="24" hidden="1" customHeight="1" x14ac:dyDescent="0.3">
      <c r="C636" s="10"/>
      <c r="D636" s="404"/>
      <c r="E636" s="374"/>
      <c r="F636" s="375"/>
      <c r="G636" s="375"/>
      <c r="H636" s="375"/>
      <c r="I636" s="376"/>
      <c r="J636" s="3"/>
      <c r="K636" s="377"/>
      <c r="L636" s="377"/>
      <c r="M636" s="377"/>
      <c r="N636" s="388"/>
      <c r="O636" s="389"/>
      <c r="P636" s="389"/>
      <c r="Q636" s="389"/>
      <c r="R636" s="389"/>
      <c r="S636" s="390"/>
      <c r="T636" s="377"/>
      <c r="U636" s="377"/>
      <c r="V636" s="377"/>
      <c r="W636" s="377"/>
      <c r="X636" s="387"/>
      <c r="Y636" s="159"/>
      <c r="Z636" s="11"/>
    </row>
    <row r="637" spans="3:26" ht="24" hidden="1" customHeight="1" thickBot="1" x14ac:dyDescent="0.35">
      <c r="C637" s="10"/>
      <c r="D637" s="405"/>
      <c r="E637" s="383"/>
      <c r="F637" s="384"/>
      <c r="G637" s="384"/>
      <c r="H637" s="384"/>
      <c r="I637" s="385"/>
      <c r="J637" s="4"/>
      <c r="K637" s="386"/>
      <c r="L637" s="386"/>
      <c r="M637" s="386"/>
      <c r="N637" s="406"/>
      <c r="O637" s="407"/>
      <c r="P637" s="407"/>
      <c r="Q637" s="407"/>
      <c r="R637" s="407"/>
      <c r="S637" s="408"/>
      <c r="T637" s="386"/>
      <c r="U637" s="386"/>
      <c r="V637" s="386"/>
      <c r="W637" s="386"/>
      <c r="X637" s="397"/>
      <c r="Y637" s="159"/>
      <c r="Z637" s="11"/>
    </row>
    <row r="638" spans="3:26" ht="24" hidden="1" customHeight="1" x14ac:dyDescent="0.3">
      <c r="C638" s="10"/>
      <c r="D638" s="402" t="s">
        <v>100</v>
      </c>
      <c r="E638" s="379"/>
      <c r="F638" s="380"/>
      <c r="G638" s="380"/>
      <c r="H638" s="380"/>
      <c r="I638" s="381"/>
      <c r="J638" s="2"/>
      <c r="K638" s="414"/>
      <c r="L638" s="415"/>
      <c r="M638" s="416"/>
      <c r="N638" s="391"/>
      <c r="O638" s="392"/>
      <c r="P638" s="392"/>
      <c r="Q638" s="392"/>
      <c r="R638" s="392"/>
      <c r="S638" s="393"/>
      <c r="T638" s="414"/>
      <c r="U638" s="415"/>
      <c r="V638" s="415"/>
      <c r="W638" s="415"/>
      <c r="X638" s="419"/>
      <c r="Y638" s="159"/>
      <c r="Z638" s="11"/>
    </row>
    <row r="639" spans="3:26" ht="24" hidden="1" customHeight="1" x14ac:dyDescent="0.3">
      <c r="C639" s="10"/>
      <c r="D639" s="403"/>
      <c r="E639" s="374"/>
      <c r="F639" s="375"/>
      <c r="G639" s="375"/>
      <c r="H639" s="375"/>
      <c r="I639" s="376"/>
      <c r="J639" s="3"/>
      <c r="K639" s="377"/>
      <c r="L639" s="377"/>
      <c r="M639" s="377"/>
      <c r="N639" s="388"/>
      <c r="O639" s="389"/>
      <c r="P639" s="389"/>
      <c r="Q639" s="389"/>
      <c r="R639" s="389"/>
      <c r="S639" s="390"/>
      <c r="T639" s="377"/>
      <c r="U639" s="377"/>
      <c r="V639" s="377"/>
      <c r="W639" s="377"/>
      <c r="X639" s="387"/>
      <c r="Y639" s="159"/>
      <c r="Z639" s="11"/>
    </row>
    <row r="640" spans="3:26" ht="24" hidden="1" customHeight="1" x14ac:dyDescent="0.3">
      <c r="C640" s="10"/>
      <c r="D640" s="403"/>
      <c r="E640" s="374"/>
      <c r="F640" s="375"/>
      <c r="G640" s="375"/>
      <c r="H640" s="375"/>
      <c r="I640" s="376"/>
      <c r="J640" s="3"/>
      <c r="K640" s="377"/>
      <c r="L640" s="377"/>
      <c r="M640" s="377"/>
      <c r="N640" s="388"/>
      <c r="O640" s="389"/>
      <c r="P640" s="389"/>
      <c r="Q640" s="389"/>
      <c r="R640" s="389"/>
      <c r="S640" s="390"/>
      <c r="T640" s="377"/>
      <c r="U640" s="377"/>
      <c r="V640" s="377"/>
      <c r="W640" s="377"/>
      <c r="X640" s="387"/>
      <c r="Y640" s="159"/>
      <c r="Z640" s="11"/>
    </row>
    <row r="641" spans="3:26" ht="24" hidden="1" customHeight="1" x14ac:dyDescent="0.3">
      <c r="C641" s="10"/>
      <c r="D641" s="404"/>
      <c r="E641" s="374"/>
      <c r="F641" s="375"/>
      <c r="G641" s="375"/>
      <c r="H641" s="375"/>
      <c r="I641" s="376"/>
      <c r="J641" s="3"/>
      <c r="K641" s="377"/>
      <c r="L641" s="377"/>
      <c r="M641" s="377"/>
      <c r="N641" s="388"/>
      <c r="O641" s="389"/>
      <c r="P641" s="389"/>
      <c r="Q641" s="389"/>
      <c r="R641" s="389"/>
      <c r="S641" s="390"/>
      <c r="T641" s="377"/>
      <c r="U641" s="377"/>
      <c r="V641" s="377"/>
      <c r="W641" s="377"/>
      <c r="X641" s="387"/>
      <c r="Y641" s="159"/>
      <c r="Z641" s="11"/>
    </row>
    <row r="642" spans="3:26" ht="24" hidden="1" customHeight="1" thickBot="1" x14ac:dyDescent="0.35">
      <c r="C642" s="10"/>
      <c r="D642" s="405"/>
      <c r="E642" s="383"/>
      <c r="F642" s="384"/>
      <c r="G642" s="384"/>
      <c r="H642" s="384"/>
      <c r="I642" s="385"/>
      <c r="J642" s="4"/>
      <c r="K642" s="386"/>
      <c r="L642" s="386"/>
      <c r="M642" s="386"/>
      <c r="N642" s="406"/>
      <c r="O642" s="407"/>
      <c r="P642" s="407"/>
      <c r="Q642" s="407"/>
      <c r="R642" s="407"/>
      <c r="S642" s="408"/>
      <c r="T642" s="386"/>
      <c r="U642" s="386"/>
      <c r="V642" s="386"/>
      <c r="W642" s="386"/>
      <c r="X642" s="397"/>
      <c r="Y642" s="159"/>
      <c r="Z642" s="11"/>
    </row>
    <row r="643" spans="3:26" ht="9.6" hidden="1" customHeight="1" thickBot="1" x14ac:dyDescent="0.35">
      <c r="C643" s="13"/>
      <c r="D643" s="12"/>
      <c r="E643" s="12"/>
      <c r="F643" s="12"/>
      <c r="G643" s="12"/>
      <c r="H643" s="12"/>
      <c r="I643" s="12"/>
      <c r="J643" s="12"/>
      <c r="K643" s="12"/>
      <c r="L643" s="12"/>
      <c r="M643" s="12"/>
      <c r="N643" s="12"/>
      <c r="O643" s="12"/>
      <c r="P643" s="12"/>
      <c r="Q643" s="12"/>
      <c r="R643" s="12"/>
      <c r="S643" s="12"/>
      <c r="T643" s="12"/>
      <c r="U643" s="12"/>
      <c r="V643" s="12"/>
      <c r="W643" s="12"/>
      <c r="X643" s="12"/>
      <c r="Y643" s="12"/>
      <c r="Z643" s="14"/>
    </row>
  </sheetData>
  <sheetProtection algorithmName="SHA-512" hashValue="Gm2C7rQGOzspMyzJRqSpScm4fZXIcKGXdEtAfShFID/iIH9DLyzGtuo98Sjh3eJt8TaDhl+6Wxxnmwbz2VPapg==" saltValue="AnLwwnKMCEQHqtJvDtX/cQ==" spinCount="100000" sheet="1" objects="1" scenarios="1"/>
  <autoFilter ref="D15:E580" xr:uid="{4E37BF08-056E-45C6-8ECB-11C989C62BC1}"/>
  <mergeCells count="698">
    <mergeCell ref="F456:F462"/>
    <mergeCell ref="F498:F507"/>
    <mergeCell ref="F464:F471"/>
    <mergeCell ref="F473:F480"/>
    <mergeCell ref="F482:F488"/>
    <mergeCell ref="I518:M518"/>
    <mergeCell ref="I469:M469"/>
    <mergeCell ref="F448:F454"/>
    <mergeCell ref="I491:M491"/>
    <mergeCell ref="F490:F496"/>
    <mergeCell ref="F509:F515"/>
    <mergeCell ref="F517:F523"/>
    <mergeCell ref="I501:J501"/>
    <mergeCell ref="F304:F312"/>
    <mergeCell ref="F292:F302"/>
    <mergeCell ref="F280:F290"/>
    <mergeCell ref="I424:J424"/>
    <mergeCell ref="I433:J433"/>
    <mergeCell ref="F422:F429"/>
    <mergeCell ref="F431:F438"/>
    <mergeCell ref="F440:F446"/>
    <mergeCell ref="F392:F400"/>
    <mergeCell ref="F410:F420"/>
    <mergeCell ref="F402:F408"/>
    <mergeCell ref="F364:F374"/>
    <mergeCell ref="F376:F382"/>
    <mergeCell ref="I360:M360"/>
    <mergeCell ref="I361:J361"/>
    <mergeCell ref="F354:F362"/>
    <mergeCell ref="F384:F390"/>
    <mergeCell ref="I378:J378"/>
    <mergeCell ref="I380:M380"/>
    <mergeCell ref="I381:M381"/>
    <mergeCell ref="I382:M382"/>
    <mergeCell ref="I386:J386"/>
    <mergeCell ref="I388:M388"/>
    <mergeCell ref="F324:F330"/>
    <mergeCell ref="I246:J246"/>
    <mergeCell ref="I277:J277"/>
    <mergeCell ref="I530:J530"/>
    <mergeCell ref="I533:M533"/>
    <mergeCell ref="I350:M350"/>
    <mergeCell ref="I332:J332"/>
    <mergeCell ref="I370:J370"/>
    <mergeCell ref="I372:J372"/>
    <mergeCell ref="I393:M393"/>
    <mergeCell ref="I403:M403"/>
    <mergeCell ref="I411:M411"/>
    <mergeCell ref="I423:M423"/>
    <mergeCell ref="I432:M432"/>
    <mergeCell ref="I390:M390"/>
    <mergeCell ref="I394:J394"/>
    <mergeCell ref="I396:M396"/>
    <mergeCell ref="I400:M400"/>
    <mergeCell ref="I420:M420"/>
    <mergeCell ref="I427:M427"/>
    <mergeCell ref="I467:J467"/>
    <mergeCell ref="I417:M417"/>
    <mergeCell ref="I428:M428"/>
    <mergeCell ref="I429:M429"/>
    <mergeCell ref="I482:M482"/>
    <mergeCell ref="I577:L577"/>
    <mergeCell ref="I441:M441"/>
    <mergeCell ref="I457:M457"/>
    <mergeCell ref="I465:M465"/>
    <mergeCell ref="I474:M474"/>
    <mergeCell ref="I479:M479"/>
    <mergeCell ref="I480:M480"/>
    <mergeCell ref="I484:J484"/>
    <mergeCell ref="I486:M486"/>
    <mergeCell ref="I487:M487"/>
    <mergeCell ref="I488:M488"/>
    <mergeCell ref="I504:M504"/>
    <mergeCell ref="I507:M507"/>
    <mergeCell ref="I492:J492"/>
    <mergeCell ref="I483:M483"/>
    <mergeCell ref="I499:M499"/>
    <mergeCell ref="I466:J466"/>
    <mergeCell ref="I476:J476"/>
    <mergeCell ref="I496:M496"/>
    <mergeCell ref="I500:J500"/>
    <mergeCell ref="I503:M503"/>
    <mergeCell ref="I523:M523"/>
    <mergeCell ref="J8:L8"/>
    <mergeCell ref="C3:Z3"/>
    <mergeCell ref="C5:Z5"/>
    <mergeCell ref="I575:M575"/>
    <mergeCell ref="I529:M529"/>
    <mergeCell ref="I532:M532"/>
    <mergeCell ref="I542:J542"/>
    <mergeCell ref="I513:M513"/>
    <mergeCell ref="I514:M514"/>
    <mergeCell ref="I515:M515"/>
    <mergeCell ref="I552:J552"/>
    <mergeCell ref="I521:M521"/>
    <mergeCell ref="I475:J475"/>
    <mergeCell ref="I478:M478"/>
    <mergeCell ref="I519:J519"/>
    <mergeCell ref="I511:J511"/>
    <mergeCell ref="I494:M494"/>
    <mergeCell ref="I495:M495"/>
    <mergeCell ref="I154:M154"/>
    <mergeCell ref="I173:M173"/>
    <mergeCell ref="F343:F352"/>
    <mergeCell ref="I352:M352"/>
    <mergeCell ref="I334:J334"/>
    <mergeCell ref="I345:J345"/>
    <mergeCell ref="I344:M344"/>
    <mergeCell ref="I333:M333"/>
    <mergeCell ref="F332:F341"/>
    <mergeCell ref="I339:M339"/>
    <mergeCell ref="I340:M340"/>
    <mergeCell ref="I318:M318"/>
    <mergeCell ref="I319:M319"/>
    <mergeCell ref="I320:M320"/>
    <mergeCell ref="I579:M579"/>
    <mergeCell ref="I563:J563"/>
    <mergeCell ref="I573:J573"/>
    <mergeCell ref="I544:M544"/>
    <mergeCell ref="I545:M545"/>
    <mergeCell ref="I548:M548"/>
    <mergeCell ref="I556:M556"/>
    <mergeCell ref="I560:M560"/>
    <mergeCell ref="I565:M565"/>
    <mergeCell ref="I572:M572"/>
    <mergeCell ref="I558:J558"/>
    <mergeCell ref="I562:J562"/>
    <mergeCell ref="I551:M551"/>
    <mergeCell ref="I554:L554"/>
    <mergeCell ref="I555:L555"/>
    <mergeCell ref="I534:J534"/>
    <mergeCell ref="F180:F192"/>
    <mergeCell ref="I159:M159"/>
    <mergeCell ref="I172:J172"/>
    <mergeCell ref="I180:J180"/>
    <mergeCell ref="I183:J183"/>
    <mergeCell ref="I184:J184"/>
    <mergeCell ref="I337:M337"/>
    <mergeCell ref="I316:J316"/>
    <mergeCell ref="I326:J326"/>
    <mergeCell ref="I203:J203"/>
    <mergeCell ref="I206:J206"/>
    <mergeCell ref="I207:J207"/>
    <mergeCell ref="I216:J216"/>
    <mergeCell ref="I219:J219"/>
    <mergeCell ref="I220:J220"/>
    <mergeCell ref="I169:J169"/>
    <mergeCell ref="I174:J174"/>
    <mergeCell ref="I292:J292"/>
    <mergeCell ref="I304:J304"/>
    <mergeCell ref="I196:J196"/>
    <mergeCell ref="I197:J197"/>
    <mergeCell ref="I208:J208"/>
    <mergeCell ref="I209:J209"/>
    <mergeCell ref="F314:F322"/>
    <mergeCell ref="I112:J112"/>
    <mergeCell ref="F124:F130"/>
    <mergeCell ref="I125:M125"/>
    <mergeCell ref="I140:J140"/>
    <mergeCell ref="I143:J144"/>
    <mergeCell ref="F172:F178"/>
    <mergeCell ref="F153:F157"/>
    <mergeCell ref="F132:F141"/>
    <mergeCell ref="I113:J113"/>
    <mergeCell ref="I114:J114"/>
    <mergeCell ref="I126:J126"/>
    <mergeCell ref="I133:J133"/>
    <mergeCell ref="I134:J134"/>
    <mergeCell ref="F112:F122"/>
    <mergeCell ref="I136:M136"/>
    <mergeCell ref="I137:M137"/>
    <mergeCell ref="I138:J138"/>
    <mergeCell ref="I124:M124"/>
    <mergeCell ref="I145:J146"/>
    <mergeCell ref="I147:M148"/>
    <mergeCell ref="I117:M117"/>
    <mergeCell ref="I118:M118"/>
    <mergeCell ref="I155:J155"/>
    <mergeCell ref="F159:F170"/>
    <mergeCell ref="I104:J104"/>
    <mergeCell ref="I106:M106"/>
    <mergeCell ref="I107:M107"/>
    <mergeCell ref="I109:J109"/>
    <mergeCell ref="I79:J79"/>
    <mergeCell ref="I81:J81"/>
    <mergeCell ref="F79:F88"/>
    <mergeCell ref="I83:M83"/>
    <mergeCell ref="I84:M84"/>
    <mergeCell ref="I85:J85"/>
    <mergeCell ref="I87:J87"/>
    <mergeCell ref="I95:M95"/>
    <mergeCell ref="I96:M96"/>
    <mergeCell ref="I97:M97"/>
    <mergeCell ref="I98:J98"/>
    <mergeCell ref="I80:M80"/>
    <mergeCell ref="I91:M91"/>
    <mergeCell ref="I103:M103"/>
    <mergeCell ref="I102:J102"/>
    <mergeCell ref="F102:F110"/>
    <mergeCell ref="G11:H11"/>
    <mergeCell ref="L11:O11"/>
    <mergeCell ref="I69:M69"/>
    <mergeCell ref="I76:J76"/>
    <mergeCell ref="I71:M71"/>
    <mergeCell ref="I74:J74"/>
    <mergeCell ref="I29:J29"/>
    <mergeCell ref="I62:M62"/>
    <mergeCell ref="I61:M61"/>
    <mergeCell ref="I17:J17"/>
    <mergeCell ref="I18:J18"/>
    <mergeCell ref="I40:J40"/>
    <mergeCell ref="I45:J45"/>
    <mergeCell ref="F22:F26"/>
    <mergeCell ref="F28:F40"/>
    <mergeCell ref="I33:M33"/>
    <mergeCell ref="I35:M35"/>
    <mergeCell ref="I54:M54"/>
    <mergeCell ref="F49:F59"/>
    <mergeCell ref="F42:F47"/>
    <mergeCell ref="D12:E12"/>
    <mergeCell ref="K12:L12"/>
    <mergeCell ref="M12:N12"/>
    <mergeCell ref="I44:J44"/>
    <mergeCell ref="I37:J37"/>
    <mergeCell ref="I50:M50"/>
    <mergeCell ref="I43:M43"/>
    <mergeCell ref="I23:M23"/>
    <mergeCell ref="D14:Y14"/>
    <mergeCell ref="F16:F20"/>
    <mergeCell ref="I16:J16"/>
    <mergeCell ref="I24:J24"/>
    <mergeCell ref="I30:J30"/>
    <mergeCell ref="I36:M36"/>
    <mergeCell ref="I34:M34"/>
    <mergeCell ref="I28:J28"/>
    <mergeCell ref="I42:J42"/>
    <mergeCell ref="L9:O9"/>
    <mergeCell ref="D7:E7"/>
    <mergeCell ref="K7:L7"/>
    <mergeCell ref="M7:N7"/>
    <mergeCell ref="D8:E8"/>
    <mergeCell ref="M8:N8"/>
    <mergeCell ref="L10:O10"/>
    <mergeCell ref="I92:J92"/>
    <mergeCell ref="I94:M94"/>
    <mergeCell ref="F90:F100"/>
    <mergeCell ref="F61:F77"/>
    <mergeCell ref="I66:M66"/>
    <mergeCell ref="I70:M70"/>
    <mergeCell ref="I68:M68"/>
    <mergeCell ref="I72:M72"/>
    <mergeCell ref="I73:M73"/>
    <mergeCell ref="I63:J63"/>
    <mergeCell ref="I49:J49"/>
    <mergeCell ref="I51:J51"/>
    <mergeCell ref="I55:M55"/>
    <mergeCell ref="I56:J56"/>
    <mergeCell ref="I58:J58"/>
    <mergeCell ref="I39:J39"/>
    <mergeCell ref="I22:J22"/>
    <mergeCell ref="E602:I602"/>
    <mergeCell ref="E601:I601"/>
    <mergeCell ref="E598:I598"/>
    <mergeCell ref="E597:I597"/>
    <mergeCell ref="I67:M67"/>
    <mergeCell ref="K598:M598"/>
    <mergeCell ref="E585:I585"/>
    <mergeCell ref="K585:M585"/>
    <mergeCell ref="I376:J376"/>
    <mergeCell ref="I384:J384"/>
    <mergeCell ref="I258:J258"/>
    <mergeCell ref="I90:J90"/>
    <mergeCell ref="K600:M600"/>
    <mergeCell ref="I257:J257"/>
    <mergeCell ref="E600:I600"/>
    <mergeCell ref="E599:I599"/>
    <mergeCell ref="K596:M596"/>
    <mergeCell ref="I328:M328"/>
    <mergeCell ref="I329:M329"/>
    <mergeCell ref="I306:J306"/>
    <mergeCell ref="I266:J266"/>
    <mergeCell ref="I269:J269"/>
    <mergeCell ref="I270:J270"/>
    <mergeCell ref="I271:J271"/>
    <mergeCell ref="E632:I632"/>
    <mergeCell ref="K639:M639"/>
    <mergeCell ref="N639:S639"/>
    <mergeCell ref="T639:X639"/>
    <mergeCell ref="N640:S640"/>
    <mergeCell ref="N638:S638"/>
    <mergeCell ref="N637:S637"/>
    <mergeCell ref="N636:S636"/>
    <mergeCell ref="N634:S634"/>
    <mergeCell ref="T638:X638"/>
    <mergeCell ref="T634:X634"/>
    <mergeCell ref="K635:M635"/>
    <mergeCell ref="N635:S635"/>
    <mergeCell ref="T635:X635"/>
    <mergeCell ref="E638:I638"/>
    <mergeCell ref="E629:I629"/>
    <mergeCell ref="K629:M629"/>
    <mergeCell ref="N629:S629"/>
    <mergeCell ref="T629:X629"/>
    <mergeCell ref="N630:S630"/>
    <mergeCell ref="T630:X630"/>
    <mergeCell ref="E631:I631"/>
    <mergeCell ref="N631:S631"/>
    <mergeCell ref="T631:X631"/>
    <mergeCell ref="N621:S621"/>
    <mergeCell ref="N622:S622"/>
    <mergeCell ref="K623:M623"/>
    <mergeCell ref="T621:X621"/>
    <mergeCell ref="N633:S633"/>
    <mergeCell ref="N632:S632"/>
    <mergeCell ref="T632:X632"/>
    <mergeCell ref="N626:S626"/>
    <mergeCell ref="T626:X626"/>
    <mergeCell ref="K627:M627"/>
    <mergeCell ref="N627:S627"/>
    <mergeCell ref="T627:X627"/>
    <mergeCell ref="K628:M628"/>
    <mergeCell ref="N628:S628"/>
    <mergeCell ref="T628:X628"/>
    <mergeCell ref="K632:M632"/>
    <mergeCell ref="N617:S617"/>
    <mergeCell ref="T617:X617"/>
    <mergeCell ref="K618:M618"/>
    <mergeCell ref="N618:S618"/>
    <mergeCell ref="T618:X618"/>
    <mergeCell ref="N619:S619"/>
    <mergeCell ref="T619:X619"/>
    <mergeCell ref="K620:M620"/>
    <mergeCell ref="N620:S620"/>
    <mergeCell ref="T620:X620"/>
    <mergeCell ref="K617:M617"/>
    <mergeCell ref="N604:S604"/>
    <mergeCell ref="N614:S614"/>
    <mergeCell ref="T614:X614"/>
    <mergeCell ref="K612:M612"/>
    <mergeCell ref="K613:M613"/>
    <mergeCell ref="N609:S609"/>
    <mergeCell ref="N615:S615"/>
    <mergeCell ref="T615:X615"/>
    <mergeCell ref="K616:M616"/>
    <mergeCell ref="N616:S616"/>
    <mergeCell ref="T616:X616"/>
    <mergeCell ref="N612:S612"/>
    <mergeCell ref="N613:S613"/>
    <mergeCell ref="T612:X612"/>
    <mergeCell ref="T613:X613"/>
    <mergeCell ref="T609:X609"/>
    <mergeCell ref="K610:M610"/>
    <mergeCell ref="N610:S610"/>
    <mergeCell ref="T610:X610"/>
    <mergeCell ref="K611:M611"/>
    <mergeCell ref="N611:S611"/>
    <mergeCell ref="T611:X611"/>
    <mergeCell ref="K641:M641"/>
    <mergeCell ref="N641:S641"/>
    <mergeCell ref="T641:X641"/>
    <mergeCell ref="K642:M642"/>
    <mergeCell ref="N642:S642"/>
    <mergeCell ref="T642:X642"/>
    <mergeCell ref="K622:M622"/>
    <mergeCell ref="T633:X633"/>
    <mergeCell ref="T636:X636"/>
    <mergeCell ref="T637:X637"/>
    <mergeCell ref="T622:X622"/>
    <mergeCell ref="K638:M638"/>
    <mergeCell ref="K625:M625"/>
    <mergeCell ref="N625:S625"/>
    <mergeCell ref="T625:X625"/>
    <mergeCell ref="N623:S623"/>
    <mergeCell ref="T623:X623"/>
    <mergeCell ref="N624:S624"/>
    <mergeCell ref="T624:X624"/>
    <mergeCell ref="T640:X640"/>
    <mergeCell ref="K631:M631"/>
    <mergeCell ref="T597:X597"/>
    <mergeCell ref="I526:J526"/>
    <mergeCell ref="I450:J450"/>
    <mergeCell ref="I404:J404"/>
    <mergeCell ref="I406:M406"/>
    <mergeCell ref="I407:M407"/>
    <mergeCell ref="I410:J410"/>
    <mergeCell ref="I412:J412"/>
    <mergeCell ref="I414:M414"/>
    <mergeCell ref="I415:M415"/>
    <mergeCell ref="I446:M446"/>
    <mergeCell ref="I449:J449"/>
    <mergeCell ref="I471:M471"/>
    <mergeCell ref="I470:M470"/>
    <mergeCell ref="I522:M522"/>
    <mergeCell ref="I505:J505"/>
    <mergeCell ref="I510:M510"/>
    <mergeCell ref="I541:M541"/>
    <mergeCell ref="I567:L567"/>
    <mergeCell ref="I537:J537"/>
    <mergeCell ref="I517:J517"/>
    <mergeCell ref="K594:M594"/>
    <mergeCell ref="I525:J525"/>
    <mergeCell ref="I546:M546"/>
    <mergeCell ref="E628:I628"/>
    <mergeCell ref="T596:X596"/>
    <mergeCell ref="K597:M597"/>
    <mergeCell ref="N597:S597"/>
    <mergeCell ref="T598:X598"/>
    <mergeCell ref="I259:J259"/>
    <mergeCell ref="I260:J260"/>
    <mergeCell ref="N607:S607"/>
    <mergeCell ref="T607:X607"/>
    <mergeCell ref="N608:S608"/>
    <mergeCell ref="T608:X608"/>
    <mergeCell ref="T599:X599"/>
    <mergeCell ref="T601:X601"/>
    <mergeCell ref="T602:X602"/>
    <mergeCell ref="T603:X603"/>
    <mergeCell ref="T604:X604"/>
    <mergeCell ref="N600:S600"/>
    <mergeCell ref="T600:X600"/>
    <mergeCell ref="K601:M601"/>
    <mergeCell ref="N601:S601"/>
    <mergeCell ref="N602:S602"/>
    <mergeCell ref="N603:S603"/>
    <mergeCell ref="I294:J294"/>
    <mergeCell ref="I301:J301"/>
    <mergeCell ref="E642:I642"/>
    <mergeCell ref="D633:D637"/>
    <mergeCell ref="E633:I633"/>
    <mergeCell ref="I461:M461"/>
    <mergeCell ref="I462:M462"/>
    <mergeCell ref="I452:M452"/>
    <mergeCell ref="I453:M453"/>
    <mergeCell ref="I454:M454"/>
    <mergeCell ref="K589:M589"/>
    <mergeCell ref="K599:M599"/>
    <mergeCell ref="K602:M602"/>
    <mergeCell ref="K603:M603"/>
    <mergeCell ref="K604:M604"/>
    <mergeCell ref="E608:I608"/>
    <mergeCell ref="E607:I607"/>
    <mergeCell ref="E606:I606"/>
    <mergeCell ref="E613:I613"/>
    <mergeCell ref="E612:I612"/>
    <mergeCell ref="I571:J571"/>
    <mergeCell ref="D593:D602"/>
    <mergeCell ref="D603:D612"/>
    <mergeCell ref="K591:M591"/>
    <mergeCell ref="D613:D622"/>
    <mergeCell ref="E627:I627"/>
    <mergeCell ref="D583:D592"/>
    <mergeCell ref="I132:J132"/>
    <mergeCell ref="I153:J153"/>
    <mergeCell ref="E583:I583"/>
    <mergeCell ref="E584:I584"/>
    <mergeCell ref="E592:I592"/>
    <mergeCell ref="E582:I582"/>
    <mergeCell ref="I456:J456"/>
    <mergeCell ref="I402:J402"/>
    <mergeCell ref="I431:J431"/>
    <mergeCell ref="I364:J364"/>
    <mergeCell ref="I293:J293"/>
    <mergeCell ref="I336:M336"/>
    <mergeCell ref="I351:M351"/>
    <mergeCell ref="I356:J356"/>
    <mergeCell ref="I358:M358"/>
    <mergeCell ref="I359:M359"/>
    <mergeCell ref="I366:J366"/>
    <mergeCell ref="F558:F560"/>
    <mergeCell ref="I422:J422"/>
    <mergeCell ref="I425:J425"/>
    <mergeCell ref="I221:J221"/>
    <mergeCell ref="I222:J222"/>
    <mergeCell ref="F143:F150"/>
    <mergeCell ref="D623:D632"/>
    <mergeCell ref="D638:D642"/>
    <mergeCell ref="N592:S592"/>
    <mergeCell ref="N593:S593"/>
    <mergeCell ref="N585:S585"/>
    <mergeCell ref="T585:X585"/>
    <mergeCell ref="N598:S598"/>
    <mergeCell ref="N605:S605"/>
    <mergeCell ref="T605:X605"/>
    <mergeCell ref="N606:S606"/>
    <mergeCell ref="T606:X606"/>
    <mergeCell ref="N599:S599"/>
    <mergeCell ref="T593:X593"/>
    <mergeCell ref="N594:S594"/>
    <mergeCell ref="T594:X594"/>
    <mergeCell ref="N595:S595"/>
    <mergeCell ref="T595:X595"/>
    <mergeCell ref="N589:S589"/>
    <mergeCell ref="T589:X589"/>
    <mergeCell ref="N591:S591"/>
    <mergeCell ref="T591:X591"/>
    <mergeCell ref="N588:S588"/>
    <mergeCell ref="T588:X588"/>
    <mergeCell ref="N590:S590"/>
    <mergeCell ref="E624:I624"/>
    <mergeCell ref="K624:M624"/>
    <mergeCell ref="T590:X590"/>
    <mergeCell ref="N596:S596"/>
    <mergeCell ref="N583:S583"/>
    <mergeCell ref="T583:X583"/>
    <mergeCell ref="T582:X582"/>
    <mergeCell ref="N582:S582"/>
    <mergeCell ref="T584:X584"/>
    <mergeCell ref="N586:S586"/>
    <mergeCell ref="T586:X586"/>
    <mergeCell ref="N587:S587"/>
    <mergeCell ref="T587:X587"/>
    <mergeCell ref="N584:S584"/>
    <mergeCell ref="T592:X592"/>
    <mergeCell ref="E623:I623"/>
    <mergeCell ref="E611:I611"/>
    <mergeCell ref="E610:I610"/>
    <mergeCell ref="E609:I609"/>
    <mergeCell ref="E591:I591"/>
    <mergeCell ref="K592:M592"/>
    <mergeCell ref="K593:M593"/>
    <mergeCell ref="K582:M582"/>
    <mergeCell ref="E605:I605"/>
    <mergeCell ref="E604:I604"/>
    <mergeCell ref="E603:I603"/>
    <mergeCell ref="K605:M605"/>
    <mergeCell ref="E641:I641"/>
    <mergeCell ref="K621:M621"/>
    <mergeCell ref="K633:M633"/>
    <mergeCell ref="E636:I636"/>
    <mergeCell ref="K636:M636"/>
    <mergeCell ref="E637:I637"/>
    <mergeCell ref="K637:M637"/>
    <mergeCell ref="E634:I634"/>
    <mergeCell ref="K634:M634"/>
    <mergeCell ref="E640:I640"/>
    <mergeCell ref="K640:M640"/>
    <mergeCell ref="E639:I639"/>
    <mergeCell ref="E635:I635"/>
    <mergeCell ref="E626:I626"/>
    <mergeCell ref="K626:M626"/>
    <mergeCell ref="E630:I630"/>
    <mergeCell ref="K630:M630"/>
    <mergeCell ref="E625:I625"/>
    <mergeCell ref="E622:I622"/>
    <mergeCell ref="E621:I621"/>
    <mergeCell ref="E620:I620"/>
    <mergeCell ref="F525:F538"/>
    <mergeCell ref="I550:J550"/>
    <mergeCell ref="I527:J527"/>
    <mergeCell ref="K590:M590"/>
    <mergeCell ref="E594:I594"/>
    <mergeCell ref="E595:I595"/>
    <mergeCell ref="K595:M595"/>
    <mergeCell ref="E596:I596"/>
    <mergeCell ref="E593:I593"/>
    <mergeCell ref="E589:I589"/>
    <mergeCell ref="K583:M583"/>
    <mergeCell ref="E586:I586"/>
    <mergeCell ref="K586:M586"/>
    <mergeCell ref="E587:I587"/>
    <mergeCell ref="K587:M587"/>
    <mergeCell ref="E588:I588"/>
    <mergeCell ref="K588:M588"/>
    <mergeCell ref="E590:I590"/>
    <mergeCell ref="K584:M584"/>
    <mergeCell ref="I540:J540"/>
    <mergeCell ref="F540:F548"/>
    <mergeCell ref="F550:F556"/>
    <mergeCell ref="F562:F569"/>
    <mergeCell ref="F571:F579"/>
    <mergeCell ref="E619:I619"/>
    <mergeCell ref="E618:I618"/>
    <mergeCell ref="E617:I617"/>
    <mergeCell ref="E616:I616"/>
    <mergeCell ref="E615:I615"/>
    <mergeCell ref="E614:I614"/>
    <mergeCell ref="K606:M606"/>
    <mergeCell ref="K607:M607"/>
    <mergeCell ref="K608:M608"/>
    <mergeCell ref="K609:M609"/>
    <mergeCell ref="K615:M615"/>
    <mergeCell ref="K619:M619"/>
    <mergeCell ref="K614:M614"/>
    <mergeCell ref="F194:F204"/>
    <mergeCell ref="F206:F217"/>
    <mergeCell ref="F219:F229"/>
    <mergeCell ref="F231:F242"/>
    <mergeCell ref="F244:F254"/>
    <mergeCell ref="F256:F267"/>
    <mergeCell ref="F269:F278"/>
    <mergeCell ref="I368:M368"/>
    <mergeCell ref="I280:J280"/>
    <mergeCell ref="I281:J281"/>
    <mergeCell ref="I282:J282"/>
    <mergeCell ref="I233:J233"/>
    <mergeCell ref="I234:J234"/>
    <mergeCell ref="I235:J235"/>
    <mergeCell ref="I228:J228"/>
    <mergeCell ref="I231:J231"/>
    <mergeCell ref="I232:J232"/>
    <mergeCell ref="I241:J241"/>
    <mergeCell ref="I244:J244"/>
    <mergeCell ref="I245:J245"/>
    <mergeCell ref="I253:J253"/>
    <mergeCell ref="I256:J256"/>
    <mergeCell ref="I247:J247"/>
    <mergeCell ref="I305:J305"/>
    <mergeCell ref="I440:M440"/>
    <mergeCell ref="I338:M338"/>
    <mergeCell ref="I392:J392"/>
    <mergeCell ref="I490:J490"/>
    <mergeCell ref="I509:J509"/>
    <mergeCell ref="I473:J473"/>
    <mergeCell ref="I498:J498"/>
    <mergeCell ref="I460:M460"/>
    <mergeCell ref="I418:M418"/>
    <mergeCell ref="I416:M416"/>
    <mergeCell ref="I464:M464"/>
    <mergeCell ref="I442:J442"/>
    <mergeCell ref="I444:M444"/>
    <mergeCell ref="I445:M445"/>
    <mergeCell ref="I434:J434"/>
    <mergeCell ref="I436:M436"/>
    <mergeCell ref="I437:M437"/>
    <mergeCell ref="I438:M438"/>
    <mergeCell ref="I458:J458"/>
    <mergeCell ref="I448:M448"/>
    <mergeCell ref="I354:J354"/>
    <mergeCell ref="I369:M369"/>
    <mergeCell ref="I389:M389"/>
    <mergeCell ref="I346:J346"/>
    <mergeCell ref="I251:M251"/>
    <mergeCell ref="I262:M262"/>
    <mergeCell ref="I263:M263"/>
    <mergeCell ref="I264:M264"/>
    <mergeCell ref="I273:M273"/>
    <mergeCell ref="I274:M274"/>
    <mergeCell ref="I275:M275"/>
    <mergeCell ref="I289:J289"/>
    <mergeCell ref="I397:M397"/>
    <mergeCell ref="I324:J324"/>
    <mergeCell ref="I355:M355"/>
    <mergeCell ref="I365:M365"/>
    <mergeCell ref="I377:M377"/>
    <mergeCell ref="I385:M385"/>
    <mergeCell ref="I308:M308"/>
    <mergeCell ref="I309:M309"/>
    <mergeCell ref="I310:M310"/>
    <mergeCell ref="I347:J347"/>
    <mergeCell ref="I348:J348"/>
    <mergeCell ref="I371:M371"/>
    <mergeCell ref="I343:J343"/>
    <mergeCell ref="I315:J315"/>
    <mergeCell ref="I314:J314"/>
    <mergeCell ref="I325:M325"/>
    <mergeCell ref="I119:M119"/>
    <mergeCell ref="I199:M199"/>
    <mergeCell ref="I200:M200"/>
    <mergeCell ref="I201:M201"/>
    <mergeCell ref="I212:M212"/>
    <mergeCell ref="I213:M213"/>
    <mergeCell ref="I214:M214"/>
    <mergeCell ref="I224:M224"/>
    <mergeCell ref="I374:M374"/>
    <mergeCell ref="I286:M286"/>
    <mergeCell ref="I285:M285"/>
    <mergeCell ref="I287:M287"/>
    <mergeCell ref="I297:M297"/>
    <mergeCell ref="I298:M298"/>
    <mergeCell ref="I299:M299"/>
    <mergeCell ref="I186:M186"/>
    <mergeCell ref="I187:M187"/>
    <mergeCell ref="I188:M188"/>
    <mergeCell ref="I226:M226"/>
    <mergeCell ref="I237:M237"/>
    <mergeCell ref="I238:M238"/>
    <mergeCell ref="I239:M239"/>
    <mergeCell ref="I249:M249"/>
    <mergeCell ref="I250:M250"/>
    <mergeCell ref="I225:M225"/>
    <mergeCell ref="I121:J121"/>
    <mergeCell ref="I129:J129"/>
    <mergeCell ref="I185:J185"/>
    <mergeCell ref="I181:J181"/>
    <mergeCell ref="I160:J160"/>
    <mergeCell ref="I161:J161"/>
    <mergeCell ref="I163:M163"/>
    <mergeCell ref="I164:M164"/>
    <mergeCell ref="I165:M165"/>
    <mergeCell ref="I166:M166"/>
    <mergeCell ref="I167:J167"/>
    <mergeCell ref="I182:J182"/>
    <mergeCell ref="I194:J194"/>
    <mergeCell ref="I195:J195"/>
    <mergeCell ref="I210:J210"/>
    <mergeCell ref="I191:J191"/>
    <mergeCell ref="I176:M176"/>
    <mergeCell ref="I177:M177"/>
  </mergeCells>
  <phoneticPr fontId="20" type="noConversion"/>
  <conditionalFormatting sqref="X574 R41 V41 R19:R21 R23 V19:V21 V23 P19:P21 X19:Y21 P23 X23:Y23 X29:Y29 P29 P43 Y51 P33:P41 X33:Y41 Y18 X25:Y27 Y24 P25:P27 V25:V27 R25:R27 P31 Y30:Y32 P46:P50 P54:P62 R54:R62 P66:P77 P79:P80 P328:P331 P336:P342 P380:P383 P455 R78:R80 R89:R91 R101:R103 R111:R113 R131:R133 R163:R173 R185:R195 R205:R207 R218:R220 R230:R232 R243:R245 R255:R257 R268:R270 R575:R580 R316 R328:R334 R350:R356 R358:R366 R368:R378 R380:R386 R388:R394 R427:R434 R452:R458 R513:R519 R486:R501 R509:R511 R521:R527 R529:R542 R544:R552 R115:R125 P140:P142 P304:P305 R444:R450 R292:R294 R304:R306 R336:R348 P414:P421 R414:R425 R279:R282 R436:R442 R565:R573 P565:P570 R140:R144 R149:R154 P560:P561 R322:R326 P322:P323 R178:R181 P105:P110 R460:R484 P460:P481 R554:R563 R156:R160 P396:P409 R396:R412">
    <cfRule type="cellIs" dxfId="3720" priority="2471" operator="equal">
      <formula>$A$64</formula>
    </cfRule>
    <cfRule type="cellIs" dxfId="3719" priority="2472" operator="equal">
      <formula>$A$52</formula>
    </cfRule>
    <cfRule type="cellIs" dxfId="3718" priority="2473" operator="equal">
      <formula>$A$42</formula>
    </cfRule>
    <cfRule type="cellIs" dxfId="3717" priority="2474" operator="equal">
      <formula>$A$28</formula>
    </cfRule>
    <cfRule type="cellIs" dxfId="3716" priority="2475" operator="equal">
      <formula>$A$22</formula>
    </cfRule>
    <cfRule type="cellIs" dxfId="3715" priority="2476" operator="equal">
      <formula>$A$16</formula>
    </cfRule>
  </conditionalFormatting>
  <conditionalFormatting sqref="P64">
    <cfRule type="cellIs" dxfId="3714" priority="3203" operator="equal">
      <formula>$A$64</formula>
    </cfRule>
    <cfRule type="cellIs" dxfId="3713" priority="3204" operator="equal">
      <formula>$A$52</formula>
    </cfRule>
    <cfRule type="cellIs" dxfId="3712" priority="3205" operator="equal">
      <formula>$A$42</formula>
    </cfRule>
    <cfRule type="cellIs" dxfId="3711" priority="3206" operator="equal">
      <formula>$A$28</formula>
    </cfRule>
    <cfRule type="cellIs" dxfId="3710" priority="3207" operator="equal">
      <formula>$A$22</formula>
    </cfRule>
    <cfRule type="cellIs" dxfId="3709" priority="3208" operator="equal">
      <formula>$A$16</formula>
    </cfRule>
  </conditionalFormatting>
  <conditionalFormatting sqref="P82:P88">
    <cfRule type="cellIs" dxfId="3708" priority="3197" operator="equal">
      <formula>$A$64</formula>
    </cfRule>
    <cfRule type="cellIs" dxfId="3707" priority="3198" operator="equal">
      <formula>$A$52</formula>
    </cfRule>
    <cfRule type="cellIs" dxfId="3706" priority="3199" operator="equal">
      <formula>$A$42</formula>
    </cfRule>
    <cfRule type="cellIs" dxfId="3705" priority="3200" operator="equal">
      <formula>$A$28</formula>
    </cfRule>
    <cfRule type="cellIs" dxfId="3704" priority="3201" operator="equal">
      <formula>$A$22</formula>
    </cfRule>
    <cfRule type="cellIs" dxfId="3703" priority="3202" operator="equal">
      <formula>$A$16</formula>
    </cfRule>
  </conditionalFormatting>
  <conditionalFormatting sqref="P93:P100">
    <cfRule type="cellIs" dxfId="3702" priority="3191" operator="equal">
      <formula>$A$64</formula>
    </cfRule>
    <cfRule type="cellIs" dxfId="3701" priority="3192" operator="equal">
      <formula>$A$52</formula>
    </cfRule>
    <cfRule type="cellIs" dxfId="3700" priority="3193" operator="equal">
      <formula>$A$42</formula>
    </cfRule>
    <cfRule type="cellIs" dxfId="3699" priority="3194" operator="equal">
      <formula>$A$28</formula>
    </cfRule>
    <cfRule type="cellIs" dxfId="3698" priority="3195" operator="equal">
      <formula>$A$22</formula>
    </cfRule>
    <cfRule type="cellIs" dxfId="3697" priority="3196" operator="equal">
      <formula>$A$16</formula>
    </cfRule>
  </conditionalFormatting>
  <conditionalFormatting sqref="P327">
    <cfRule type="cellIs" dxfId="3696" priority="3179" operator="equal">
      <formula>$A$64</formula>
    </cfRule>
    <cfRule type="cellIs" dxfId="3695" priority="3180" operator="equal">
      <formula>$A$52</formula>
    </cfRule>
    <cfRule type="cellIs" dxfId="3694" priority="3181" operator="equal">
      <formula>$A$42</formula>
    </cfRule>
    <cfRule type="cellIs" dxfId="3693" priority="3182" operator="equal">
      <formula>$A$28</formula>
    </cfRule>
    <cfRule type="cellIs" dxfId="3692" priority="3183" operator="equal">
      <formula>$A$22</formula>
    </cfRule>
    <cfRule type="cellIs" dxfId="3691" priority="3184" operator="equal">
      <formula>$A$16</formula>
    </cfRule>
  </conditionalFormatting>
  <conditionalFormatting sqref="P335">
    <cfRule type="cellIs" dxfId="3690" priority="3173" operator="equal">
      <formula>$A$64</formula>
    </cfRule>
    <cfRule type="cellIs" dxfId="3689" priority="3174" operator="equal">
      <formula>$A$52</formula>
    </cfRule>
    <cfRule type="cellIs" dxfId="3688" priority="3175" operator="equal">
      <formula>$A$42</formula>
    </cfRule>
    <cfRule type="cellIs" dxfId="3687" priority="3176" operator="equal">
      <formula>$A$28</formula>
    </cfRule>
    <cfRule type="cellIs" dxfId="3686" priority="3177" operator="equal">
      <formula>$A$22</formula>
    </cfRule>
    <cfRule type="cellIs" dxfId="3685" priority="3178" operator="equal">
      <formula>$A$16</formula>
    </cfRule>
  </conditionalFormatting>
  <conditionalFormatting sqref="P349">
    <cfRule type="cellIs" dxfId="3684" priority="3167" operator="equal">
      <formula>$A$64</formula>
    </cfRule>
    <cfRule type="cellIs" dxfId="3683" priority="3168" operator="equal">
      <formula>$A$52</formula>
    </cfRule>
    <cfRule type="cellIs" dxfId="3682" priority="3169" operator="equal">
      <formula>$A$42</formula>
    </cfRule>
    <cfRule type="cellIs" dxfId="3681" priority="3170" operator="equal">
      <formula>$A$28</formula>
    </cfRule>
    <cfRule type="cellIs" dxfId="3680" priority="3171" operator="equal">
      <formula>$A$22</formula>
    </cfRule>
    <cfRule type="cellIs" dxfId="3679" priority="3172" operator="equal">
      <formula>$A$16</formula>
    </cfRule>
  </conditionalFormatting>
  <conditionalFormatting sqref="P357">
    <cfRule type="cellIs" dxfId="3678" priority="3161" operator="equal">
      <formula>$A$64</formula>
    </cfRule>
    <cfRule type="cellIs" dxfId="3677" priority="3162" operator="equal">
      <formula>$A$52</formula>
    </cfRule>
    <cfRule type="cellIs" dxfId="3676" priority="3163" operator="equal">
      <formula>$A$42</formula>
    </cfRule>
    <cfRule type="cellIs" dxfId="3675" priority="3164" operator="equal">
      <formula>$A$28</formula>
    </cfRule>
    <cfRule type="cellIs" dxfId="3674" priority="3165" operator="equal">
      <formula>$A$22</formula>
    </cfRule>
    <cfRule type="cellIs" dxfId="3673" priority="3166" operator="equal">
      <formula>$A$16</formula>
    </cfRule>
  </conditionalFormatting>
  <conditionalFormatting sqref="P367">
    <cfRule type="cellIs" dxfId="3672" priority="3149" operator="equal">
      <formula>$A$64</formula>
    </cfRule>
    <cfRule type="cellIs" dxfId="3671" priority="3150" operator="equal">
      <formula>$A$52</formula>
    </cfRule>
    <cfRule type="cellIs" dxfId="3670" priority="3151" operator="equal">
      <formula>$A$42</formula>
    </cfRule>
    <cfRule type="cellIs" dxfId="3669" priority="3152" operator="equal">
      <formula>$A$28</formula>
    </cfRule>
    <cfRule type="cellIs" dxfId="3668" priority="3153" operator="equal">
      <formula>$A$22</formula>
    </cfRule>
    <cfRule type="cellIs" dxfId="3667" priority="3154" operator="equal">
      <formula>$A$16</formula>
    </cfRule>
  </conditionalFormatting>
  <conditionalFormatting sqref="P379">
    <cfRule type="cellIs" dxfId="3666" priority="3143" operator="equal">
      <formula>$A$64</formula>
    </cfRule>
    <cfRule type="cellIs" dxfId="3665" priority="3144" operator="equal">
      <formula>$A$52</formula>
    </cfRule>
    <cfRule type="cellIs" dxfId="3664" priority="3145" operator="equal">
      <formula>$A$42</formula>
    </cfRule>
    <cfRule type="cellIs" dxfId="3663" priority="3146" operator="equal">
      <formula>$A$28</formula>
    </cfRule>
    <cfRule type="cellIs" dxfId="3662" priority="3147" operator="equal">
      <formula>$A$22</formula>
    </cfRule>
    <cfRule type="cellIs" dxfId="3661" priority="3148" operator="equal">
      <formula>$A$16</formula>
    </cfRule>
  </conditionalFormatting>
  <conditionalFormatting sqref="P426">
    <cfRule type="cellIs" dxfId="3660" priority="3137" operator="equal">
      <formula>$A$64</formula>
    </cfRule>
    <cfRule type="cellIs" dxfId="3659" priority="3138" operator="equal">
      <formula>$A$52</formula>
    </cfRule>
    <cfRule type="cellIs" dxfId="3658" priority="3139" operator="equal">
      <formula>$A$42</formula>
    </cfRule>
    <cfRule type="cellIs" dxfId="3657" priority="3140" operator="equal">
      <formula>$A$28</formula>
    </cfRule>
    <cfRule type="cellIs" dxfId="3656" priority="3141" operator="equal">
      <formula>$A$22</formula>
    </cfRule>
    <cfRule type="cellIs" dxfId="3655" priority="3142" operator="equal">
      <formula>$A$16</formula>
    </cfRule>
  </conditionalFormatting>
  <conditionalFormatting sqref="P502:P516">
    <cfRule type="cellIs" dxfId="3654" priority="3131" operator="equal">
      <formula>$A$64</formula>
    </cfRule>
    <cfRule type="cellIs" dxfId="3653" priority="3132" operator="equal">
      <formula>$A$52</formula>
    </cfRule>
    <cfRule type="cellIs" dxfId="3652" priority="3133" operator="equal">
      <formula>$A$42</formula>
    </cfRule>
    <cfRule type="cellIs" dxfId="3651" priority="3134" operator="equal">
      <formula>$A$28</formula>
    </cfRule>
    <cfRule type="cellIs" dxfId="3650" priority="3135" operator="equal">
      <formula>$A$22</formula>
    </cfRule>
    <cfRule type="cellIs" dxfId="3649" priority="3136" operator="equal">
      <formula>$A$16</formula>
    </cfRule>
  </conditionalFormatting>
  <conditionalFormatting sqref="P493">
    <cfRule type="cellIs" dxfId="3648" priority="3119" operator="equal">
      <formula>$A$64</formula>
    </cfRule>
    <cfRule type="cellIs" dxfId="3647" priority="3120" operator="equal">
      <formula>$A$52</formula>
    </cfRule>
    <cfRule type="cellIs" dxfId="3646" priority="3121" operator="equal">
      <formula>$A$42</formula>
    </cfRule>
    <cfRule type="cellIs" dxfId="3645" priority="3122" operator="equal">
      <formula>$A$28</formula>
    </cfRule>
    <cfRule type="cellIs" dxfId="3644" priority="3123" operator="equal">
      <formula>$A$22</formula>
    </cfRule>
    <cfRule type="cellIs" dxfId="3643" priority="3124" operator="equal">
      <formula>$A$16</formula>
    </cfRule>
  </conditionalFormatting>
  <conditionalFormatting sqref="P528">
    <cfRule type="cellIs" dxfId="3642" priority="3113" operator="equal">
      <formula>$A$64</formula>
    </cfRule>
    <cfRule type="cellIs" dxfId="3641" priority="3114" operator="equal">
      <formula>$A$52</formula>
    </cfRule>
    <cfRule type="cellIs" dxfId="3640" priority="3115" operator="equal">
      <formula>$A$42</formula>
    </cfRule>
    <cfRule type="cellIs" dxfId="3639" priority="3116" operator="equal">
      <formula>$A$28</formula>
    </cfRule>
    <cfRule type="cellIs" dxfId="3638" priority="3117" operator="equal">
      <formula>$A$22</formula>
    </cfRule>
    <cfRule type="cellIs" dxfId="3637" priority="3118" operator="equal">
      <formula>$A$16</formula>
    </cfRule>
  </conditionalFormatting>
  <conditionalFormatting sqref="P543">
    <cfRule type="cellIs" dxfId="3636" priority="3107" operator="equal">
      <formula>$A$64</formula>
    </cfRule>
    <cfRule type="cellIs" dxfId="3635" priority="3108" operator="equal">
      <formula>$A$52</formula>
    </cfRule>
    <cfRule type="cellIs" dxfId="3634" priority="3109" operator="equal">
      <formula>$A$42</formula>
    </cfRule>
    <cfRule type="cellIs" dxfId="3633" priority="3110" operator="equal">
      <formula>$A$28</formula>
    </cfRule>
    <cfRule type="cellIs" dxfId="3632" priority="3111" operator="equal">
      <formula>$A$22</formula>
    </cfRule>
    <cfRule type="cellIs" dxfId="3631" priority="3112" operator="equal">
      <formula>$A$16</formula>
    </cfRule>
  </conditionalFormatting>
  <conditionalFormatting sqref="P553">
    <cfRule type="cellIs" dxfId="3630" priority="3101" operator="equal">
      <formula>$A$64</formula>
    </cfRule>
    <cfRule type="cellIs" dxfId="3629" priority="3102" operator="equal">
      <formula>$A$52</formula>
    </cfRule>
    <cfRule type="cellIs" dxfId="3628" priority="3103" operator="equal">
      <formula>$A$42</formula>
    </cfRule>
    <cfRule type="cellIs" dxfId="3627" priority="3104" operator="equal">
      <formula>$A$28</formula>
    </cfRule>
    <cfRule type="cellIs" dxfId="3626" priority="3105" operator="equal">
      <formula>$A$22</formula>
    </cfRule>
    <cfRule type="cellIs" dxfId="3625" priority="3106" operator="equal">
      <formula>$A$16</formula>
    </cfRule>
  </conditionalFormatting>
  <conditionalFormatting sqref="P564">
    <cfRule type="cellIs" dxfId="3624" priority="3089" operator="equal">
      <formula>$A$64</formula>
    </cfRule>
    <cfRule type="cellIs" dxfId="3623" priority="3090" operator="equal">
      <formula>$A$52</formula>
    </cfRule>
    <cfRule type="cellIs" dxfId="3622" priority="3091" operator="equal">
      <formula>$A$42</formula>
    </cfRule>
    <cfRule type="cellIs" dxfId="3621" priority="3092" operator="equal">
      <formula>$A$28</formula>
    </cfRule>
    <cfRule type="cellIs" dxfId="3620" priority="3093" operator="equal">
      <formula>$A$22</formula>
    </cfRule>
    <cfRule type="cellIs" dxfId="3619" priority="3094" operator="equal">
      <formula>$A$16</formula>
    </cfRule>
  </conditionalFormatting>
  <conditionalFormatting sqref="P574">
    <cfRule type="cellIs" dxfId="3618" priority="3083" operator="equal">
      <formula>$A$64</formula>
    </cfRule>
    <cfRule type="cellIs" dxfId="3617" priority="3084" operator="equal">
      <formula>$A$52</formula>
    </cfRule>
    <cfRule type="cellIs" dxfId="3616" priority="3085" operator="equal">
      <formula>$A$42</formula>
    </cfRule>
    <cfRule type="cellIs" dxfId="3615" priority="3086" operator="equal">
      <formula>$A$28</formula>
    </cfRule>
    <cfRule type="cellIs" dxfId="3614" priority="3087" operator="equal">
      <formula>$A$22</formula>
    </cfRule>
    <cfRule type="cellIs" dxfId="3613" priority="3088" operator="equal">
      <formula>$A$16</formula>
    </cfRule>
  </conditionalFormatting>
  <conditionalFormatting sqref="R66:R77">
    <cfRule type="cellIs" dxfId="3612" priority="3065" operator="equal">
      <formula>$A$64</formula>
    </cfRule>
    <cfRule type="cellIs" dxfId="3611" priority="3066" operator="equal">
      <formula>$A$52</formula>
    </cfRule>
    <cfRule type="cellIs" dxfId="3610" priority="3067" operator="equal">
      <formula>$A$42</formula>
    </cfRule>
    <cfRule type="cellIs" dxfId="3609" priority="3068" operator="equal">
      <formula>$A$28</formula>
    </cfRule>
    <cfRule type="cellIs" dxfId="3608" priority="3069" operator="equal">
      <formula>$A$22</formula>
    </cfRule>
    <cfRule type="cellIs" dxfId="3607" priority="3070" operator="equal">
      <formula>$A$16</formula>
    </cfRule>
  </conditionalFormatting>
  <conditionalFormatting sqref="R127:R130">
    <cfRule type="cellIs" dxfId="3606" priority="3053" operator="equal">
      <formula>$A$64</formula>
    </cfRule>
    <cfRule type="cellIs" dxfId="3605" priority="3054" operator="equal">
      <formula>$A$52</formula>
    </cfRule>
    <cfRule type="cellIs" dxfId="3604" priority="3055" operator="equal">
      <formula>$A$42</formula>
    </cfRule>
    <cfRule type="cellIs" dxfId="3603" priority="3056" operator="equal">
      <formula>$A$28</formula>
    </cfRule>
    <cfRule type="cellIs" dxfId="3602" priority="3057" operator="equal">
      <formula>$A$22</formula>
    </cfRule>
    <cfRule type="cellIs" dxfId="3601" priority="3058" operator="equal">
      <formula>$A$16</formula>
    </cfRule>
  </conditionalFormatting>
  <conditionalFormatting sqref="R135">
    <cfRule type="cellIs" dxfId="3600" priority="3047" operator="equal">
      <formula>$A$64</formula>
    </cfRule>
    <cfRule type="cellIs" dxfId="3599" priority="3048" operator="equal">
      <formula>$A$52</formula>
    </cfRule>
    <cfRule type="cellIs" dxfId="3598" priority="3049" operator="equal">
      <formula>$A$42</formula>
    </cfRule>
    <cfRule type="cellIs" dxfId="3597" priority="3050" operator="equal">
      <formula>$A$28</formula>
    </cfRule>
    <cfRule type="cellIs" dxfId="3596" priority="3051" operator="equal">
      <formula>$A$22</formula>
    </cfRule>
    <cfRule type="cellIs" dxfId="3595" priority="3052" operator="equal">
      <formula>$A$16</formula>
    </cfRule>
  </conditionalFormatting>
  <conditionalFormatting sqref="R162">
    <cfRule type="cellIs" dxfId="3594" priority="3023" operator="equal">
      <formula>$A$64</formula>
    </cfRule>
    <cfRule type="cellIs" dxfId="3593" priority="3024" operator="equal">
      <formula>$A$52</formula>
    </cfRule>
    <cfRule type="cellIs" dxfId="3592" priority="3025" operator="equal">
      <formula>$A$42</formula>
    </cfRule>
    <cfRule type="cellIs" dxfId="3591" priority="3026" operator="equal">
      <formula>$A$28</formula>
    </cfRule>
    <cfRule type="cellIs" dxfId="3590" priority="3027" operator="equal">
      <formula>$A$22</formula>
    </cfRule>
    <cfRule type="cellIs" dxfId="3589" priority="3028" operator="equal">
      <formula>$A$16</formula>
    </cfRule>
  </conditionalFormatting>
  <conditionalFormatting sqref="R175:R177">
    <cfRule type="cellIs" dxfId="3588" priority="3017" operator="equal">
      <formula>$A$64</formula>
    </cfRule>
    <cfRule type="cellIs" dxfId="3587" priority="3018" operator="equal">
      <formula>$A$52</formula>
    </cfRule>
    <cfRule type="cellIs" dxfId="3586" priority="3019" operator="equal">
      <formula>$A$42</formula>
    </cfRule>
    <cfRule type="cellIs" dxfId="3585" priority="3020" operator="equal">
      <formula>$A$28</formula>
    </cfRule>
    <cfRule type="cellIs" dxfId="3584" priority="3021" operator="equal">
      <formula>$A$22</formula>
    </cfRule>
    <cfRule type="cellIs" dxfId="3583" priority="3022" operator="equal">
      <formula>$A$16</formula>
    </cfRule>
  </conditionalFormatting>
  <conditionalFormatting sqref="R327">
    <cfRule type="cellIs" dxfId="3582" priority="3011" operator="equal">
      <formula>$A$64</formula>
    </cfRule>
    <cfRule type="cellIs" dxfId="3581" priority="3012" operator="equal">
      <formula>$A$52</formula>
    </cfRule>
    <cfRule type="cellIs" dxfId="3580" priority="3013" operator="equal">
      <formula>$A$42</formula>
    </cfRule>
    <cfRule type="cellIs" dxfId="3579" priority="3014" operator="equal">
      <formula>$A$28</formula>
    </cfRule>
    <cfRule type="cellIs" dxfId="3578" priority="3015" operator="equal">
      <formula>$A$22</formula>
    </cfRule>
    <cfRule type="cellIs" dxfId="3577" priority="3016" operator="equal">
      <formula>$A$16</formula>
    </cfRule>
  </conditionalFormatting>
  <conditionalFormatting sqref="R349">
    <cfRule type="cellIs" dxfId="3576" priority="3005" operator="equal">
      <formula>$A$64</formula>
    </cfRule>
    <cfRule type="cellIs" dxfId="3575" priority="3006" operator="equal">
      <formula>$A$52</formula>
    </cfRule>
    <cfRule type="cellIs" dxfId="3574" priority="3007" operator="equal">
      <formula>$A$42</formula>
    </cfRule>
    <cfRule type="cellIs" dxfId="3573" priority="3008" operator="equal">
      <formula>$A$28</formula>
    </cfRule>
    <cfRule type="cellIs" dxfId="3572" priority="3009" operator="equal">
      <formula>$A$22</formula>
    </cfRule>
    <cfRule type="cellIs" dxfId="3571" priority="3010" operator="equal">
      <formula>$A$16</formula>
    </cfRule>
  </conditionalFormatting>
  <conditionalFormatting sqref="R387">
    <cfRule type="cellIs" dxfId="3570" priority="2993" operator="equal">
      <formula>$A$64</formula>
    </cfRule>
    <cfRule type="cellIs" dxfId="3569" priority="2994" operator="equal">
      <formula>$A$52</formula>
    </cfRule>
    <cfRule type="cellIs" dxfId="3568" priority="2995" operator="equal">
      <formula>$A$42</formula>
    </cfRule>
    <cfRule type="cellIs" dxfId="3567" priority="2996" operator="equal">
      <formula>$A$28</formula>
    </cfRule>
    <cfRule type="cellIs" dxfId="3566" priority="2997" operator="equal">
      <formula>$A$22</formula>
    </cfRule>
    <cfRule type="cellIs" dxfId="3565" priority="2998" operator="equal">
      <formula>$A$16</formula>
    </cfRule>
  </conditionalFormatting>
  <conditionalFormatting sqref="R426">
    <cfRule type="cellIs" dxfId="3564" priority="2981" operator="equal">
      <formula>$A$64</formula>
    </cfRule>
    <cfRule type="cellIs" dxfId="3563" priority="2982" operator="equal">
      <formula>$A$52</formula>
    </cfRule>
    <cfRule type="cellIs" dxfId="3562" priority="2983" operator="equal">
      <formula>$A$42</formula>
    </cfRule>
    <cfRule type="cellIs" dxfId="3561" priority="2984" operator="equal">
      <formula>$A$28</formula>
    </cfRule>
    <cfRule type="cellIs" dxfId="3560" priority="2985" operator="equal">
      <formula>$A$22</formula>
    </cfRule>
    <cfRule type="cellIs" dxfId="3559" priority="2986" operator="equal">
      <formula>$A$16</formula>
    </cfRule>
  </conditionalFormatting>
  <conditionalFormatting sqref="R435">
    <cfRule type="cellIs" dxfId="3558" priority="2975" operator="equal">
      <formula>$A$64</formula>
    </cfRule>
    <cfRule type="cellIs" dxfId="3557" priority="2976" operator="equal">
      <formula>$A$52</formula>
    </cfRule>
    <cfRule type="cellIs" dxfId="3556" priority="2977" operator="equal">
      <formula>$A$42</formula>
    </cfRule>
    <cfRule type="cellIs" dxfId="3555" priority="2978" operator="equal">
      <formula>$A$28</formula>
    </cfRule>
    <cfRule type="cellIs" dxfId="3554" priority="2979" operator="equal">
      <formula>$A$22</formula>
    </cfRule>
    <cfRule type="cellIs" dxfId="3553" priority="2980" operator="equal">
      <formula>$A$16</formula>
    </cfRule>
  </conditionalFormatting>
  <conditionalFormatting sqref="R443">
    <cfRule type="cellIs" dxfId="3552" priority="2969" operator="equal">
      <formula>$A$64</formula>
    </cfRule>
    <cfRule type="cellIs" dxfId="3551" priority="2970" operator="equal">
      <formula>$A$52</formula>
    </cfRule>
    <cfRule type="cellIs" dxfId="3550" priority="2971" operator="equal">
      <formula>$A$42</formula>
    </cfRule>
    <cfRule type="cellIs" dxfId="3549" priority="2972" operator="equal">
      <formula>$A$28</formula>
    </cfRule>
    <cfRule type="cellIs" dxfId="3548" priority="2973" operator="equal">
      <formula>$A$22</formula>
    </cfRule>
    <cfRule type="cellIs" dxfId="3547" priority="2974" operator="equal">
      <formula>$A$16</formula>
    </cfRule>
  </conditionalFormatting>
  <conditionalFormatting sqref="R451">
    <cfRule type="cellIs" dxfId="3546" priority="2963" operator="equal">
      <formula>$A$64</formula>
    </cfRule>
    <cfRule type="cellIs" dxfId="3545" priority="2964" operator="equal">
      <formula>$A$52</formula>
    </cfRule>
    <cfRule type="cellIs" dxfId="3544" priority="2965" operator="equal">
      <formula>$A$42</formula>
    </cfRule>
    <cfRule type="cellIs" dxfId="3543" priority="2966" operator="equal">
      <formula>$A$28</formula>
    </cfRule>
    <cfRule type="cellIs" dxfId="3542" priority="2967" operator="equal">
      <formula>$A$22</formula>
    </cfRule>
    <cfRule type="cellIs" dxfId="3541" priority="2968" operator="equal">
      <formula>$A$16</formula>
    </cfRule>
  </conditionalFormatting>
  <conditionalFormatting sqref="R528">
    <cfRule type="cellIs" dxfId="3540" priority="2939" operator="equal">
      <formula>$A$64</formula>
    </cfRule>
    <cfRule type="cellIs" dxfId="3539" priority="2940" operator="equal">
      <formula>$A$52</formula>
    </cfRule>
    <cfRule type="cellIs" dxfId="3538" priority="2941" operator="equal">
      <formula>$A$42</formula>
    </cfRule>
    <cfRule type="cellIs" dxfId="3537" priority="2942" operator="equal">
      <formula>$A$28</formula>
    </cfRule>
    <cfRule type="cellIs" dxfId="3536" priority="2943" operator="equal">
      <formula>$A$22</formula>
    </cfRule>
    <cfRule type="cellIs" dxfId="3535" priority="2944" operator="equal">
      <formula>$A$16</formula>
    </cfRule>
  </conditionalFormatting>
  <conditionalFormatting sqref="R543">
    <cfRule type="cellIs" dxfId="3534" priority="2933" operator="equal">
      <formula>$A$64</formula>
    </cfRule>
    <cfRule type="cellIs" dxfId="3533" priority="2934" operator="equal">
      <formula>$A$52</formula>
    </cfRule>
    <cfRule type="cellIs" dxfId="3532" priority="2935" operator="equal">
      <formula>$A$42</formula>
    </cfRule>
    <cfRule type="cellIs" dxfId="3531" priority="2936" operator="equal">
      <formula>$A$28</formula>
    </cfRule>
    <cfRule type="cellIs" dxfId="3530" priority="2937" operator="equal">
      <formula>$A$22</formula>
    </cfRule>
    <cfRule type="cellIs" dxfId="3529" priority="2938" operator="equal">
      <formula>$A$16</formula>
    </cfRule>
  </conditionalFormatting>
  <conditionalFormatting sqref="R553">
    <cfRule type="cellIs" dxfId="3528" priority="2927" operator="equal">
      <formula>$A$64</formula>
    </cfRule>
    <cfRule type="cellIs" dxfId="3527" priority="2928" operator="equal">
      <formula>$A$52</formula>
    </cfRule>
    <cfRule type="cellIs" dxfId="3526" priority="2929" operator="equal">
      <formula>$A$42</formula>
    </cfRule>
    <cfRule type="cellIs" dxfId="3525" priority="2930" operator="equal">
      <formula>$A$28</formula>
    </cfRule>
    <cfRule type="cellIs" dxfId="3524" priority="2931" operator="equal">
      <formula>$A$22</formula>
    </cfRule>
    <cfRule type="cellIs" dxfId="3523" priority="2932" operator="equal">
      <formula>$A$16</formula>
    </cfRule>
  </conditionalFormatting>
  <conditionalFormatting sqref="R564">
    <cfRule type="cellIs" dxfId="3522" priority="2915" operator="equal">
      <formula>$A$64</formula>
    </cfRule>
    <cfRule type="cellIs" dxfId="3521" priority="2916" operator="equal">
      <formula>$A$52</formula>
    </cfRule>
    <cfRule type="cellIs" dxfId="3520" priority="2917" operator="equal">
      <formula>$A$42</formula>
    </cfRule>
    <cfRule type="cellIs" dxfId="3519" priority="2918" operator="equal">
      <formula>$A$28</formula>
    </cfRule>
    <cfRule type="cellIs" dxfId="3518" priority="2919" operator="equal">
      <formula>$A$22</formula>
    </cfRule>
    <cfRule type="cellIs" dxfId="3517" priority="2920" operator="equal">
      <formula>$A$16</formula>
    </cfRule>
  </conditionalFormatting>
  <conditionalFormatting sqref="R574">
    <cfRule type="cellIs" dxfId="3516" priority="2909" operator="equal">
      <formula>$A$64</formula>
    </cfRule>
    <cfRule type="cellIs" dxfId="3515" priority="2910" operator="equal">
      <formula>$A$52</formula>
    </cfRule>
    <cfRule type="cellIs" dxfId="3514" priority="2911" operator="equal">
      <formula>$A$42</formula>
    </cfRule>
    <cfRule type="cellIs" dxfId="3513" priority="2912" operator="equal">
      <formula>$A$28</formula>
    </cfRule>
    <cfRule type="cellIs" dxfId="3512" priority="2913" operator="equal">
      <formula>$A$22</formula>
    </cfRule>
    <cfRule type="cellIs" dxfId="3511" priority="2914" operator="equal">
      <formula>$A$16</formula>
    </cfRule>
  </conditionalFormatting>
  <conditionalFormatting sqref="T182">
    <cfRule type="cellIs" dxfId="3510" priority="2903" operator="equal">
      <formula>$A$64</formula>
    </cfRule>
    <cfRule type="cellIs" dxfId="3509" priority="2904" operator="equal">
      <formula>$A$52</formula>
    </cfRule>
    <cfRule type="cellIs" dxfId="3508" priority="2905" operator="equal">
      <formula>$A$42</formula>
    </cfRule>
    <cfRule type="cellIs" dxfId="3507" priority="2906" operator="equal">
      <formula>$A$28</formula>
    </cfRule>
    <cfRule type="cellIs" dxfId="3506" priority="2907" operator="equal">
      <formula>$A$22</formula>
    </cfRule>
    <cfRule type="cellIs" dxfId="3505" priority="2908" operator="equal">
      <formula>$A$16</formula>
    </cfRule>
  </conditionalFormatting>
  <conditionalFormatting sqref="T183">
    <cfRule type="cellIs" dxfId="3504" priority="2897" operator="equal">
      <formula>$A$64</formula>
    </cfRule>
    <cfRule type="cellIs" dxfId="3503" priority="2898" operator="equal">
      <formula>$A$52</formula>
    </cfRule>
    <cfRule type="cellIs" dxfId="3502" priority="2899" operator="equal">
      <formula>$A$42</formula>
    </cfRule>
    <cfRule type="cellIs" dxfId="3501" priority="2900" operator="equal">
      <formula>$A$28</formula>
    </cfRule>
    <cfRule type="cellIs" dxfId="3500" priority="2901" operator="equal">
      <formula>$A$22</formula>
    </cfRule>
    <cfRule type="cellIs" dxfId="3499" priority="2902" operator="equal">
      <formula>$A$16</formula>
    </cfRule>
  </conditionalFormatting>
  <conditionalFormatting sqref="T184:T192">
    <cfRule type="cellIs" dxfId="3498" priority="2891" operator="equal">
      <formula>$A$64</formula>
    </cfRule>
    <cfRule type="cellIs" dxfId="3497" priority="2892" operator="equal">
      <formula>$A$52</formula>
    </cfRule>
    <cfRule type="cellIs" dxfId="3496" priority="2893" operator="equal">
      <formula>$A$42</formula>
    </cfRule>
    <cfRule type="cellIs" dxfId="3495" priority="2894" operator="equal">
      <formula>$A$28</formula>
    </cfRule>
    <cfRule type="cellIs" dxfId="3494" priority="2895" operator="equal">
      <formula>$A$22</formula>
    </cfRule>
    <cfRule type="cellIs" dxfId="3493" priority="2896" operator="equal">
      <formula>$A$16</formula>
    </cfRule>
  </conditionalFormatting>
  <conditionalFormatting sqref="T327">
    <cfRule type="cellIs" dxfId="3492" priority="2789" operator="equal">
      <formula>$A$64</formula>
    </cfRule>
    <cfRule type="cellIs" dxfId="3491" priority="2790" operator="equal">
      <formula>$A$52</formula>
    </cfRule>
    <cfRule type="cellIs" dxfId="3490" priority="2791" operator="equal">
      <formula>$A$42</formula>
    </cfRule>
    <cfRule type="cellIs" dxfId="3489" priority="2792" operator="equal">
      <formula>$A$28</formula>
    </cfRule>
    <cfRule type="cellIs" dxfId="3488" priority="2793" operator="equal">
      <formula>$A$22</formula>
    </cfRule>
    <cfRule type="cellIs" dxfId="3487" priority="2794" operator="equal">
      <formula>$A$16</formula>
    </cfRule>
  </conditionalFormatting>
  <conditionalFormatting sqref="T349">
    <cfRule type="cellIs" dxfId="3486" priority="2783" operator="equal">
      <formula>$A$64</formula>
    </cfRule>
    <cfRule type="cellIs" dxfId="3485" priority="2784" operator="equal">
      <formula>$A$52</formula>
    </cfRule>
    <cfRule type="cellIs" dxfId="3484" priority="2785" operator="equal">
      <formula>$A$42</formula>
    </cfRule>
    <cfRule type="cellIs" dxfId="3483" priority="2786" operator="equal">
      <formula>$A$28</formula>
    </cfRule>
    <cfRule type="cellIs" dxfId="3482" priority="2787" operator="equal">
      <formula>$A$22</formula>
    </cfRule>
    <cfRule type="cellIs" dxfId="3481" priority="2788" operator="equal">
      <formula>$A$16</formula>
    </cfRule>
  </conditionalFormatting>
  <conditionalFormatting sqref="T405">
    <cfRule type="cellIs" dxfId="3480" priority="2771" operator="equal">
      <formula>$A$64</formula>
    </cfRule>
    <cfRule type="cellIs" dxfId="3479" priority="2772" operator="equal">
      <formula>$A$52</formula>
    </cfRule>
    <cfRule type="cellIs" dxfId="3478" priority="2773" operator="equal">
      <formula>$A$42</formula>
    </cfRule>
    <cfRule type="cellIs" dxfId="3477" priority="2774" operator="equal">
      <formula>$A$28</formula>
    </cfRule>
    <cfRule type="cellIs" dxfId="3476" priority="2775" operator="equal">
      <formula>$A$22</formula>
    </cfRule>
    <cfRule type="cellIs" dxfId="3475" priority="2776" operator="equal">
      <formula>$A$16</formula>
    </cfRule>
  </conditionalFormatting>
  <conditionalFormatting sqref="T528">
    <cfRule type="cellIs" dxfId="3474" priority="2747" operator="equal">
      <formula>$A$64</formula>
    </cfRule>
    <cfRule type="cellIs" dxfId="3473" priority="2748" operator="equal">
      <formula>$A$52</formula>
    </cfRule>
    <cfRule type="cellIs" dxfId="3472" priority="2749" operator="equal">
      <formula>$A$42</formula>
    </cfRule>
    <cfRule type="cellIs" dxfId="3471" priority="2750" operator="equal">
      <formula>$A$28</formula>
    </cfRule>
    <cfRule type="cellIs" dxfId="3470" priority="2751" operator="equal">
      <formula>$A$22</formula>
    </cfRule>
    <cfRule type="cellIs" dxfId="3469" priority="2752" operator="equal">
      <formula>$A$16</formula>
    </cfRule>
  </conditionalFormatting>
  <conditionalFormatting sqref="T543">
    <cfRule type="cellIs" dxfId="3468" priority="2741" operator="equal">
      <formula>$A$64</formula>
    </cfRule>
    <cfRule type="cellIs" dxfId="3467" priority="2742" operator="equal">
      <formula>$A$52</formula>
    </cfRule>
    <cfRule type="cellIs" dxfId="3466" priority="2743" operator="equal">
      <formula>$A$42</formula>
    </cfRule>
    <cfRule type="cellIs" dxfId="3465" priority="2744" operator="equal">
      <formula>$A$28</formula>
    </cfRule>
    <cfRule type="cellIs" dxfId="3464" priority="2745" operator="equal">
      <formula>$A$22</formula>
    </cfRule>
    <cfRule type="cellIs" dxfId="3463" priority="2746" operator="equal">
      <formula>$A$16</formula>
    </cfRule>
  </conditionalFormatting>
  <conditionalFormatting sqref="T553">
    <cfRule type="cellIs" dxfId="3462" priority="2735" operator="equal">
      <formula>$A$64</formula>
    </cfRule>
    <cfRule type="cellIs" dxfId="3461" priority="2736" operator="equal">
      <formula>$A$52</formula>
    </cfRule>
    <cfRule type="cellIs" dxfId="3460" priority="2737" operator="equal">
      <formula>$A$42</formula>
    </cfRule>
    <cfRule type="cellIs" dxfId="3459" priority="2738" operator="equal">
      <formula>$A$28</formula>
    </cfRule>
    <cfRule type="cellIs" dxfId="3458" priority="2739" operator="equal">
      <formula>$A$22</formula>
    </cfRule>
    <cfRule type="cellIs" dxfId="3457" priority="2740" operator="equal">
      <formula>$A$16</formula>
    </cfRule>
  </conditionalFormatting>
  <conditionalFormatting sqref="T564">
    <cfRule type="cellIs" dxfId="3456" priority="2723" operator="equal">
      <formula>$A$64</formula>
    </cfRule>
    <cfRule type="cellIs" dxfId="3455" priority="2724" operator="equal">
      <formula>$A$52</formula>
    </cfRule>
    <cfRule type="cellIs" dxfId="3454" priority="2725" operator="equal">
      <formula>$A$42</formula>
    </cfRule>
    <cfRule type="cellIs" dxfId="3453" priority="2726" operator="equal">
      <formula>$A$28</formula>
    </cfRule>
    <cfRule type="cellIs" dxfId="3452" priority="2727" operator="equal">
      <formula>$A$22</formula>
    </cfRule>
    <cfRule type="cellIs" dxfId="3451" priority="2728" operator="equal">
      <formula>$A$16</formula>
    </cfRule>
  </conditionalFormatting>
  <conditionalFormatting sqref="T574">
    <cfRule type="cellIs" dxfId="3450" priority="2717" operator="equal">
      <formula>$A$64</formula>
    </cfRule>
    <cfRule type="cellIs" dxfId="3449" priority="2718" operator="equal">
      <formula>$A$52</formula>
    </cfRule>
    <cfRule type="cellIs" dxfId="3448" priority="2719" operator="equal">
      <formula>$A$42</formula>
    </cfRule>
    <cfRule type="cellIs" dxfId="3447" priority="2720" operator="equal">
      <formula>$A$28</formula>
    </cfRule>
    <cfRule type="cellIs" dxfId="3446" priority="2721" operator="equal">
      <formula>$A$22</formula>
    </cfRule>
    <cfRule type="cellIs" dxfId="3445" priority="2722" operator="equal">
      <formula>$A$16</formula>
    </cfRule>
  </conditionalFormatting>
  <conditionalFormatting sqref="V283:V291">
    <cfRule type="cellIs" dxfId="3444" priority="2699" operator="equal">
      <formula>$A$64</formula>
    </cfRule>
    <cfRule type="cellIs" dxfId="3443" priority="2700" operator="equal">
      <formula>$A$52</formula>
    </cfRule>
    <cfRule type="cellIs" dxfId="3442" priority="2701" operator="equal">
      <formula>$A$42</formula>
    </cfRule>
    <cfRule type="cellIs" dxfId="3441" priority="2702" operator="equal">
      <formula>$A$28</formula>
    </cfRule>
    <cfRule type="cellIs" dxfId="3440" priority="2703" operator="equal">
      <formula>$A$22</formula>
    </cfRule>
    <cfRule type="cellIs" dxfId="3439" priority="2704" operator="equal">
      <formula>$A$16</formula>
    </cfRule>
  </conditionalFormatting>
  <conditionalFormatting sqref="V317:V321">
    <cfRule type="cellIs" dxfId="3438" priority="2687" operator="equal">
      <formula>$A$64</formula>
    </cfRule>
    <cfRule type="cellIs" dxfId="3437" priority="2688" operator="equal">
      <formula>$A$52</formula>
    </cfRule>
    <cfRule type="cellIs" dxfId="3436" priority="2689" operator="equal">
      <formula>$A$42</formula>
    </cfRule>
    <cfRule type="cellIs" dxfId="3435" priority="2690" operator="equal">
      <formula>$A$28</formula>
    </cfRule>
    <cfRule type="cellIs" dxfId="3434" priority="2691" operator="equal">
      <formula>$A$22</formula>
    </cfRule>
    <cfRule type="cellIs" dxfId="3433" priority="2692" operator="equal">
      <formula>$A$16</formula>
    </cfRule>
  </conditionalFormatting>
  <conditionalFormatting sqref="V335">
    <cfRule type="cellIs" dxfId="3432" priority="2669" operator="equal">
      <formula>$A$64</formula>
    </cfRule>
    <cfRule type="cellIs" dxfId="3431" priority="2670" operator="equal">
      <formula>$A$52</formula>
    </cfRule>
    <cfRule type="cellIs" dxfId="3430" priority="2671" operator="equal">
      <formula>$A$42</formula>
    </cfRule>
    <cfRule type="cellIs" dxfId="3429" priority="2672" operator="equal">
      <formula>$A$28</formula>
    </cfRule>
    <cfRule type="cellIs" dxfId="3428" priority="2673" operator="equal">
      <formula>$A$22</formula>
    </cfRule>
    <cfRule type="cellIs" dxfId="3427" priority="2674" operator="equal">
      <formula>$A$16</formula>
    </cfRule>
  </conditionalFormatting>
  <conditionalFormatting sqref="V327">
    <cfRule type="cellIs" dxfId="3426" priority="2675" operator="equal">
      <formula>$A$64</formula>
    </cfRule>
    <cfRule type="cellIs" dxfId="3425" priority="2676" operator="equal">
      <formula>$A$52</formula>
    </cfRule>
    <cfRule type="cellIs" dxfId="3424" priority="2677" operator="equal">
      <formula>$A$42</formula>
    </cfRule>
    <cfRule type="cellIs" dxfId="3423" priority="2678" operator="equal">
      <formula>$A$28</formula>
    </cfRule>
    <cfRule type="cellIs" dxfId="3422" priority="2679" operator="equal">
      <formula>$A$22</formula>
    </cfRule>
    <cfRule type="cellIs" dxfId="3421" priority="2680" operator="equal">
      <formula>$A$16</formula>
    </cfRule>
  </conditionalFormatting>
  <conditionalFormatting sqref="V349">
    <cfRule type="cellIs" dxfId="3420" priority="2663" operator="equal">
      <formula>$A$64</formula>
    </cfRule>
    <cfRule type="cellIs" dxfId="3419" priority="2664" operator="equal">
      <formula>$A$52</formula>
    </cfRule>
    <cfRule type="cellIs" dxfId="3418" priority="2665" operator="equal">
      <formula>$A$42</formula>
    </cfRule>
    <cfRule type="cellIs" dxfId="3417" priority="2666" operator="equal">
      <formula>$A$28</formula>
    </cfRule>
    <cfRule type="cellIs" dxfId="3416" priority="2667" operator="equal">
      <formula>$A$22</formula>
    </cfRule>
    <cfRule type="cellIs" dxfId="3415" priority="2668" operator="equal">
      <formula>$A$16</formula>
    </cfRule>
  </conditionalFormatting>
  <conditionalFormatting sqref="V485">
    <cfRule type="cellIs" dxfId="3414" priority="2657" operator="equal">
      <formula>$A$64</formula>
    </cfRule>
    <cfRule type="cellIs" dxfId="3413" priority="2658" operator="equal">
      <formula>$A$52</formula>
    </cfRule>
    <cfRule type="cellIs" dxfId="3412" priority="2659" operator="equal">
      <formula>$A$42</formula>
    </cfRule>
    <cfRule type="cellIs" dxfId="3411" priority="2660" operator="equal">
      <formula>$A$28</formula>
    </cfRule>
    <cfRule type="cellIs" dxfId="3410" priority="2661" operator="equal">
      <formula>$A$22</formula>
    </cfRule>
    <cfRule type="cellIs" dxfId="3409" priority="2662" operator="equal">
      <formula>$A$16</formula>
    </cfRule>
  </conditionalFormatting>
  <conditionalFormatting sqref="V468">
    <cfRule type="cellIs" dxfId="3408" priority="2651" operator="equal">
      <formula>$A$64</formula>
    </cfRule>
    <cfRule type="cellIs" dxfId="3407" priority="2652" operator="equal">
      <formula>$A$52</formula>
    </cfRule>
    <cfRule type="cellIs" dxfId="3406" priority="2653" operator="equal">
      <formula>$A$42</formula>
    </cfRule>
    <cfRule type="cellIs" dxfId="3405" priority="2654" operator="equal">
      <formula>$A$28</formula>
    </cfRule>
    <cfRule type="cellIs" dxfId="3404" priority="2655" operator="equal">
      <formula>$A$22</formula>
    </cfRule>
    <cfRule type="cellIs" dxfId="3403" priority="2656" operator="equal">
      <formula>$A$16</formula>
    </cfRule>
  </conditionalFormatting>
  <conditionalFormatting sqref="V477">
    <cfRule type="cellIs" dxfId="3402" priority="2645" operator="equal">
      <formula>$A$64</formula>
    </cfRule>
    <cfRule type="cellIs" dxfId="3401" priority="2646" operator="equal">
      <formula>$A$52</formula>
    </cfRule>
    <cfRule type="cellIs" dxfId="3400" priority="2647" operator="equal">
      <formula>$A$42</formula>
    </cfRule>
    <cfRule type="cellIs" dxfId="3399" priority="2648" operator="equal">
      <formula>$A$28</formula>
    </cfRule>
    <cfRule type="cellIs" dxfId="3398" priority="2649" operator="equal">
      <formula>$A$22</formula>
    </cfRule>
    <cfRule type="cellIs" dxfId="3397" priority="2650" operator="equal">
      <formula>$A$16</formula>
    </cfRule>
  </conditionalFormatting>
  <conditionalFormatting sqref="V512">
    <cfRule type="cellIs" dxfId="3396" priority="2639" operator="equal">
      <formula>$A$64</formula>
    </cfRule>
    <cfRule type="cellIs" dxfId="3395" priority="2640" operator="equal">
      <formula>$A$52</formula>
    </cfRule>
    <cfRule type="cellIs" dxfId="3394" priority="2641" operator="equal">
      <formula>$A$42</formula>
    </cfRule>
    <cfRule type="cellIs" dxfId="3393" priority="2642" operator="equal">
      <formula>$A$28</formula>
    </cfRule>
    <cfRule type="cellIs" dxfId="3392" priority="2643" operator="equal">
      <formula>$A$22</formula>
    </cfRule>
    <cfRule type="cellIs" dxfId="3391" priority="2644" operator="equal">
      <formula>$A$16</formula>
    </cfRule>
  </conditionalFormatting>
  <conditionalFormatting sqref="V528">
    <cfRule type="cellIs" dxfId="3390" priority="2627" operator="equal">
      <formula>$A$64</formula>
    </cfRule>
    <cfRule type="cellIs" dxfId="3389" priority="2628" operator="equal">
      <formula>$A$52</formula>
    </cfRule>
    <cfRule type="cellIs" dxfId="3388" priority="2629" operator="equal">
      <formula>$A$42</formula>
    </cfRule>
    <cfRule type="cellIs" dxfId="3387" priority="2630" operator="equal">
      <formula>$A$28</formula>
    </cfRule>
    <cfRule type="cellIs" dxfId="3386" priority="2631" operator="equal">
      <formula>$A$22</formula>
    </cfRule>
    <cfRule type="cellIs" dxfId="3385" priority="2632" operator="equal">
      <formula>$A$16</formula>
    </cfRule>
  </conditionalFormatting>
  <conditionalFormatting sqref="V543">
    <cfRule type="cellIs" dxfId="3384" priority="2621" operator="equal">
      <formula>$A$64</formula>
    </cfRule>
    <cfRule type="cellIs" dxfId="3383" priority="2622" operator="equal">
      <formula>$A$52</formula>
    </cfRule>
    <cfRule type="cellIs" dxfId="3382" priority="2623" operator="equal">
      <formula>$A$42</formula>
    </cfRule>
    <cfRule type="cellIs" dxfId="3381" priority="2624" operator="equal">
      <formula>$A$28</formula>
    </cfRule>
    <cfRule type="cellIs" dxfId="3380" priority="2625" operator="equal">
      <formula>$A$22</formula>
    </cfRule>
    <cfRule type="cellIs" dxfId="3379" priority="2626" operator="equal">
      <formula>$A$16</formula>
    </cfRule>
  </conditionalFormatting>
  <conditionalFormatting sqref="V553">
    <cfRule type="cellIs" dxfId="3378" priority="2615" operator="equal">
      <formula>$A$64</formula>
    </cfRule>
    <cfRule type="cellIs" dxfId="3377" priority="2616" operator="equal">
      <formula>$A$52</formula>
    </cfRule>
    <cfRule type="cellIs" dxfId="3376" priority="2617" operator="equal">
      <formula>$A$42</formula>
    </cfRule>
    <cfRule type="cellIs" dxfId="3375" priority="2618" operator="equal">
      <formula>$A$28</formula>
    </cfRule>
    <cfRule type="cellIs" dxfId="3374" priority="2619" operator="equal">
      <formula>$A$22</formula>
    </cfRule>
    <cfRule type="cellIs" dxfId="3373" priority="2620" operator="equal">
      <formula>$A$16</formula>
    </cfRule>
  </conditionalFormatting>
  <conditionalFormatting sqref="V564">
    <cfRule type="cellIs" dxfId="3372" priority="2603" operator="equal">
      <formula>$A$64</formula>
    </cfRule>
    <cfRule type="cellIs" dxfId="3371" priority="2604" operator="equal">
      <formula>$A$52</formula>
    </cfRule>
    <cfRule type="cellIs" dxfId="3370" priority="2605" operator="equal">
      <formula>$A$42</formula>
    </cfRule>
    <cfRule type="cellIs" dxfId="3369" priority="2606" operator="equal">
      <formula>$A$28</formula>
    </cfRule>
    <cfRule type="cellIs" dxfId="3368" priority="2607" operator="equal">
      <formula>$A$22</formula>
    </cfRule>
    <cfRule type="cellIs" dxfId="3367" priority="2608" operator="equal">
      <formula>$A$16</formula>
    </cfRule>
  </conditionalFormatting>
  <conditionalFormatting sqref="V574">
    <cfRule type="cellIs" dxfId="3366" priority="2597" operator="equal">
      <formula>$A$64</formula>
    </cfRule>
    <cfRule type="cellIs" dxfId="3365" priority="2598" operator="equal">
      <formula>$A$52</formula>
    </cfRule>
    <cfRule type="cellIs" dxfId="3364" priority="2599" operator="equal">
      <formula>$A$42</formula>
    </cfRule>
    <cfRule type="cellIs" dxfId="3363" priority="2600" operator="equal">
      <formula>$A$28</formula>
    </cfRule>
    <cfRule type="cellIs" dxfId="3362" priority="2601" operator="equal">
      <formula>$A$22</formula>
    </cfRule>
    <cfRule type="cellIs" dxfId="3361" priority="2602" operator="equal">
      <formula>$A$16</formula>
    </cfRule>
  </conditionalFormatting>
  <conditionalFormatting sqref="X283:X291">
    <cfRule type="cellIs" dxfId="3360" priority="2579" operator="equal">
      <formula>$A$64</formula>
    </cfRule>
    <cfRule type="cellIs" dxfId="3359" priority="2580" operator="equal">
      <formula>$A$52</formula>
    </cfRule>
    <cfRule type="cellIs" dxfId="3358" priority="2581" operator="equal">
      <formula>$A$42</formula>
    </cfRule>
    <cfRule type="cellIs" dxfId="3357" priority="2582" operator="equal">
      <formula>$A$28</formula>
    </cfRule>
    <cfRule type="cellIs" dxfId="3356" priority="2583" operator="equal">
      <formula>$A$22</formula>
    </cfRule>
    <cfRule type="cellIs" dxfId="3355" priority="2584" operator="equal">
      <formula>$A$16</formula>
    </cfRule>
  </conditionalFormatting>
  <conditionalFormatting sqref="X317:X321">
    <cfRule type="cellIs" dxfId="3354" priority="2567" operator="equal">
      <formula>$A$64</formula>
    </cfRule>
    <cfRule type="cellIs" dxfId="3353" priority="2568" operator="equal">
      <formula>$A$52</formula>
    </cfRule>
    <cfRule type="cellIs" dxfId="3352" priority="2569" operator="equal">
      <formula>$A$42</formula>
    </cfRule>
    <cfRule type="cellIs" dxfId="3351" priority="2570" operator="equal">
      <formula>$A$28</formula>
    </cfRule>
    <cfRule type="cellIs" dxfId="3350" priority="2571" operator="equal">
      <formula>$A$22</formula>
    </cfRule>
    <cfRule type="cellIs" dxfId="3349" priority="2572" operator="equal">
      <formula>$A$16</formula>
    </cfRule>
  </conditionalFormatting>
  <conditionalFormatting sqref="X335">
    <cfRule type="cellIs" dxfId="3348" priority="2549" operator="equal">
      <formula>$A$64</formula>
    </cfRule>
    <cfRule type="cellIs" dxfId="3347" priority="2550" operator="equal">
      <formula>$A$52</formula>
    </cfRule>
    <cfRule type="cellIs" dxfId="3346" priority="2551" operator="equal">
      <formula>$A$42</formula>
    </cfRule>
    <cfRule type="cellIs" dxfId="3345" priority="2552" operator="equal">
      <formula>$A$28</formula>
    </cfRule>
    <cfRule type="cellIs" dxfId="3344" priority="2553" operator="equal">
      <formula>$A$22</formula>
    </cfRule>
    <cfRule type="cellIs" dxfId="3343" priority="2554" operator="equal">
      <formula>$A$16</formula>
    </cfRule>
  </conditionalFormatting>
  <conditionalFormatting sqref="X327">
    <cfRule type="cellIs" dxfId="3342" priority="2555" operator="equal">
      <formula>$A$64</formula>
    </cfRule>
    <cfRule type="cellIs" dxfId="3341" priority="2556" operator="equal">
      <formula>$A$52</formula>
    </cfRule>
    <cfRule type="cellIs" dxfId="3340" priority="2557" operator="equal">
      <formula>$A$42</formula>
    </cfRule>
    <cfRule type="cellIs" dxfId="3339" priority="2558" operator="equal">
      <formula>$A$28</formula>
    </cfRule>
    <cfRule type="cellIs" dxfId="3338" priority="2559" operator="equal">
      <formula>$A$22</formula>
    </cfRule>
    <cfRule type="cellIs" dxfId="3337" priority="2560" operator="equal">
      <formula>$A$16</formula>
    </cfRule>
  </conditionalFormatting>
  <conditionalFormatting sqref="X349">
    <cfRule type="cellIs" dxfId="3336" priority="2543" operator="equal">
      <formula>$A$64</formula>
    </cfRule>
    <cfRule type="cellIs" dxfId="3335" priority="2544" operator="equal">
      <formula>$A$52</formula>
    </cfRule>
    <cfRule type="cellIs" dxfId="3334" priority="2545" operator="equal">
      <formula>$A$42</formula>
    </cfRule>
    <cfRule type="cellIs" dxfId="3333" priority="2546" operator="equal">
      <formula>$A$28</formula>
    </cfRule>
    <cfRule type="cellIs" dxfId="3332" priority="2547" operator="equal">
      <formula>$A$22</formula>
    </cfRule>
    <cfRule type="cellIs" dxfId="3331" priority="2548" operator="equal">
      <formula>$A$16</formula>
    </cfRule>
  </conditionalFormatting>
  <conditionalFormatting sqref="X485">
    <cfRule type="cellIs" dxfId="3330" priority="2537" operator="equal">
      <formula>$A$64</formula>
    </cfRule>
    <cfRule type="cellIs" dxfId="3329" priority="2538" operator="equal">
      <formula>$A$52</formula>
    </cfRule>
    <cfRule type="cellIs" dxfId="3328" priority="2539" operator="equal">
      <formula>$A$42</formula>
    </cfRule>
    <cfRule type="cellIs" dxfId="3327" priority="2540" operator="equal">
      <formula>$A$28</formula>
    </cfRule>
    <cfRule type="cellIs" dxfId="3326" priority="2541" operator="equal">
      <formula>$A$22</formula>
    </cfRule>
    <cfRule type="cellIs" dxfId="3325" priority="2542" operator="equal">
      <formula>$A$16</formula>
    </cfRule>
  </conditionalFormatting>
  <conditionalFormatting sqref="X468">
    <cfRule type="cellIs" dxfId="3324" priority="2531" operator="equal">
      <formula>$A$64</formula>
    </cfRule>
    <cfRule type="cellIs" dxfId="3323" priority="2532" operator="equal">
      <formula>$A$52</formula>
    </cfRule>
    <cfRule type="cellIs" dxfId="3322" priority="2533" operator="equal">
      <formula>$A$42</formula>
    </cfRule>
    <cfRule type="cellIs" dxfId="3321" priority="2534" operator="equal">
      <formula>$A$28</formula>
    </cfRule>
    <cfRule type="cellIs" dxfId="3320" priority="2535" operator="equal">
      <formula>$A$22</formula>
    </cfRule>
    <cfRule type="cellIs" dxfId="3319" priority="2536" operator="equal">
      <formula>$A$16</formula>
    </cfRule>
  </conditionalFormatting>
  <conditionalFormatting sqref="X477">
    <cfRule type="cellIs" dxfId="3318" priority="2525" operator="equal">
      <formula>$A$64</formula>
    </cfRule>
    <cfRule type="cellIs" dxfId="3317" priority="2526" operator="equal">
      <formula>$A$52</formula>
    </cfRule>
    <cfRule type="cellIs" dxfId="3316" priority="2527" operator="equal">
      <formula>$A$42</formula>
    </cfRule>
    <cfRule type="cellIs" dxfId="3315" priority="2528" operator="equal">
      <formula>$A$28</formula>
    </cfRule>
    <cfRule type="cellIs" dxfId="3314" priority="2529" operator="equal">
      <formula>$A$22</formula>
    </cfRule>
    <cfRule type="cellIs" dxfId="3313" priority="2530" operator="equal">
      <formula>$A$16</formula>
    </cfRule>
  </conditionalFormatting>
  <conditionalFormatting sqref="X512">
    <cfRule type="cellIs" dxfId="3312" priority="2513" operator="equal">
      <formula>$A$64</formula>
    </cfRule>
    <cfRule type="cellIs" dxfId="3311" priority="2514" operator="equal">
      <formula>$A$52</formula>
    </cfRule>
    <cfRule type="cellIs" dxfId="3310" priority="2515" operator="equal">
      <formula>$A$42</formula>
    </cfRule>
    <cfRule type="cellIs" dxfId="3309" priority="2516" operator="equal">
      <formula>$A$28</formula>
    </cfRule>
    <cfRule type="cellIs" dxfId="3308" priority="2517" operator="equal">
      <formula>$A$22</formula>
    </cfRule>
    <cfRule type="cellIs" dxfId="3307" priority="2518" operator="equal">
      <formula>$A$16</formula>
    </cfRule>
  </conditionalFormatting>
  <conditionalFormatting sqref="X528">
    <cfRule type="cellIs" dxfId="3306" priority="2501" operator="equal">
      <formula>$A$64</formula>
    </cfRule>
    <cfRule type="cellIs" dxfId="3305" priority="2502" operator="equal">
      <formula>$A$52</formula>
    </cfRule>
    <cfRule type="cellIs" dxfId="3304" priority="2503" operator="equal">
      <formula>$A$42</formula>
    </cfRule>
    <cfRule type="cellIs" dxfId="3303" priority="2504" operator="equal">
      <formula>$A$28</formula>
    </cfRule>
    <cfRule type="cellIs" dxfId="3302" priority="2505" operator="equal">
      <formula>$A$22</formula>
    </cfRule>
    <cfRule type="cellIs" dxfId="3301" priority="2506" operator="equal">
      <formula>$A$16</formula>
    </cfRule>
  </conditionalFormatting>
  <conditionalFormatting sqref="X543">
    <cfRule type="cellIs" dxfId="3300" priority="2495" operator="equal">
      <formula>$A$64</formula>
    </cfRule>
    <cfRule type="cellIs" dxfId="3299" priority="2496" operator="equal">
      <formula>$A$52</formula>
    </cfRule>
    <cfRule type="cellIs" dxfId="3298" priority="2497" operator="equal">
      <formula>$A$42</formula>
    </cfRule>
    <cfRule type="cellIs" dxfId="3297" priority="2498" operator="equal">
      <formula>$A$28</formula>
    </cfRule>
    <cfRule type="cellIs" dxfId="3296" priority="2499" operator="equal">
      <formula>$A$22</formula>
    </cfRule>
    <cfRule type="cellIs" dxfId="3295" priority="2500" operator="equal">
      <formula>$A$16</formula>
    </cfRule>
  </conditionalFormatting>
  <conditionalFormatting sqref="X553">
    <cfRule type="cellIs" dxfId="3294" priority="2489" operator="equal">
      <formula>$A$64</formula>
    </cfRule>
    <cfRule type="cellIs" dxfId="3293" priority="2490" operator="equal">
      <formula>$A$52</formula>
    </cfRule>
    <cfRule type="cellIs" dxfId="3292" priority="2491" operator="equal">
      <formula>$A$42</formula>
    </cfRule>
    <cfRule type="cellIs" dxfId="3291" priority="2492" operator="equal">
      <formula>$A$28</formula>
    </cfRule>
    <cfRule type="cellIs" dxfId="3290" priority="2493" operator="equal">
      <formula>$A$22</formula>
    </cfRule>
    <cfRule type="cellIs" dxfId="3289" priority="2494" operator="equal">
      <formula>$A$16</formula>
    </cfRule>
  </conditionalFormatting>
  <conditionalFormatting sqref="X564">
    <cfRule type="cellIs" dxfId="3288" priority="2477" operator="equal">
      <formula>$A$64</formula>
    </cfRule>
    <cfRule type="cellIs" dxfId="3287" priority="2478" operator="equal">
      <formula>$A$52</formula>
    </cfRule>
    <cfRule type="cellIs" dxfId="3286" priority="2479" operator="equal">
      <formula>$A$42</formula>
    </cfRule>
    <cfRule type="cellIs" dxfId="3285" priority="2480" operator="equal">
      <formula>$A$28</formula>
    </cfRule>
    <cfRule type="cellIs" dxfId="3284" priority="2481" operator="equal">
      <formula>$A$22</formula>
    </cfRule>
    <cfRule type="cellIs" dxfId="3283" priority="2482" operator="equal">
      <formula>$A$16</formula>
    </cfRule>
  </conditionalFormatting>
  <conditionalFormatting sqref="T583:T622">
    <cfRule type="cellIs" dxfId="3282" priority="2378" operator="equal">
      <formula>$A$135</formula>
    </cfRule>
    <cfRule type="cellIs" dxfId="3281" priority="2379" operator="equal">
      <formula>$A$127</formula>
    </cfRule>
    <cfRule type="cellIs" dxfId="3280" priority="2380" operator="equal">
      <formula>$A$115</formula>
    </cfRule>
  </conditionalFormatting>
  <conditionalFormatting sqref="T623:T632">
    <cfRule type="cellIs" dxfId="3279" priority="2333" operator="equal">
      <formula>$A$135</formula>
    </cfRule>
    <cfRule type="cellIs" dxfId="3278" priority="2334" operator="equal">
      <formula>$A$127</formula>
    </cfRule>
    <cfRule type="cellIs" dxfId="3277" priority="2335" operator="equal">
      <formula>$A$115</formula>
    </cfRule>
  </conditionalFormatting>
  <conditionalFormatting sqref="T638:T642">
    <cfRule type="cellIs" dxfId="3276" priority="2330" operator="equal">
      <formula>$A$135</formula>
    </cfRule>
    <cfRule type="cellIs" dxfId="3275" priority="2331" operator="equal">
      <formula>$A$127</formula>
    </cfRule>
    <cfRule type="cellIs" dxfId="3274" priority="2332" operator="equal">
      <formula>$A$115</formula>
    </cfRule>
  </conditionalFormatting>
  <conditionalFormatting sqref="T633:T637">
    <cfRule type="cellIs" dxfId="3273" priority="2327" operator="equal">
      <formula>$A$135</formula>
    </cfRule>
    <cfRule type="cellIs" dxfId="3272" priority="2328" operator="equal">
      <formula>$A$127</formula>
    </cfRule>
    <cfRule type="cellIs" dxfId="3271" priority="2329" operator="equal">
      <formula>$A$115</formula>
    </cfRule>
  </conditionalFormatting>
  <conditionalFormatting sqref="G15">
    <cfRule type="expression" dxfId="3270" priority="2290">
      <formula>G15=#REF!</formula>
    </cfRule>
  </conditionalFormatting>
  <conditionalFormatting sqref="X32">
    <cfRule type="cellIs" dxfId="3269" priority="2203" operator="equal">
      <formula>$A$64</formula>
    </cfRule>
    <cfRule type="cellIs" dxfId="3268" priority="2204" operator="equal">
      <formula>$A$52</formula>
    </cfRule>
    <cfRule type="cellIs" dxfId="3267" priority="2205" operator="equal">
      <formula>$A$42</formula>
    </cfRule>
    <cfRule type="cellIs" dxfId="3266" priority="2206" operator="equal">
      <formula>$A$28</formula>
    </cfRule>
    <cfRule type="cellIs" dxfId="3265" priority="2207" operator="equal">
      <formula>$A$22</formula>
    </cfRule>
    <cfRule type="cellIs" dxfId="3264" priority="2208" operator="equal">
      <formula>$A$16</formula>
    </cfRule>
  </conditionalFormatting>
  <conditionalFormatting sqref="R53">
    <cfRule type="cellIs" dxfId="3263" priority="2191" operator="equal">
      <formula>$A$64</formula>
    </cfRule>
    <cfRule type="cellIs" dxfId="3262" priority="2192" operator="equal">
      <formula>$A$52</formula>
    </cfRule>
    <cfRule type="cellIs" dxfId="3261" priority="2193" operator="equal">
      <formula>$A$42</formula>
    </cfRule>
    <cfRule type="cellIs" dxfId="3260" priority="2194" operator="equal">
      <formula>$A$28</formula>
    </cfRule>
    <cfRule type="cellIs" dxfId="3259" priority="2195" operator="equal">
      <formula>$A$22</formula>
    </cfRule>
    <cfRule type="cellIs" dxfId="3258" priority="2196" operator="equal">
      <formula>$A$16</formula>
    </cfRule>
  </conditionalFormatting>
  <conditionalFormatting sqref="P52">
    <cfRule type="cellIs" dxfId="3257" priority="2185" operator="equal">
      <formula>$A$64</formula>
    </cfRule>
    <cfRule type="cellIs" dxfId="3256" priority="2186" operator="equal">
      <formula>$A$52</formula>
    </cfRule>
    <cfRule type="cellIs" dxfId="3255" priority="2187" operator="equal">
      <formula>$A$42</formula>
    </cfRule>
    <cfRule type="cellIs" dxfId="3254" priority="2188" operator="equal">
      <formula>$A$28</formula>
    </cfRule>
    <cfRule type="cellIs" dxfId="3253" priority="2189" operator="equal">
      <formula>$A$22</formula>
    </cfRule>
    <cfRule type="cellIs" dxfId="3252" priority="2190" operator="equal">
      <formula>$A$16</formula>
    </cfRule>
  </conditionalFormatting>
  <conditionalFormatting sqref="R65">
    <cfRule type="cellIs" dxfId="3251" priority="2173" operator="equal">
      <formula>$A$64</formula>
    </cfRule>
    <cfRule type="cellIs" dxfId="3250" priority="2174" operator="equal">
      <formula>$A$52</formula>
    </cfRule>
    <cfRule type="cellIs" dxfId="3249" priority="2175" operator="equal">
      <formula>$A$42</formula>
    </cfRule>
    <cfRule type="cellIs" dxfId="3248" priority="2176" operator="equal">
      <formula>$A$28</formula>
    </cfRule>
    <cfRule type="cellIs" dxfId="3247" priority="2177" operator="equal">
      <formula>$A$22</formula>
    </cfRule>
    <cfRule type="cellIs" dxfId="3246" priority="2178" operator="equal">
      <formula>$A$16</formula>
    </cfRule>
  </conditionalFormatting>
  <conditionalFormatting sqref="P78">
    <cfRule type="cellIs" dxfId="3245" priority="2167" operator="equal">
      <formula>$A$64</formula>
    </cfRule>
    <cfRule type="cellIs" dxfId="3244" priority="2168" operator="equal">
      <formula>$A$52</formula>
    </cfRule>
    <cfRule type="cellIs" dxfId="3243" priority="2169" operator="equal">
      <formula>$A$42</formula>
    </cfRule>
    <cfRule type="cellIs" dxfId="3242" priority="2170" operator="equal">
      <formula>$A$28</formula>
    </cfRule>
    <cfRule type="cellIs" dxfId="3241" priority="2171" operator="equal">
      <formula>$A$22</formula>
    </cfRule>
    <cfRule type="cellIs" dxfId="3240" priority="2172" operator="equal">
      <formula>$A$16</formula>
    </cfRule>
  </conditionalFormatting>
  <conditionalFormatting sqref="P89:P91">
    <cfRule type="cellIs" dxfId="3239" priority="2161" operator="equal">
      <formula>$A$64</formula>
    </cfRule>
    <cfRule type="cellIs" dxfId="3238" priority="2162" operator="equal">
      <formula>$A$52</formula>
    </cfRule>
    <cfRule type="cellIs" dxfId="3237" priority="2163" operator="equal">
      <formula>$A$42</formula>
    </cfRule>
    <cfRule type="cellIs" dxfId="3236" priority="2164" operator="equal">
      <formula>$A$28</formula>
    </cfRule>
    <cfRule type="cellIs" dxfId="3235" priority="2165" operator="equal">
      <formula>$A$22</formula>
    </cfRule>
    <cfRule type="cellIs" dxfId="3234" priority="2166" operator="equal">
      <formula>$A$16</formula>
    </cfRule>
  </conditionalFormatting>
  <conditionalFormatting sqref="P101">
    <cfRule type="cellIs" dxfId="3233" priority="2155" operator="equal">
      <formula>$A$64</formula>
    </cfRule>
    <cfRule type="cellIs" dxfId="3232" priority="2156" operator="equal">
      <formula>$A$52</formula>
    </cfRule>
    <cfRule type="cellIs" dxfId="3231" priority="2157" operator="equal">
      <formula>$A$42</formula>
    </cfRule>
    <cfRule type="cellIs" dxfId="3230" priority="2158" operator="equal">
      <formula>$A$28</formula>
    </cfRule>
    <cfRule type="cellIs" dxfId="3229" priority="2159" operator="equal">
      <formula>$A$22</formula>
    </cfRule>
    <cfRule type="cellIs" dxfId="3228" priority="2160" operator="equal">
      <formula>$A$16</formula>
    </cfRule>
  </conditionalFormatting>
  <conditionalFormatting sqref="P111">
    <cfRule type="cellIs" dxfId="3227" priority="2149" operator="equal">
      <formula>$A$64</formula>
    </cfRule>
    <cfRule type="cellIs" dxfId="3226" priority="2150" operator="equal">
      <formula>$A$52</formula>
    </cfRule>
    <cfRule type="cellIs" dxfId="3225" priority="2151" operator="equal">
      <formula>$A$42</formula>
    </cfRule>
    <cfRule type="cellIs" dxfId="3224" priority="2152" operator="equal">
      <formula>$A$28</formula>
    </cfRule>
    <cfRule type="cellIs" dxfId="3223" priority="2153" operator="equal">
      <formula>$A$22</formula>
    </cfRule>
    <cfRule type="cellIs" dxfId="3222" priority="2154" operator="equal">
      <formula>$A$16</formula>
    </cfRule>
  </conditionalFormatting>
  <conditionalFormatting sqref="P123">
    <cfRule type="cellIs" dxfId="3221" priority="2143" operator="equal">
      <formula>$A$64</formula>
    </cfRule>
    <cfRule type="cellIs" dxfId="3220" priority="2144" operator="equal">
      <formula>$A$52</formula>
    </cfRule>
    <cfRule type="cellIs" dxfId="3219" priority="2145" operator="equal">
      <formula>$A$42</formula>
    </cfRule>
    <cfRule type="cellIs" dxfId="3218" priority="2146" operator="equal">
      <formula>$A$28</formula>
    </cfRule>
    <cfRule type="cellIs" dxfId="3217" priority="2147" operator="equal">
      <formula>$A$22</formula>
    </cfRule>
    <cfRule type="cellIs" dxfId="3216" priority="2148" operator="equal">
      <formula>$A$16</formula>
    </cfRule>
  </conditionalFormatting>
  <conditionalFormatting sqref="P131">
    <cfRule type="cellIs" dxfId="3215" priority="2137" operator="equal">
      <formula>$A$64</formula>
    </cfRule>
    <cfRule type="cellIs" dxfId="3214" priority="2138" operator="equal">
      <formula>$A$52</formula>
    </cfRule>
    <cfRule type="cellIs" dxfId="3213" priority="2139" operator="equal">
      <formula>$A$42</formula>
    </cfRule>
    <cfRule type="cellIs" dxfId="3212" priority="2140" operator="equal">
      <formula>$A$28</formula>
    </cfRule>
    <cfRule type="cellIs" dxfId="3211" priority="2141" operator="equal">
      <formula>$A$22</formula>
    </cfRule>
    <cfRule type="cellIs" dxfId="3210" priority="2142" operator="equal">
      <formula>$A$16</formula>
    </cfRule>
  </conditionalFormatting>
  <conditionalFormatting sqref="P152">
    <cfRule type="cellIs" dxfId="3209" priority="2119" operator="equal">
      <formula>$A$64</formula>
    </cfRule>
    <cfRule type="cellIs" dxfId="3208" priority="2120" operator="equal">
      <formula>$A$52</formula>
    </cfRule>
    <cfRule type="cellIs" dxfId="3207" priority="2121" operator="equal">
      <formula>$A$42</formula>
    </cfRule>
    <cfRule type="cellIs" dxfId="3206" priority="2122" operator="equal">
      <formula>$A$28</formula>
    </cfRule>
    <cfRule type="cellIs" dxfId="3205" priority="2123" operator="equal">
      <formula>$A$22</formula>
    </cfRule>
    <cfRule type="cellIs" dxfId="3204" priority="2124" operator="equal">
      <formula>$A$16</formula>
    </cfRule>
  </conditionalFormatting>
  <conditionalFormatting sqref="P158">
    <cfRule type="cellIs" dxfId="3203" priority="2113" operator="equal">
      <formula>$A$64</formula>
    </cfRule>
    <cfRule type="cellIs" dxfId="3202" priority="2114" operator="equal">
      <formula>$A$52</formula>
    </cfRule>
    <cfRule type="cellIs" dxfId="3201" priority="2115" operator="equal">
      <formula>$A$42</formula>
    </cfRule>
    <cfRule type="cellIs" dxfId="3200" priority="2116" operator="equal">
      <formula>$A$28</formula>
    </cfRule>
    <cfRule type="cellIs" dxfId="3199" priority="2117" operator="equal">
      <formula>$A$22</formula>
    </cfRule>
    <cfRule type="cellIs" dxfId="3198" priority="2118" operator="equal">
      <formula>$A$16</formula>
    </cfRule>
  </conditionalFormatting>
  <conditionalFormatting sqref="P163:P171">
    <cfRule type="cellIs" dxfId="3197" priority="2107" operator="equal">
      <formula>$A$64</formula>
    </cfRule>
    <cfRule type="cellIs" dxfId="3196" priority="2108" operator="equal">
      <formula>$A$52</formula>
    </cfRule>
    <cfRule type="cellIs" dxfId="3195" priority="2109" operator="equal">
      <formula>$A$42</formula>
    </cfRule>
    <cfRule type="cellIs" dxfId="3194" priority="2110" operator="equal">
      <formula>$A$28</formula>
    </cfRule>
    <cfRule type="cellIs" dxfId="3193" priority="2111" operator="equal">
      <formula>$A$22</formula>
    </cfRule>
    <cfRule type="cellIs" dxfId="3192" priority="2112" operator="equal">
      <formula>$A$16</formula>
    </cfRule>
  </conditionalFormatting>
  <conditionalFormatting sqref="P179">
    <cfRule type="cellIs" dxfId="3191" priority="2101" operator="equal">
      <formula>$A$64</formula>
    </cfRule>
    <cfRule type="cellIs" dxfId="3190" priority="2102" operator="equal">
      <formula>$A$52</formula>
    </cfRule>
    <cfRule type="cellIs" dxfId="3189" priority="2103" operator="equal">
      <formula>$A$42</formula>
    </cfRule>
    <cfRule type="cellIs" dxfId="3188" priority="2104" operator="equal">
      <formula>$A$28</formula>
    </cfRule>
    <cfRule type="cellIs" dxfId="3187" priority="2105" operator="equal">
      <formula>$A$22</formula>
    </cfRule>
    <cfRule type="cellIs" dxfId="3186" priority="2106" operator="equal">
      <formula>$A$16</formula>
    </cfRule>
  </conditionalFormatting>
  <conditionalFormatting sqref="P193">
    <cfRule type="cellIs" dxfId="3185" priority="2083" operator="equal">
      <formula>$A$64</formula>
    </cfRule>
    <cfRule type="cellIs" dxfId="3184" priority="2084" operator="equal">
      <formula>$A$52</formula>
    </cfRule>
    <cfRule type="cellIs" dxfId="3183" priority="2085" operator="equal">
      <formula>$A$42</formula>
    </cfRule>
    <cfRule type="cellIs" dxfId="3182" priority="2086" operator="equal">
      <formula>$A$28</formula>
    </cfRule>
    <cfRule type="cellIs" dxfId="3181" priority="2087" operator="equal">
      <formula>$A$22</formula>
    </cfRule>
    <cfRule type="cellIs" dxfId="3180" priority="2088" operator="equal">
      <formula>$A$16</formula>
    </cfRule>
  </conditionalFormatting>
  <conditionalFormatting sqref="P205">
    <cfRule type="cellIs" dxfId="3179" priority="2071" operator="equal">
      <formula>$A$64</formula>
    </cfRule>
    <cfRule type="cellIs" dxfId="3178" priority="2072" operator="equal">
      <formula>$A$52</formula>
    </cfRule>
    <cfRule type="cellIs" dxfId="3177" priority="2073" operator="equal">
      <formula>$A$42</formula>
    </cfRule>
    <cfRule type="cellIs" dxfId="3176" priority="2074" operator="equal">
      <formula>$A$28</formula>
    </cfRule>
    <cfRule type="cellIs" dxfId="3175" priority="2075" operator="equal">
      <formula>$A$22</formula>
    </cfRule>
    <cfRule type="cellIs" dxfId="3174" priority="2076" operator="equal">
      <formula>$A$16</formula>
    </cfRule>
  </conditionalFormatting>
  <conditionalFormatting sqref="P218">
    <cfRule type="cellIs" dxfId="3173" priority="2053" operator="equal">
      <formula>$A$64</formula>
    </cfRule>
    <cfRule type="cellIs" dxfId="3172" priority="2054" operator="equal">
      <formula>$A$52</formula>
    </cfRule>
    <cfRule type="cellIs" dxfId="3171" priority="2055" operator="equal">
      <formula>$A$42</formula>
    </cfRule>
    <cfRule type="cellIs" dxfId="3170" priority="2056" operator="equal">
      <formula>$A$28</formula>
    </cfRule>
    <cfRule type="cellIs" dxfId="3169" priority="2057" operator="equal">
      <formula>$A$22</formula>
    </cfRule>
    <cfRule type="cellIs" dxfId="3168" priority="2058" operator="equal">
      <formula>$A$16</formula>
    </cfRule>
  </conditionalFormatting>
  <conditionalFormatting sqref="P230">
    <cfRule type="cellIs" dxfId="3167" priority="2041" operator="equal">
      <formula>$A$64</formula>
    </cfRule>
    <cfRule type="cellIs" dxfId="3166" priority="2042" operator="equal">
      <formula>$A$52</formula>
    </cfRule>
    <cfRule type="cellIs" dxfId="3165" priority="2043" operator="equal">
      <formula>$A$42</formula>
    </cfRule>
    <cfRule type="cellIs" dxfId="3164" priority="2044" operator="equal">
      <formula>$A$28</formula>
    </cfRule>
    <cfRule type="cellIs" dxfId="3163" priority="2045" operator="equal">
      <formula>$A$22</formula>
    </cfRule>
    <cfRule type="cellIs" dxfId="3162" priority="2046" operator="equal">
      <formula>$A$16</formula>
    </cfRule>
  </conditionalFormatting>
  <conditionalFormatting sqref="P243">
    <cfRule type="cellIs" dxfId="3161" priority="2023" operator="equal">
      <formula>$A$64</formula>
    </cfRule>
    <cfRule type="cellIs" dxfId="3160" priority="2024" operator="equal">
      <formula>$A$52</formula>
    </cfRule>
    <cfRule type="cellIs" dxfId="3159" priority="2025" operator="equal">
      <formula>$A$42</formula>
    </cfRule>
    <cfRule type="cellIs" dxfId="3158" priority="2026" operator="equal">
      <formula>$A$28</formula>
    </cfRule>
    <cfRule type="cellIs" dxfId="3157" priority="2027" operator="equal">
      <formula>$A$22</formula>
    </cfRule>
    <cfRule type="cellIs" dxfId="3156" priority="2028" operator="equal">
      <formula>$A$16</formula>
    </cfRule>
  </conditionalFormatting>
  <conditionalFormatting sqref="P255">
    <cfRule type="cellIs" dxfId="3155" priority="2011" operator="equal">
      <formula>$A$64</formula>
    </cfRule>
    <cfRule type="cellIs" dxfId="3154" priority="2012" operator="equal">
      <formula>$A$52</formula>
    </cfRule>
    <cfRule type="cellIs" dxfId="3153" priority="2013" operator="equal">
      <formula>$A$42</formula>
    </cfRule>
    <cfRule type="cellIs" dxfId="3152" priority="2014" operator="equal">
      <formula>$A$28</formula>
    </cfRule>
    <cfRule type="cellIs" dxfId="3151" priority="2015" operator="equal">
      <formula>$A$22</formula>
    </cfRule>
    <cfRule type="cellIs" dxfId="3150" priority="2016" operator="equal">
      <formula>$A$16</formula>
    </cfRule>
  </conditionalFormatting>
  <conditionalFormatting sqref="P268">
    <cfRule type="cellIs" dxfId="3149" priority="1993" operator="equal">
      <formula>$A$64</formula>
    </cfRule>
    <cfRule type="cellIs" dxfId="3148" priority="1994" operator="equal">
      <formula>$A$52</formula>
    </cfRule>
    <cfRule type="cellIs" dxfId="3147" priority="1995" operator="equal">
      <formula>$A$42</formula>
    </cfRule>
    <cfRule type="cellIs" dxfId="3146" priority="1996" operator="equal">
      <formula>$A$28</formula>
    </cfRule>
    <cfRule type="cellIs" dxfId="3145" priority="1997" operator="equal">
      <formula>$A$22</formula>
    </cfRule>
    <cfRule type="cellIs" dxfId="3144" priority="1998" operator="equal">
      <formula>$A$16</formula>
    </cfRule>
  </conditionalFormatting>
  <conditionalFormatting sqref="P279">
    <cfRule type="cellIs" dxfId="3143" priority="1987" operator="equal">
      <formula>$A$64</formula>
    </cfRule>
    <cfRule type="cellIs" dxfId="3142" priority="1988" operator="equal">
      <formula>$A$52</formula>
    </cfRule>
    <cfRule type="cellIs" dxfId="3141" priority="1989" operator="equal">
      <formula>$A$42</formula>
    </cfRule>
    <cfRule type="cellIs" dxfId="3140" priority="1990" operator="equal">
      <formula>$A$28</formula>
    </cfRule>
    <cfRule type="cellIs" dxfId="3139" priority="1991" operator="equal">
      <formula>$A$22</formula>
    </cfRule>
    <cfRule type="cellIs" dxfId="3138" priority="1992" operator="equal">
      <formula>$A$16</formula>
    </cfRule>
  </conditionalFormatting>
  <conditionalFormatting sqref="P103">
    <cfRule type="cellIs" dxfId="3137" priority="1945" operator="equal">
      <formula>$A$64</formula>
    </cfRule>
    <cfRule type="cellIs" dxfId="3136" priority="1946" operator="equal">
      <formula>$A$52</formula>
    </cfRule>
    <cfRule type="cellIs" dxfId="3135" priority="1947" operator="equal">
      <formula>$A$42</formula>
    </cfRule>
    <cfRule type="cellIs" dxfId="3134" priority="1948" operator="equal">
      <formula>$A$28</formula>
    </cfRule>
    <cfRule type="cellIs" dxfId="3133" priority="1949" operator="equal">
      <formula>$A$22</formula>
    </cfRule>
    <cfRule type="cellIs" dxfId="3132" priority="1950" operator="equal">
      <formula>$A$16</formula>
    </cfRule>
  </conditionalFormatting>
  <conditionalFormatting sqref="P102">
    <cfRule type="cellIs" dxfId="3131" priority="1939" operator="equal">
      <formula>$A$64</formula>
    </cfRule>
    <cfRule type="cellIs" dxfId="3130" priority="1940" operator="equal">
      <formula>$A$52</formula>
    </cfRule>
    <cfRule type="cellIs" dxfId="3129" priority="1941" operator="equal">
      <formula>$A$42</formula>
    </cfRule>
    <cfRule type="cellIs" dxfId="3128" priority="1942" operator="equal">
      <formula>$A$28</formula>
    </cfRule>
    <cfRule type="cellIs" dxfId="3127" priority="1943" operator="equal">
      <formula>$A$22</formula>
    </cfRule>
    <cfRule type="cellIs" dxfId="3126" priority="1944" operator="equal">
      <formula>$A$16</formula>
    </cfRule>
  </conditionalFormatting>
  <conditionalFormatting sqref="P113">
    <cfRule type="cellIs" dxfId="3125" priority="1933" operator="equal">
      <formula>$A$64</formula>
    </cfRule>
    <cfRule type="cellIs" dxfId="3124" priority="1934" operator="equal">
      <formula>$A$52</formula>
    </cfRule>
    <cfRule type="cellIs" dxfId="3123" priority="1935" operator="equal">
      <formula>$A$42</formula>
    </cfRule>
    <cfRule type="cellIs" dxfId="3122" priority="1936" operator="equal">
      <formula>$A$28</formula>
    </cfRule>
    <cfRule type="cellIs" dxfId="3121" priority="1937" operator="equal">
      <formula>$A$22</formula>
    </cfRule>
    <cfRule type="cellIs" dxfId="3120" priority="1938" operator="equal">
      <formula>$A$16</formula>
    </cfRule>
  </conditionalFormatting>
  <conditionalFormatting sqref="P112">
    <cfRule type="cellIs" dxfId="3119" priority="1927" operator="equal">
      <formula>$A$64</formula>
    </cfRule>
    <cfRule type="cellIs" dxfId="3118" priority="1928" operator="equal">
      <formula>$A$52</formula>
    </cfRule>
    <cfRule type="cellIs" dxfId="3117" priority="1929" operator="equal">
      <formula>$A$42</formula>
    </cfRule>
    <cfRule type="cellIs" dxfId="3116" priority="1930" operator="equal">
      <formula>$A$28</formula>
    </cfRule>
    <cfRule type="cellIs" dxfId="3115" priority="1931" operator="equal">
      <formula>$A$22</formula>
    </cfRule>
    <cfRule type="cellIs" dxfId="3114" priority="1932" operator="equal">
      <formula>$A$16</formula>
    </cfRule>
  </conditionalFormatting>
  <conditionalFormatting sqref="P125">
    <cfRule type="cellIs" dxfId="3113" priority="1921" operator="equal">
      <formula>$A$64</formula>
    </cfRule>
    <cfRule type="cellIs" dxfId="3112" priority="1922" operator="equal">
      <formula>$A$52</formula>
    </cfRule>
    <cfRule type="cellIs" dxfId="3111" priority="1923" operator="equal">
      <formula>$A$42</formula>
    </cfRule>
    <cfRule type="cellIs" dxfId="3110" priority="1924" operator="equal">
      <formula>$A$28</formula>
    </cfRule>
    <cfRule type="cellIs" dxfId="3109" priority="1925" operator="equal">
      <formula>$A$22</formula>
    </cfRule>
    <cfRule type="cellIs" dxfId="3108" priority="1926" operator="equal">
      <formula>$A$16</formula>
    </cfRule>
  </conditionalFormatting>
  <conditionalFormatting sqref="P124">
    <cfRule type="cellIs" dxfId="3107" priority="1915" operator="equal">
      <formula>$A$64</formula>
    </cfRule>
    <cfRule type="cellIs" dxfId="3106" priority="1916" operator="equal">
      <formula>$A$52</formula>
    </cfRule>
    <cfRule type="cellIs" dxfId="3105" priority="1917" operator="equal">
      <formula>$A$42</formula>
    </cfRule>
    <cfRule type="cellIs" dxfId="3104" priority="1918" operator="equal">
      <formula>$A$28</formula>
    </cfRule>
    <cfRule type="cellIs" dxfId="3103" priority="1919" operator="equal">
      <formula>$A$22</formula>
    </cfRule>
    <cfRule type="cellIs" dxfId="3102" priority="1920" operator="equal">
      <formula>$A$16</formula>
    </cfRule>
  </conditionalFormatting>
  <conditionalFormatting sqref="P133">
    <cfRule type="cellIs" dxfId="3101" priority="1909" operator="equal">
      <formula>$A$64</formula>
    </cfRule>
    <cfRule type="cellIs" dxfId="3100" priority="1910" operator="equal">
      <formula>$A$52</formula>
    </cfRule>
    <cfRule type="cellIs" dxfId="3099" priority="1911" operator="equal">
      <formula>$A$42</formula>
    </cfRule>
    <cfRule type="cellIs" dxfId="3098" priority="1912" operator="equal">
      <formula>$A$28</formula>
    </cfRule>
    <cfRule type="cellIs" dxfId="3097" priority="1913" operator="equal">
      <formula>$A$22</formula>
    </cfRule>
    <cfRule type="cellIs" dxfId="3096" priority="1914" operator="equal">
      <formula>$A$16</formula>
    </cfRule>
  </conditionalFormatting>
  <conditionalFormatting sqref="P132">
    <cfRule type="cellIs" dxfId="3095" priority="1903" operator="equal">
      <formula>$A$64</formula>
    </cfRule>
    <cfRule type="cellIs" dxfId="3094" priority="1904" operator="equal">
      <formula>$A$52</formula>
    </cfRule>
    <cfRule type="cellIs" dxfId="3093" priority="1905" operator="equal">
      <formula>$A$42</formula>
    </cfRule>
    <cfRule type="cellIs" dxfId="3092" priority="1906" operator="equal">
      <formula>$A$28</formula>
    </cfRule>
    <cfRule type="cellIs" dxfId="3091" priority="1907" operator="equal">
      <formula>$A$22</formula>
    </cfRule>
    <cfRule type="cellIs" dxfId="3090" priority="1908" operator="equal">
      <formula>$A$16</formula>
    </cfRule>
  </conditionalFormatting>
  <conditionalFormatting sqref="P144">
    <cfRule type="cellIs" dxfId="3089" priority="1885" operator="equal">
      <formula>$A$64</formula>
    </cfRule>
    <cfRule type="cellIs" dxfId="3088" priority="1886" operator="equal">
      <formula>$A$52</formula>
    </cfRule>
    <cfRule type="cellIs" dxfId="3087" priority="1887" operator="equal">
      <formula>$A$42</formula>
    </cfRule>
    <cfRule type="cellIs" dxfId="3086" priority="1888" operator="equal">
      <formula>$A$28</formula>
    </cfRule>
    <cfRule type="cellIs" dxfId="3085" priority="1889" operator="equal">
      <formula>$A$22</formula>
    </cfRule>
    <cfRule type="cellIs" dxfId="3084" priority="1890" operator="equal">
      <formula>$A$16</formula>
    </cfRule>
  </conditionalFormatting>
  <conditionalFormatting sqref="P143">
    <cfRule type="cellIs" dxfId="3083" priority="1879" operator="equal">
      <formula>$A$64</formula>
    </cfRule>
    <cfRule type="cellIs" dxfId="3082" priority="1880" operator="equal">
      <formula>$A$52</formula>
    </cfRule>
    <cfRule type="cellIs" dxfId="3081" priority="1881" operator="equal">
      <formula>$A$42</formula>
    </cfRule>
    <cfRule type="cellIs" dxfId="3080" priority="1882" operator="equal">
      <formula>$A$28</formula>
    </cfRule>
    <cfRule type="cellIs" dxfId="3079" priority="1883" operator="equal">
      <formula>$A$22</formula>
    </cfRule>
    <cfRule type="cellIs" dxfId="3078" priority="1884" operator="equal">
      <formula>$A$16</formula>
    </cfRule>
  </conditionalFormatting>
  <conditionalFormatting sqref="P154">
    <cfRule type="cellIs" dxfId="3077" priority="1873" operator="equal">
      <formula>$A$64</formula>
    </cfRule>
    <cfRule type="cellIs" dxfId="3076" priority="1874" operator="equal">
      <formula>$A$52</formula>
    </cfRule>
    <cfRule type="cellIs" dxfId="3075" priority="1875" operator="equal">
      <formula>$A$42</formula>
    </cfRule>
    <cfRule type="cellIs" dxfId="3074" priority="1876" operator="equal">
      <formula>$A$28</formula>
    </cfRule>
    <cfRule type="cellIs" dxfId="3073" priority="1877" operator="equal">
      <formula>$A$22</formula>
    </cfRule>
    <cfRule type="cellIs" dxfId="3072" priority="1878" operator="equal">
      <formula>$A$16</formula>
    </cfRule>
  </conditionalFormatting>
  <conditionalFormatting sqref="P153">
    <cfRule type="cellIs" dxfId="3071" priority="1867" operator="equal">
      <formula>$A$64</formula>
    </cfRule>
    <cfRule type="cellIs" dxfId="3070" priority="1868" operator="equal">
      <formula>$A$52</formula>
    </cfRule>
    <cfRule type="cellIs" dxfId="3069" priority="1869" operator="equal">
      <formula>$A$42</formula>
    </cfRule>
    <cfRule type="cellIs" dxfId="3068" priority="1870" operator="equal">
      <formula>$A$28</formula>
    </cfRule>
    <cfRule type="cellIs" dxfId="3067" priority="1871" operator="equal">
      <formula>$A$22</formula>
    </cfRule>
    <cfRule type="cellIs" dxfId="3066" priority="1872" operator="equal">
      <formula>$A$16</formula>
    </cfRule>
  </conditionalFormatting>
  <conditionalFormatting sqref="P160">
    <cfRule type="cellIs" dxfId="3065" priority="1861" operator="equal">
      <formula>$A$64</formula>
    </cfRule>
    <cfRule type="cellIs" dxfId="3064" priority="1862" operator="equal">
      <formula>$A$52</formula>
    </cfRule>
    <cfRule type="cellIs" dxfId="3063" priority="1863" operator="equal">
      <formula>$A$42</formula>
    </cfRule>
    <cfRule type="cellIs" dxfId="3062" priority="1864" operator="equal">
      <formula>$A$28</formula>
    </cfRule>
    <cfRule type="cellIs" dxfId="3061" priority="1865" operator="equal">
      <formula>$A$22</formula>
    </cfRule>
    <cfRule type="cellIs" dxfId="3060" priority="1866" operator="equal">
      <formula>$A$16</formula>
    </cfRule>
  </conditionalFormatting>
  <conditionalFormatting sqref="P159">
    <cfRule type="cellIs" dxfId="3059" priority="1855" operator="equal">
      <formula>$A$64</formula>
    </cfRule>
    <cfRule type="cellIs" dxfId="3058" priority="1856" operator="equal">
      <formula>$A$52</formula>
    </cfRule>
    <cfRule type="cellIs" dxfId="3057" priority="1857" operator="equal">
      <formula>$A$42</formula>
    </cfRule>
    <cfRule type="cellIs" dxfId="3056" priority="1858" operator="equal">
      <formula>$A$28</formula>
    </cfRule>
    <cfRule type="cellIs" dxfId="3055" priority="1859" operator="equal">
      <formula>$A$22</formula>
    </cfRule>
    <cfRule type="cellIs" dxfId="3054" priority="1860" operator="equal">
      <formula>$A$16</formula>
    </cfRule>
  </conditionalFormatting>
  <conditionalFormatting sqref="P173">
    <cfRule type="cellIs" dxfId="3053" priority="1849" operator="equal">
      <formula>$A$64</formula>
    </cfRule>
    <cfRule type="cellIs" dxfId="3052" priority="1850" operator="equal">
      <formula>$A$52</formula>
    </cfRule>
    <cfRule type="cellIs" dxfId="3051" priority="1851" operator="equal">
      <formula>$A$42</formula>
    </cfRule>
    <cfRule type="cellIs" dxfId="3050" priority="1852" operator="equal">
      <formula>$A$28</formula>
    </cfRule>
    <cfRule type="cellIs" dxfId="3049" priority="1853" operator="equal">
      <formula>$A$22</formula>
    </cfRule>
    <cfRule type="cellIs" dxfId="3048" priority="1854" operator="equal">
      <formula>$A$16</formula>
    </cfRule>
  </conditionalFormatting>
  <conditionalFormatting sqref="P172">
    <cfRule type="cellIs" dxfId="3047" priority="1843" operator="equal">
      <formula>$A$64</formula>
    </cfRule>
    <cfRule type="cellIs" dxfId="3046" priority="1844" operator="equal">
      <formula>$A$52</formula>
    </cfRule>
    <cfRule type="cellIs" dxfId="3045" priority="1845" operator="equal">
      <formula>$A$42</formula>
    </cfRule>
    <cfRule type="cellIs" dxfId="3044" priority="1846" operator="equal">
      <formula>$A$28</formula>
    </cfRule>
    <cfRule type="cellIs" dxfId="3043" priority="1847" operator="equal">
      <formula>$A$22</formula>
    </cfRule>
    <cfRule type="cellIs" dxfId="3042" priority="1848" operator="equal">
      <formula>$A$16</formula>
    </cfRule>
  </conditionalFormatting>
  <conditionalFormatting sqref="P178">
    <cfRule type="cellIs" dxfId="3041" priority="1831" operator="equal">
      <formula>$A$64</formula>
    </cfRule>
    <cfRule type="cellIs" dxfId="3040" priority="1832" operator="equal">
      <formula>$A$52</formula>
    </cfRule>
    <cfRule type="cellIs" dxfId="3039" priority="1833" operator="equal">
      <formula>$A$42</formula>
    </cfRule>
    <cfRule type="cellIs" dxfId="3038" priority="1834" operator="equal">
      <formula>$A$28</formula>
    </cfRule>
    <cfRule type="cellIs" dxfId="3037" priority="1835" operator="equal">
      <formula>$A$22</formula>
    </cfRule>
    <cfRule type="cellIs" dxfId="3036" priority="1836" operator="equal">
      <formula>$A$16</formula>
    </cfRule>
  </conditionalFormatting>
  <conditionalFormatting sqref="P185:P192">
    <cfRule type="cellIs" dxfId="3035" priority="1819" operator="equal">
      <formula>$A$64</formula>
    </cfRule>
    <cfRule type="cellIs" dxfId="3034" priority="1820" operator="equal">
      <formula>$A$52</formula>
    </cfRule>
    <cfRule type="cellIs" dxfId="3033" priority="1821" operator="equal">
      <formula>$A$42</formula>
    </cfRule>
    <cfRule type="cellIs" dxfId="3032" priority="1822" operator="equal">
      <formula>$A$28</formula>
    </cfRule>
    <cfRule type="cellIs" dxfId="3031" priority="1823" operator="equal">
      <formula>$A$22</formula>
    </cfRule>
    <cfRule type="cellIs" dxfId="3030" priority="1824" operator="equal">
      <formula>$A$16</formula>
    </cfRule>
  </conditionalFormatting>
  <conditionalFormatting sqref="P180:P181">
    <cfRule type="cellIs" dxfId="3029" priority="1813" operator="equal">
      <formula>$A$64</formula>
    </cfRule>
    <cfRule type="cellIs" dxfId="3028" priority="1814" operator="equal">
      <formula>$A$52</formula>
    </cfRule>
    <cfRule type="cellIs" dxfId="3027" priority="1815" operator="equal">
      <formula>$A$42</formula>
    </cfRule>
    <cfRule type="cellIs" dxfId="3026" priority="1816" operator="equal">
      <formula>$A$28</formula>
    </cfRule>
    <cfRule type="cellIs" dxfId="3025" priority="1817" operator="equal">
      <formula>$A$22</formula>
    </cfRule>
    <cfRule type="cellIs" dxfId="3024" priority="1818" operator="equal">
      <formula>$A$16</formula>
    </cfRule>
  </conditionalFormatting>
  <conditionalFormatting sqref="P194">
    <cfRule type="cellIs" dxfId="3023" priority="1807" operator="equal">
      <formula>$A$64</formula>
    </cfRule>
    <cfRule type="cellIs" dxfId="3022" priority="1808" operator="equal">
      <formula>$A$52</formula>
    </cfRule>
    <cfRule type="cellIs" dxfId="3021" priority="1809" operator="equal">
      <formula>$A$42</formula>
    </cfRule>
    <cfRule type="cellIs" dxfId="3020" priority="1810" operator="equal">
      <formula>$A$28</formula>
    </cfRule>
    <cfRule type="cellIs" dxfId="3019" priority="1811" operator="equal">
      <formula>$A$22</formula>
    </cfRule>
    <cfRule type="cellIs" dxfId="3018" priority="1812" operator="equal">
      <formula>$A$16</formula>
    </cfRule>
  </conditionalFormatting>
  <conditionalFormatting sqref="P195">
    <cfRule type="cellIs" dxfId="3017" priority="1801" operator="equal">
      <formula>$A$64</formula>
    </cfRule>
    <cfRule type="cellIs" dxfId="3016" priority="1802" operator="equal">
      <formula>$A$52</formula>
    </cfRule>
    <cfRule type="cellIs" dxfId="3015" priority="1803" operator="equal">
      <formula>$A$42</formula>
    </cfRule>
    <cfRule type="cellIs" dxfId="3014" priority="1804" operator="equal">
      <formula>$A$28</formula>
    </cfRule>
    <cfRule type="cellIs" dxfId="3013" priority="1805" operator="equal">
      <formula>$A$22</formula>
    </cfRule>
    <cfRule type="cellIs" dxfId="3012" priority="1806" operator="equal">
      <formula>$A$16</formula>
    </cfRule>
  </conditionalFormatting>
  <conditionalFormatting sqref="T196">
    <cfRule type="cellIs" dxfId="3011" priority="1795" operator="equal">
      <formula>$A$64</formula>
    </cfRule>
    <cfRule type="cellIs" dxfId="3010" priority="1796" operator="equal">
      <formula>$A$52</formula>
    </cfRule>
    <cfRule type="cellIs" dxfId="3009" priority="1797" operator="equal">
      <formula>$A$42</formula>
    </cfRule>
    <cfRule type="cellIs" dxfId="3008" priority="1798" operator="equal">
      <formula>$A$28</formula>
    </cfRule>
    <cfRule type="cellIs" dxfId="3007" priority="1799" operator="equal">
      <formula>$A$22</formula>
    </cfRule>
    <cfRule type="cellIs" dxfId="3006" priority="1800" operator="equal">
      <formula>$A$16</formula>
    </cfRule>
  </conditionalFormatting>
  <conditionalFormatting sqref="T197:T204">
    <cfRule type="cellIs" dxfId="3005" priority="1789" operator="equal">
      <formula>$A$64</formula>
    </cfRule>
    <cfRule type="cellIs" dxfId="3004" priority="1790" operator="equal">
      <formula>$A$52</formula>
    </cfRule>
    <cfRule type="cellIs" dxfId="3003" priority="1791" operator="equal">
      <formula>$A$42</formula>
    </cfRule>
    <cfRule type="cellIs" dxfId="3002" priority="1792" operator="equal">
      <formula>$A$28</formula>
    </cfRule>
    <cfRule type="cellIs" dxfId="3001" priority="1793" operator="equal">
      <formula>$A$22</formula>
    </cfRule>
    <cfRule type="cellIs" dxfId="3000" priority="1794" operator="equal">
      <formula>$A$16</formula>
    </cfRule>
  </conditionalFormatting>
  <conditionalFormatting sqref="P206">
    <cfRule type="cellIs" dxfId="2999" priority="1783" operator="equal">
      <formula>$A$64</formula>
    </cfRule>
    <cfRule type="cellIs" dxfId="2998" priority="1784" operator="equal">
      <formula>$A$52</formula>
    </cfRule>
    <cfRule type="cellIs" dxfId="2997" priority="1785" operator="equal">
      <formula>$A$42</formula>
    </cfRule>
    <cfRule type="cellIs" dxfId="2996" priority="1786" operator="equal">
      <formula>$A$28</formula>
    </cfRule>
    <cfRule type="cellIs" dxfId="2995" priority="1787" operator="equal">
      <formula>$A$22</formula>
    </cfRule>
    <cfRule type="cellIs" dxfId="2994" priority="1788" operator="equal">
      <formula>$A$16</formula>
    </cfRule>
  </conditionalFormatting>
  <conditionalFormatting sqref="T208">
    <cfRule type="cellIs" dxfId="2993" priority="1771" operator="equal">
      <formula>$A$64</formula>
    </cfRule>
    <cfRule type="cellIs" dxfId="2992" priority="1772" operator="equal">
      <formula>$A$52</formula>
    </cfRule>
    <cfRule type="cellIs" dxfId="2991" priority="1773" operator="equal">
      <formula>$A$42</formula>
    </cfRule>
    <cfRule type="cellIs" dxfId="2990" priority="1774" operator="equal">
      <formula>$A$28</formula>
    </cfRule>
    <cfRule type="cellIs" dxfId="2989" priority="1775" operator="equal">
      <formula>$A$22</formula>
    </cfRule>
    <cfRule type="cellIs" dxfId="2988" priority="1776" operator="equal">
      <formula>$A$16</formula>
    </cfRule>
  </conditionalFormatting>
  <conditionalFormatting sqref="T209">
    <cfRule type="cellIs" dxfId="2987" priority="1765" operator="equal">
      <formula>$A$64</formula>
    </cfRule>
    <cfRule type="cellIs" dxfId="2986" priority="1766" operator="equal">
      <formula>$A$52</formula>
    </cfRule>
    <cfRule type="cellIs" dxfId="2985" priority="1767" operator="equal">
      <formula>$A$42</formula>
    </cfRule>
    <cfRule type="cellIs" dxfId="2984" priority="1768" operator="equal">
      <formula>$A$28</formula>
    </cfRule>
    <cfRule type="cellIs" dxfId="2983" priority="1769" operator="equal">
      <formula>$A$22</formula>
    </cfRule>
    <cfRule type="cellIs" dxfId="2982" priority="1770" operator="equal">
      <formula>$A$16</formula>
    </cfRule>
  </conditionalFormatting>
  <conditionalFormatting sqref="T210:T217">
    <cfRule type="cellIs" dxfId="2981" priority="1759" operator="equal">
      <formula>$A$64</formula>
    </cfRule>
    <cfRule type="cellIs" dxfId="2980" priority="1760" operator="equal">
      <formula>$A$52</formula>
    </cfRule>
    <cfRule type="cellIs" dxfId="2979" priority="1761" operator="equal">
      <formula>$A$42</formula>
    </cfRule>
    <cfRule type="cellIs" dxfId="2978" priority="1762" operator="equal">
      <formula>$A$28</formula>
    </cfRule>
    <cfRule type="cellIs" dxfId="2977" priority="1763" operator="equal">
      <formula>$A$22</formula>
    </cfRule>
    <cfRule type="cellIs" dxfId="2976" priority="1764" operator="equal">
      <formula>$A$16</formula>
    </cfRule>
  </conditionalFormatting>
  <conditionalFormatting sqref="P207">
    <cfRule type="cellIs" dxfId="2975" priority="1753" operator="equal">
      <formula>$A$64</formula>
    </cfRule>
    <cfRule type="cellIs" dxfId="2974" priority="1754" operator="equal">
      <formula>$A$52</formula>
    </cfRule>
    <cfRule type="cellIs" dxfId="2973" priority="1755" operator="equal">
      <formula>$A$42</formula>
    </cfRule>
    <cfRule type="cellIs" dxfId="2972" priority="1756" operator="equal">
      <formula>$A$28</formula>
    </cfRule>
    <cfRule type="cellIs" dxfId="2971" priority="1757" operator="equal">
      <formula>$A$22</formula>
    </cfRule>
    <cfRule type="cellIs" dxfId="2970" priority="1758" operator="equal">
      <formula>$A$16</formula>
    </cfRule>
  </conditionalFormatting>
  <conditionalFormatting sqref="P219">
    <cfRule type="cellIs" dxfId="2969" priority="1747" operator="equal">
      <formula>$A$64</formula>
    </cfRule>
    <cfRule type="cellIs" dxfId="2968" priority="1748" operator="equal">
      <formula>$A$52</formula>
    </cfRule>
    <cfRule type="cellIs" dxfId="2967" priority="1749" operator="equal">
      <formula>$A$42</formula>
    </cfRule>
    <cfRule type="cellIs" dxfId="2966" priority="1750" operator="equal">
      <formula>$A$28</formula>
    </cfRule>
    <cfRule type="cellIs" dxfId="2965" priority="1751" operator="equal">
      <formula>$A$22</formula>
    </cfRule>
    <cfRule type="cellIs" dxfId="2964" priority="1752" operator="equal">
      <formula>$A$16</formula>
    </cfRule>
  </conditionalFormatting>
  <conditionalFormatting sqref="P220">
    <cfRule type="cellIs" dxfId="2963" priority="1741" operator="equal">
      <formula>$A$64</formula>
    </cfRule>
    <cfRule type="cellIs" dxfId="2962" priority="1742" operator="equal">
      <formula>$A$52</formula>
    </cfRule>
    <cfRule type="cellIs" dxfId="2961" priority="1743" operator="equal">
      <formula>$A$42</formula>
    </cfRule>
    <cfRule type="cellIs" dxfId="2960" priority="1744" operator="equal">
      <formula>$A$28</formula>
    </cfRule>
    <cfRule type="cellIs" dxfId="2959" priority="1745" operator="equal">
      <formula>$A$22</formula>
    </cfRule>
    <cfRule type="cellIs" dxfId="2958" priority="1746" operator="equal">
      <formula>$A$16</formula>
    </cfRule>
  </conditionalFormatting>
  <conditionalFormatting sqref="T221">
    <cfRule type="cellIs" dxfId="2957" priority="1735" operator="equal">
      <formula>$A$64</formula>
    </cfRule>
    <cfRule type="cellIs" dxfId="2956" priority="1736" operator="equal">
      <formula>$A$52</formula>
    </cfRule>
    <cfRule type="cellIs" dxfId="2955" priority="1737" operator="equal">
      <formula>$A$42</formula>
    </cfRule>
    <cfRule type="cellIs" dxfId="2954" priority="1738" operator="equal">
      <formula>$A$28</formula>
    </cfRule>
    <cfRule type="cellIs" dxfId="2953" priority="1739" operator="equal">
      <formula>$A$22</formula>
    </cfRule>
    <cfRule type="cellIs" dxfId="2952" priority="1740" operator="equal">
      <formula>$A$16</formula>
    </cfRule>
  </conditionalFormatting>
  <conditionalFormatting sqref="T222:T229">
    <cfRule type="cellIs" dxfId="2951" priority="1729" operator="equal">
      <formula>$A$64</formula>
    </cfRule>
    <cfRule type="cellIs" dxfId="2950" priority="1730" operator="equal">
      <formula>$A$52</formula>
    </cfRule>
    <cfRule type="cellIs" dxfId="2949" priority="1731" operator="equal">
      <formula>$A$42</formula>
    </cfRule>
    <cfRule type="cellIs" dxfId="2948" priority="1732" operator="equal">
      <formula>$A$28</formula>
    </cfRule>
    <cfRule type="cellIs" dxfId="2947" priority="1733" operator="equal">
      <formula>$A$22</formula>
    </cfRule>
    <cfRule type="cellIs" dxfId="2946" priority="1734" operator="equal">
      <formula>$A$16</formula>
    </cfRule>
  </conditionalFormatting>
  <conditionalFormatting sqref="P231">
    <cfRule type="cellIs" dxfId="2945" priority="1723" operator="equal">
      <formula>$A$64</formula>
    </cfRule>
    <cfRule type="cellIs" dxfId="2944" priority="1724" operator="equal">
      <formula>$A$52</formula>
    </cfRule>
    <cfRule type="cellIs" dxfId="2943" priority="1725" operator="equal">
      <formula>$A$42</formula>
    </cfRule>
    <cfRule type="cellIs" dxfId="2942" priority="1726" operator="equal">
      <formula>$A$28</formula>
    </cfRule>
    <cfRule type="cellIs" dxfId="2941" priority="1727" operator="equal">
      <formula>$A$22</formula>
    </cfRule>
    <cfRule type="cellIs" dxfId="2940" priority="1728" operator="equal">
      <formula>$A$16</formula>
    </cfRule>
  </conditionalFormatting>
  <conditionalFormatting sqref="P232">
    <cfRule type="cellIs" dxfId="2939" priority="1717" operator="equal">
      <formula>$A$64</formula>
    </cfRule>
    <cfRule type="cellIs" dxfId="2938" priority="1718" operator="equal">
      <formula>$A$52</formula>
    </cfRule>
    <cfRule type="cellIs" dxfId="2937" priority="1719" operator="equal">
      <formula>$A$42</formula>
    </cfRule>
    <cfRule type="cellIs" dxfId="2936" priority="1720" operator="equal">
      <formula>$A$28</formula>
    </cfRule>
    <cfRule type="cellIs" dxfId="2935" priority="1721" operator="equal">
      <formula>$A$22</formula>
    </cfRule>
    <cfRule type="cellIs" dxfId="2934" priority="1722" operator="equal">
      <formula>$A$16</formula>
    </cfRule>
  </conditionalFormatting>
  <conditionalFormatting sqref="T233">
    <cfRule type="cellIs" dxfId="2933" priority="1711" operator="equal">
      <formula>$A$64</formula>
    </cfRule>
    <cfRule type="cellIs" dxfId="2932" priority="1712" operator="equal">
      <formula>$A$52</formula>
    </cfRule>
    <cfRule type="cellIs" dxfId="2931" priority="1713" operator="equal">
      <formula>$A$42</formula>
    </cfRule>
    <cfRule type="cellIs" dxfId="2930" priority="1714" operator="equal">
      <formula>$A$28</formula>
    </cfRule>
    <cfRule type="cellIs" dxfId="2929" priority="1715" operator="equal">
      <formula>$A$22</formula>
    </cfRule>
    <cfRule type="cellIs" dxfId="2928" priority="1716" operator="equal">
      <formula>$A$16</formula>
    </cfRule>
  </conditionalFormatting>
  <conditionalFormatting sqref="T234">
    <cfRule type="cellIs" dxfId="2927" priority="1705" operator="equal">
      <formula>$A$64</formula>
    </cfRule>
    <cfRule type="cellIs" dxfId="2926" priority="1706" operator="equal">
      <formula>$A$52</formula>
    </cfRule>
    <cfRule type="cellIs" dxfId="2925" priority="1707" operator="equal">
      <formula>$A$42</formula>
    </cfRule>
    <cfRule type="cellIs" dxfId="2924" priority="1708" operator="equal">
      <formula>$A$28</formula>
    </cfRule>
    <cfRule type="cellIs" dxfId="2923" priority="1709" operator="equal">
      <formula>$A$22</formula>
    </cfRule>
    <cfRule type="cellIs" dxfId="2922" priority="1710" operator="equal">
      <formula>$A$16</formula>
    </cfRule>
  </conditionalFormatting>
  <conditionalFormatting sqref="T235:T242">
    <cfRule type="cellIs" dxfId="2921" priority="1699" operator="equal">
      <formula>$A$64</formula>
    </cfRule>
    <cfRule type="cellIs" dxfId="2920" priority="1700" operator="equal">
      <formula>$A$52</formula>
    </cfRule>
    <cfRule type="cellIs" dxfId="2919" priority="1701" operator="equal">
      <formula>$A$42</formula>
    </cfRule>
    <cfRule type="cellIs" dxfId="2918" priority="1702" operator="equal">
      <formula>$A$28</formula>
    </cfRule>
    <cfRule type="cellIs" dxfId="2917" priority="1703" operator="equal">
      <formula>$A$22</formula>
    </cfRule>
    <cfRule type="cellIs" dxfId="2916" priority="1704" operator="equal">
      <formula>$A$16</formula>
    </cfRule>
  </conditionalFormatting>
  <conditionalFormatting sqref="P244">
    <cfRule type="cellIs" dxfId="2915" priority="1693" operator="equal">
      <formula>$A$64</formula>
    </cfRule>
    <cfRule type="cellIs" dxfId="2914" priority="1694" operator="equal">
      <formula>$A$52</formula>
    </cfRule>
    <cfRule type="cellIs" dxfId="2913" priority="1695" operator="equal">
      <formula>$A$42</formula>
    </cfRule>
    <cfRule type="cellIs" dxfId="2912" priority="1696" operator="equal">
      <formula>$A$28</formula>
    </cfRule>
    <cfRule type="cellIs" dxfId="2911" priority="1697" operator="equal">
      <formula>$A$22</formula>
    </cfRule>
    <cfRule type="cellIs" dxfId="2910" priority="1698" operator="equal">
      <formula>$A$16</formula>
    </cfRule>
  </conditionalFormatting>
  <conditionalFormatting sqref="T246">
    <cfRule type="cellIs" dxfId="2909" priority="1681" operator="equal">
      <formula>$A$64</formula>
    </cfRule>
    <cfRule type="cellIs" dxfId="2908" priority="1682" operator="equal">
      <formula>$A$52</formula>
    </cfRule>
    <cfRule type="cellIs" dxfId="2907" priority="1683" operator="equal">
      <formula>$A$42</formula>
    </cfRule>
    <cfRule type="cellIs" dxfId="2906" priority="1684" operator="equal">
      <formula>$A$28</formula>
    </cfRule>
    <cfRule type="cellIs" dxfId="2905" priority="1685" operator="equal">
      <formula>$A$22</formula>
    </cfRule>
    <cfRule type="cellIs" dxfId="2904" priority="1686" operator="equal">
      <formula>$A$16</formula>
    </cfRule>
  </conditionalFormatting>
  <conditionalFormatting sqref="T247:T254">
    <cfRule type="cellIs" dxfId="2903" priority="1675" operator="equal">
      <formula>$A$64</formula>
    </cfRule>
    <cfRule type="cellIs" dxfId="2902" priority="1676" operator="equal">
      <formula>$A$52</formula>
    </cfRule>
    <cfRule type="cellIs" dxfId="2901" priority="1677" operator="equal">
      <formula>$A$42</formula>
    </cfRule>
    <cfRule type="cellIs" dxfId="2900" priority="1678" operator="equal">
      <formula>$A$28</formula>
    </cfRule>
    <cfRule type="cellIs" dxfId="2899" priority="1679" operator="equal">
      <formula>$A$22</formula>
    </cfRule>
    <cfRule type="cellIs" dxfId="2898" priority="1680" operator="equal">
      <formula>$A$16</formula>
    </cfRule>
  </conditionalFormatting>
  <conditionalFormatting sqref="P245">
    <cfRule type="cellIs" dxfId="2897" priority="1669" operator="equal">
      <formula>$A$64</formula>
    </cfRule>
    <cfRule type="cellIs" dxfId="2896" priority="1670" operator="equal">
      <formula>$A$52</formula>
    </cfRule>
    <cfRule type="cellIs" dxfId="2895" priority="1671" operator="equal">
      <formula>$A$42</formula>
    </cfRule>
    <cfRule type="cellIs" dxfId="2894" priority="1672" operator="equal">
      <formula>$A$28</formula>
    </cfRule>
    <cfRule type="cellIs" dxfId="2893" priority="1673" operator="equal">
      <formula>$A$22</formula>
    </cfRule>
    <cfRule type="cellIs" dxfId="2892" priority="1674" operator="equal">
      <formula>$A$16</formula>
    </cfRule>
  </conditionalFormatting>
  <conditionalFormatting sqref="P256">
    <cfRule type="cellIs" dxfId="2891" priority="1663" operator="equal">
      <formula>$A$64</formula>
    </cfRule>
    <cfRule type="cellIs" dxfId="2890" priority="1664" operator="equal">
      <formula>$A$52</formula>
    </cfRule>
    <cfRule type="cellIs" dxfId="2889" priority="1665" operator="equal">
      <formula>$A$42</formula>
    </cfRule>
    <cfRule type="cellIs" dxfId="2888" priority="1666" operator="equal">
      <formula>$A$28</formula>
    </cfRule>
    <cfRule type="cellIs" dxfId="2887" priority="1667" operator="equal">
      <formula>$A$22</formula>
    </cfRule>
    <cfRule type="cellIs" dxfId="2886" priority="1668" operator="equal">
      <formula>$A$16</formula>
    </cfRule>
  </conditionalFormatting>
  <conditionalFormatting sqref="T259">
    <cfRule type="cellIs" dxfId="2885" priority="1645" operator="equal">
      <formula>$A$64</formula>
    </cfRule>
    <cfRule type="cellIs" dxfId="2884" priority="1646" operator="equal">
      <formula>$A$52</formula>
    </cfRule>
    <cfRule type="cellIs" dxfId="2883" priority="1647" operator="equal">
      <formula>$A$42</formula>
    </cfRule>
    <cfRule type="cellIs" dxfId="2882" priority="1648" operator="equal">
      <formula>$A$28</formula>
    </cfRule>
    <cfRule type="cellIs" dxfId="2881" priority="1649" operator="equal">
      <formula>$A$22</formula>
    </cfRule>
    <cfRule type="cellIs" dxfId="2880" priority="1650" operator="equal">
      <formula>$A$16</formula>
    </cfRule>
  </conditionalFormatting>
  <conditionalFormatting sqref="T258">
    <cfRule type="cellIs" dxfId="2879" priority="1651" operator="equal">
      <formula>$A$64</formula>
    </cfRule>
    <cfRule type="cellIs" dxfId="2878" priority="1652" operator="equal">
      <formula>$A$52</formula>
    </cfRule>
    <cfRule type="cellIs" dxfId="2877" priority="1653" operator="equal">
      <formula>$A$42</formula>
    </cfRule>
    <cfRule type="cellIs" dxfId="2876" priority="1654" operator="equal">
      <formula>$A$28</formula>
    </cfRule>
    <cfRule type="cellIs" dxfId="2875" priority="1655" operator="equal">
      <formula>$A$22</formula>
    </cfRule>
    <cfRule type="cellIs" dxfId="2874" priority="1656" operator="equal">
      <formula>$A$16</formula>
    </cfRule>
  </conditionalFormatting>
  <conditionalFormatting sqref="T260:T267">
    <cfRule type="cellIs" dxfId="2873" priority="1639" operator="equal">
      <formula>$A$64</formula>
    </cfRule>
    <cfRule type="cellIs" dxfId="2872" priority="1640" operator="equal">
      <formula>$A$52</formula>
    </cfRule>
    <cfRule type="cellIs" dxfId="2871" priority="1641" operator="equal">
      <formula>$A$42</formula>
    </cfRule>
    <cfRule type="cellIs" dxfId="2870" priority="1642" operator="equal">
      <formula>$A$28</formula>
    </cfRule>
    <cfRule type="cellIs" dxfId="2869" priority="1643" operator="equal">
      <formula>$A$22</formula>
    </cfRule>
    <cfRule type="cellIs" dxfId="2868" priority="1644" operator="equal">
      <formula>$A$16</formula>
    </cfRule>
  </conditionalFormatting>
  <conditionalFormatting sqref="P269">
    <cfRule type="cellIs" dxfId="2867" priority="1633" operator="equal">
      <formula>$A$64</formula>
    </cfRule>
    <cfRule type="cellIs" dxfId="2866" priority="1634" operator="equal">
      <formula>$A$52</formula>
    </cfRule>
    <cfRule type="cellIs" dxfId="2865" priority="1635" operator="equal">
      <formula>$A$42</formula>
    </cfRule>
    <cfRule type="cellIs" dxfId="2864" priority="1636" operator="equal">
      <formula>$A$28</formula>
    </cfRule>
    <cfRule type="cellIs" dxfId="2863" priority="1637" operator="equal">
      <formula>$A$22</formula>
    </cfRule>
    <cfRule type="cellIs" dxfId="2862" priority="1638" operator="equal">
      <formula>$A$16</formula>
    </cfRule>
  </conditionalFormatting>
  <conditionalFormatting sqref="T271:T278">
    <cfRule type="cellIs" dxfId="2861" priority="1621" operator="equal">
      <formula>$A$64</formula>
    </cfRule>
    <cfRule type="cellIs" dxfId="2860" priority="1622" operator="equal">
      <formula>$A$52</formula>
    </cfRule>
    <cfRule type="cellIs" dxfId="2859" priority="1623" operator="equal">
      <formula>$A$42</formula>
    </cfRule>
    <cfRule type="cellIs" dxfId="2858" priority="1624" operator="equal">
      <formula>$A$28</formula>
    </cfRule>
    <cfRule type="cellIs" dxfId="2857" priority="1625" operator="equal">
      <formula>$A$22</formula>
    </cfRule>
    <cfRule type="cellIs" dxfId="2856" priority="1626" operator="equal">
      <formula>$A$16</formula>
    </cfRule>
  </conditionalFormatting>
  <conditionalFormatting sqref="P257">
    <cfRule type="cellIs" dxfId="2855" priority="1615" operator="equal">
      <formula>$A$64</formula>
    </cfRule>
    <cfRule type="cellIs" dxfId="2854" priority="1616" operator="equal">
      <formula>$A$52</formula>
    </cfRule>
    <cfRule type="cellIs" dxfId="2853" priority="1617" operator="equal">
      <formula>$A$42</formula>
    </cfRule>
    <cfRule type="cellIs" dxfId="2852" priority="1618" operator="equal">
      <formula>$A$28</formula>
    </cfRule>
    <cfRule type="cellIs" dxfId="2851" priority="1619" operator="equal">
      <formula>$A$22</formula>
    </cfRule>
    <cfRule type="cellIs" dxfId="2850" priority="1620" operator="equal">
      <formula>$A$16</formula>
    </cfRule>
  </conditionalFormatting>
  <conditionalFormatting sqref="P270">
    <cfRule type="cellIs" dxfId="2849" priority="1609" operator="equal">
      <formula>$A$64</formula>
    </cfRule>
    <cfRule type="cellIs" dxfId="2848" priority="1610" operator="equal">
      <formula>$A$52</formula>
    </cfRule>
    <cfRule type="cellIs" dxfId="2847" priority="1611" operator="equal">
      <formula>$A$42</formula>
    </cfRule>
    <cfRule type="cellIs" dxfId="2846" priority="1612" operator="equal">
      <formula>$A$28</formula>
    </cfRule>
    <cfRule type="cellIs" dxfId="2845" priority="1613" operator="equal">
      <formula>$A$22</formula>
    </cfRule>
    <cfRule type="cellIs" dxfId="2844" priority="1614" operator="equal">
      <formula>$A$16</formula>
    </cfRule>
  </conditionalFormatting>
  <conditionalFormatting sqref="P280">
    <cfRule type="cellIs" dxfId="2843" priority="1585" operator="equal">
      <formula>$A$64</formula>
    </cfRule>
    <cfRule type="cellIs" dxfId="2842" priority="1586" operator="equal">
      <formula>$A$52</formula>
    </cfRule>
    <cfRule type="cellIs" dxfId="2841" priority="1587" operator="equal">
      <formula>$A$42</formula>
    </cfRule>
    <cfRule type="cellIs" dxfId="2840" priority="1588" operator="equal">
      <formula>$A$28</formula>
    </cfRule>
    <cfRule type="cellIs" dxfId="2839" priority="1589" operator="equal">
      <formula>$A$22</formula>
    </cfRule>
    <cfRule type="cellIs" dxfId="2838" priority="1590" operator="equal">
      <formula>$A$16</formula>
    </cfRule>
  </conditionalFormatting>
  <conditionalFormatting sqref="P281">
    <cfRule type="cellIs" dxfId="2837" priority="1591" operator="equal">
      <formula>$A$64</formula>
    </cfRule>
    <cfRule type="cellIs" dxfId="2836" priority="1592" operator="equal">
      <formula>$A$52</formula>
    </cfRule>
    <cfRule type="cellIs" dxfId="2835" priority="1593" operator="equal">
      <formula>$A$42</formula>
    </cfRule>
    <cfRule type="cellIs" dxfId="2834" priority="1594" operator="equal">
      <formula>$A$28</formula>
    </cfRule>
    <cfRule type="cellIs" dxfId="2833" priority="1595" operator="equal">
      <formula>$A$22</formula>
    </cfRule>
    <cfRule type="cellIs" dxfId="2832" priority="1596" operator="equal">
      <formula>$A$16</formula>
    </cfRule>
  </conditionalFormatting>
  <conditionalFormatting sqref="V295:V303">
    <cfRule type="cellIs" dxfId="2831" priority="1579" operator="equal">
      <formula>$A$64</formula>
    </cfRule>
    <cfRule type="cellIs" dxfId="2830" priority="1580" operator="equal">
      <formula>$A$52</formula>
    </cfRule>
    <cfRule type="cellIs" dxfId="2829" priority="1581" operator="equal">
      <formula>$A$42</formula>
    </cfRule>
    <cfRule type="cellIs" dxfId="2828" priority="1582" operator="equal">
      <formula>$A$28</formula>
    </cfRule>
    <cfRule type="cellIs" dxfId="2827" priority="1583" operator="equal">
      <formula>$A$22</formula>
    </cfRule>
    <cfRule type="cellIs" dxfId="2826" priority="1584" operator="equal">
      <formula>$A$16</formula>
    </cfRule>
  </conditionalFormatting>
  <conditionalFormatting sqref="X295:X303">
    <cfRule type="cellIs" dxfId="2825" priority="1573" operator="equal">
      <formula>$A$64</formula>
    </cfRule>
    <cfRule type="cellIs" dxfId="2824" priority="1574" operator="equal">
      <formula>$A$52</formula>
    </cfRule>
    <cfRule type="cellIs" dxfId="2823" priority="1575" operator="equal">
      <formula>$A$42</formula>
    </cfRule>
    <cfRule type="cellIs" dxfId="2822" priority="1576" operator="equal">
      <formula>$A$28</formula>
    </cfRule>
    <cfRule type="cellIs" dxfId="2821" priority="1577" operator="equal">
      <formula>$A$22</formula>
    </cfRule>
    <cfRule type="cellIs" dxfId="2820" priority="1578" operator="equal">
      <formula>$A$16</formula>
    </cfRule>
  </conditionalFormatting>
  <conditionalFormatting sqref="P292">
    <cfRule type="cellIs" dxfId="2819" priority="1561" operator="equal">
      <formula>$A$64</formula>
    </cfRule>
    <cfRule type="cellIs" dxfId="2818" priority="1562" operator="equal">
      <formula>$A$52</formula>
    </cfRule>
    <cfRule type="cellIs" dxfId="2817" priority="1563" operator="equal">
      <formula>$A$42</formula>
    </cfRule>
    <cfRule type="cellIs" dxfId="2816" priority="1564" operator="equal">
      <formula>$A$28</formula>
    </cfRule>
    <cfRule type="cellIs" dxfId="2815" priority="1565" operator="equal">
      <formula>$A$22</formula>
    </cfRule>
    <cfRule type="cellIs" dxfId="2814" priority="1566" operator="equal">
      <formula>$A$16</formula>
    </cfRule>
  </conditionalFormatting>
  <conditionalFormatting sqref="P293">
    <cfRule type="cellIs" dxfId="2813" priority="1567" operator="equal">
      <formula>$A$64</formula>
    </cfRule>
    <cfRule type="cellIs" dxfId="2812" priority="1568" operator="equal">
      <formula>$A$52</formula>
    </cfRule>
    <cfRule type="cellIs" dxfId="2811" priority="1569" operator="equal">
      <formula>$A$42</formula>
    </cfRule>
    <cfRule type="cellIs" dxfId="2810" priority="1570" operator="equal">
      <formula>$A$28</formula>
    </cfRule>
    <cfRule type="cellIs" dxfId="2809" priority="1571" operator="equal">
      <formula>$A$22</formula>
    </cfRule>
    <cfRule type="cellIs" dxfId="2808" priority="1572" operator="equal">
      <formula>$A$16</formula>
    </cfRule>
  </conditionalFormatting>
  <conditionalFormatting sqref="P282">
    <cfRule type="cellIs" dxfId="2807" priority="1555" operator="equal">
      <formula>$A$64</formula>
    </cfRule>
    <cfRule type="cellIs" dxfId="2806" priority="1556" operator="equal">
      <formula>$A$52</formula>
    </cfRule>
    <cfRule type="cellIs" dxfId="2805" priority="1557" operator="equal">
      <formula>$A$42</formula>
    </cfRule>
    <cfRule type="cellIs" dxfId="2804" priority="1558" operator="equal">
      <formula>$A$28</formula>
    </cfRule>
    <cfRule type="cellIs" dxfId="2803" priority="1559" operator="equal">
      <formula>$A$22</formula>
    </cfRule>
    <cfRule type="cellIs" dxfId="2802" priority="1560" operator="equal">
      <formula>$A$16</formula>
    </cfRule>
  </conditionalFormatting>
  <conditionalFormatting sqref="P294">
    <cfRule type="cellIs" dxfId="2801" priority="1549" operator="equal">
      <formula>$A$64</formula>
    </cfRule>
    <cfRule type="cellIs" dxfId="2800" priority="1550" operator="equal">
      <formula>$A$52</formula>
    </cfRule>
    <cfRule type="cellIs" dxfId="2799" priority="1551" operator="equal">
      <formula>$A$42</formula>
    </cfRule>
    <cfRule type="cellIs" dxfId="2798" priority="1552" operator="equal">
      <formula>$A$28</formula>
    </cfRule>
    <cfRule type="cellIs" dxfId="2797" priority="1553" operator="equal">
      <formula>$A$22</formula>
    </cfRule>
    <cfRule type="cellIs" dxfId="2796" priority="1554" operator="equal">
      <formula>$A$16</formula>
    </cfRule>
  </conditionalFormatting>
  <conditionalFormatting sqref="P350:P353">
    <cfRule type="cellIs" dxfId="2795" priority="1543" operator="equal">
      <formula>$A$64</formula>
    </cfRule>
    <cfRule type="cellIs" dxfId="2794" priority="1544" operator="equal">
      <formula>$A$52</formula>
    </cfRule>
    <cfRule type="cellIs" dxfId="2793" priority="1545" operator="equal">
      <formula>$A$42</formula>
    </cfRule>
    <cfRule type="cellIs" dxfId="2792" priority="1546" operator="equal">
      <formula>$A$28</formula>
    </cfRule>
    <cfRule type="cellIs" dxfId="2791" priority="1547" operator="equal">
      <formula>$A$22</formula>
    </cfRule>
    <cfRule type="cellIs" dxfId="2790" priority="1548" operator="equal">
      <formula>$A$16</formula>
    </cfRule>
  </conditionalFormatting>
  <conditionalFormatting sqref="P358:P363">
    <cfRule type="cellIs" dxfId="2789" priority="1537" operator="equal">
      <formula>$A$64</formula>
    </cfRule>
    <cfRule type="cellIs" dxfId="2788" priority="1538" operator="equal">
      <formula>$A$52</formula>
    </cfRule>
    <cfRule type="cellIs" dxfId="2787" priority="1539" operator="equal">
      <formula>$A$42</formula>
    </cfRule>
    <cfRule type="cellIs" dxfId="2786" priority="1540" operator="equal">
      <formula>$A$28</formula>
    </cfRule>
    <cfRule type="cellIs" dxfId="2785" priority="1541" operator="equal">
      <formula>$A$22</formula>
    </cfRule>
    <cfRule type="cellIs" dxfId="2784" priority="1542" operator="equal">
      <formula>$A$16</formula>
    </cfRule>
  </conditionalFormatting>
  <conditionalFormatting sqref="P368:P375">
    <cfRule type="cellIs" dxfId="2783" priority="1531" operator="equal">
      <formula>$A$64</formula>
    </cfRule>
    <cfRule type="cellIs" dxfId="2782" priority="1532" operator="equal">
      <formula>$A$52</formula>
    </cfRule>
    <cfRule type="cellIs" dxfId="2781" priority="1533" operator="equal">
      <formula>$A$42</formula>
    </cfRule>
    <cfRule type="cellIs" dxfId="2780" priority="1534" operator="equal">
      <formula>$A$28</formula>
    </cfRule>
    <cfRule type="cellIs" dxfId="2779" priority="1535" operator="equal">
      <formula>$A$22</formula>
    </cfRule>
    <cfRule type="cellIs" dxfId="2778" priority="1536" operator="equal">
      <formula>$A$16</formula>
    </cfRule>
  </conditionalFormatting>
  <conditionalFormatting sqref="P388:P391">
    <cfRule type="cellIs" dxfId="2777" priority="1513" operator="equal">
      <formula>$A$64</formula>
    </cfRule>
    <cfRule type="cellIs" dxfId="2776" priority="1514" operator="equal">
      <formula>$A$52</formula>
    </cfRule>
    <cfRule type="cellIs" dxfId="2775" priority="1515" operator="equal">
      <formula>$A$42</formula>
    </cfRule>
    <cfRule type="cellIs" dxfId="2774" priority="1516" operator="equal">
      <formula>$A$28</formula>
    </cfRule>
    <cfRule type="cellIs" dxfId="2773" priority="1517" operator="equal">
      <formula>$A$22</formula>
    </cfRule>
    <cfRule type="cellIs" dxfId="2772" priority="1518" operator="equal">
      <formula>$A$16</formula>
    </cfRule>
  </conditionalFormatting>
  <conditionalFormatting sqref="P427:P430">
    <cfRule type="cellIs" dxfId="2771" priority="1501" operator="equal">
      <formula>$A$64</formula>
    </cfRule>
    <cfRule type="cellIs" dxfId="2770" priority="1502" operator="equal">
      <formula>$A$52</formula>
    </cfRule>
    <cfRule type="cellIs" dxfId="2769" priority="1503" operator="equal">
      <formula>$A$42</formula>
    </cfRule>
    <cfRule type="cellIs" dxfId="2768" priority="1504" operator="equal">
      <formula>$A$28</formula>
    </cfRule>
    <cfRule type="cellIs" dxfId="2767" priority="1505" operator="equal">
      <formula>$A$22</formula>
    </cfRule>
    <cfRule type="cellIs" dxfId="2766" priority="1506" operator="equal">
      <formula>$A$16</formula>
    </cfRule>
  </conditionalFormatting>
  <conditionalFormatting sqref="P436:P439">
    <cfRule type="cellIs" dxfId="2765" priority="1495" operator="equal">
      <formula>$A$64</formula>
    </cfRule>
    <cfRule type="cellIs" dxfId="2764" priority="1496" operator="equal">
      <formula>$A$52</formula>
    </cfRule>
    <cfRule type="cellIs" dxfId="2763" priority="1497" operator="equal">
      <formula>$A$42</formula>
    </cfRule>
    <cfRule type="cellIs" dxfId="2762" priority="1498" operator="equal">
      <formula>$A$28</formula>
    </cfRule>
    <cfRule type="cellIs" dxfId="2761" priority="1499" operator="equal">
      <formula>$A$22</formula>
    </cfRule>
    <cfRule type="cellIs" dxfId="2760" priority="1500" operator="equal">
      <formula>$A$16</formula>
    </cfRule>
  </conditionalFormatting>
  <conditionalFormatting sqref="P444:P447">
    <cfRule type="cellIs" dxfId="2759" priority="1489" operator="equal">
      <formula>$A$64</formula>
    </cfRule>
    <cfRule type="cellIs" dxfId="2758" priority="1490" operator="equal">
      <formula>$A$52</formula>
    </cfRule>
    <cfRule type="cellIs" dxfId="2757" priority="1491" operator="equal">
      <formula>$A$42</formula>
    </cfRule>
    <cfRule type="cellIs" dxfId="2756" priority="1492" operator="equal">
      <formula>$A$28</formula>
    </cfRule>
    <cfRule type="cellIs" dxfId="2755" priority="1493" operator="equal">
      <formula>$A$22</formula>
    </cfRule>
    <cfRule type="cellIs" dxfId="2754" priority="1494" operator="equal">
      <formula>$A$16</formula>
    </cfRule>
  </conditionalFormatting>
  <conditionalFormatting sqref="P452:P454">
    <cfRule type="cellIs" dxfId="2753" priority="1483" operator="equal">
      <formula>$A$64</formula>
    </cfRule>
    <cfRule type="cellIs" dxfId="2752" priority="1484" operator="equal">
      <formula>$A$52</formula>
    </cfRule>
    <cfRule type="cellIs" dxfId="2751" priority="1485" operator="equal">
      <formula>$A$42</formula>
    </cfRule>
    <cfRule type="cellIs" dxfId="2750" priority="1486" operator="equal">
      <formula>$A$28</formula>
    </cfRule>
    <cfRule type="cellIs" dxfId="2749" priority="1487" operator="equal">
      <formula>$A$22</formula>
    </cfRule>
    <cfRule type="cellIs" dxfId="2748" priority="1488" operator="equal">
      <formula>$A$16</formula>
    </cfRule>
  </conditionalFormatting>
  <conditionalFormatting sqref="P486:P497">
    <cfRule type="cellIs" dxfId="2747" priority="1453" operator="equal">
      <formula>$A$64</formula>
    </cfRule>
    <cfRule type="cellIs" dxfId="2746" priority="1454" operator="equal">
      <formula>$A$52</formula>
    </cfRule>
    <cfRule type="cellIs" dxfId="2745" priority="1455" operator="equal">
      <formula>$A$42</formula>
    </cfRule>
    <cfRule type="cellIs" dxfId="2744" priority="1456" operator="equal">
      <formula>$A$28</formula>
    </cfRule>
    <cfRule type="cellIs" dxfId="2743" priority="1457" operator="equal">
      <formula>$A$22</formula>
    </cfRule>
    <cfRule type="cellIs" dxfId="2742" priority="1458" operator="equal">
      <formula>$A$16</formula>
    </cfRule>
  </conditionalFormatting>
  <conditionalFormatting sqref="P469:P472">
    <cfRule type="cellIs" dxfId="2741" priority="1447" operator="equal">
      <formula>$A$64</formula>
    </cfRule>
    <cfRule type="cellIs" dxfId="2740" priority="1448" operator="equal">
      <formula>$A$52</formula>
    </cfRule>
    <cfRule type="cellIs" dxfId="2739" priority="1449" operator="equal">
      <formula>$A$42</formula>
    </cfRule>
    <cfRule type="cellIs" dxfId="2738" priority="1450" operator="equal">
      <formula>$A$28</formula>
    </cfRule>
    <cfRule type="cellIs" dxfId="2737" priority="1451" operator="equal">
      <formula>$A$22</formula>
    </cfRule>
    <cfRule type="cellIs" dxfId="2736" priority="1452" operator="equal">
      <formula>$A$16</formula>
    </cfRule>
  </conditionalFormatting>
  <conditionalFormatting sqref="P478:P481">
    <cfRule type="cellIs" dxfId="2735" priority="1441" operator="equal">
      <formula>$A$64</formula>
    </cfRule>
    <cfRule type="cellIs" dxfId="2734" priority="1442" operator="equal">
      <formula>$A$52</formula>
    </cfRule>
    <cfRule type="cellIs" dxfId="2733" priority="1443" operator="equal">
      <formula>$A$42</formula>
    </cfRule>
    <cfRule type="cellIs" dxfId="2732" priority="1444" operator="equal">
      <formula>$A$28</formula>
    </cfRule>
    <cfRule type="cellIs" dxfId="2731" priority="1445" operator="equal">
      <formula>$A$22</formula>
    </cfRule>
    <cfRule type="cellIs" dxfId="2730" priority="1446" operator="equal">
      <formula>$A$16</formula>
    </cfRule>
  </conditionalFormatting>
  <conditionalFormatting sqref="P529:P539">
    <cfRule type="cellIs" dxfId="2729" priority="1381" operator="equal">
      <formula>$A$64</formula>
    </cfRule>
    <cfRule type="cellIs" dxfId="2728" priority="1382" operator="equal">
      <formula>$A$52</formula>
    </cfRule>
    <cfRule type="cellIs" dxfId="2727" priority="1383" operator="equal">
      <formula>$A$42</formula>
    </cfRule>
    <cfRule type="cellIs" dxfId="2726" priority="1384" operator="equal">
      <formula>$A$28</formula>
    </cfRule>
    <cfRule type="cellIs" dxfId="2725" priority="1385" operator="equal">
      <formula>$A$22</formula>
    </cfRule>
    <cfRule type="cellIs" dxfId="2724" priority="1386" operator="equal">
      <formula>$A$16</formula>
    </cfRule>
  </conditionalFormatting>
  <conditionalFormatting sqref="P521:P524">
    <cfRule type="cellIs" dxfId="2723" priority="1429" operator="equal">
      <formula>$A$64</formula>
    </cfRule>
    <cfRule type="cellIs" dxfId="2722" priority="1430" operator="equal">
      <formula>$A$52</formula>
    </cfRule>
    <cfRule type="cellIs" dxfId="2721" priority="1431" operator="equal">
      <formula>$A$42</formula>
    </cfRule>
    <cfRule type="cellIs" dxfId="2720" priority="1432" operator="equal">
      <formula>$A$28</formula>
    </cfRule>
    <cfRule type="cellIs" dxfId="2719" priority="1433" operator="equal">
      <formula>$A$22</formula>
    </cfRule>
    <cfRule type="cellIs" dxfId="2718" priority="1434" operator="equal">
      <formula>$A$16</formula>
    </cfRule>
  </conditionalFormatting>
  <conditionalFormatting sqref="P494:P497">
    <cfRule type="cellIs" dxfId="2717" priority="1423" operator="equal">
      <formula>$A$64</formula>
    </cfRule>
    <cfRule type="cellIs" dxfId="2716" priority="1424" operator="equal">
      <formula>$A$52</formula>
    </cfRule>
    <cfRule type="cellIs" dxfId="2715" priority="1425" operator="equal">
      <formula>$A$42</formula>
    </cfRule>
    <cfRule type="cellIs" dxfId="2714" priority="1426" operator="equal">
      <formula>$A$28</formula>
    </cfRule>
    <cfRule type="cellIs" dxfId="2713" priority="1427" operator="equal">
      <formula>$A$22</formula>
    </cfRule>
    <cfRule type="cellIs" dxfId="2712" priority="1428" operator="equal">
      <formula>$A$16</formula>
    </cfRule>
  </conditionalFormatting>
  <conditionalFormatting sqref="P513:P516">
    <cfRule type="cellIs" dxfId="2711" priority="1399" operator="equal">
      <formula>$A$64</formula>
    </cfRule>
    <cfRule type="cellIs" dxfId="2710" priority="1400" operator="equal">
      <formula>$A$52</formula>
    </cfRule>
    <cfRule type="cellIs" dxfId="2709" priority="1401" operator="equal">
      <formula>$A$42</formula>
    </cfRule>
    <cfRule type="cellIs" dxfId="2708" priority="1402" operator="equal">
      <formula>$A$28</formula>
    </cfRule>
    <cfRule type="cellIs" dxfId="2707" priority="1403" operator="equal">
      <formula>$A$22</formula>
    </cfRule>
    <cfRule type="cellIs" dxfId="2706" priority="1404" operator="equal">
      <formula>$A$16</formula>
    </cfRule>
  </conditionalFormatting>
  <conditionalFormatting sqref="P544:P549">
    <cfRule type="cellIs" dxfId="2705" priority="1375" operator="equal">
      <formula>$A$64</formula>
    </cfRule>
    <cfRule type="cellIs" dxfId="2704" priority="1376" operator="equal">
      <formula>$A$52</formula>
    </cfRule>
    <cfRule type="cellIs" dxfId="2703" priority="1377" operator="equal">
      <formula>$A$42</formula>
    </cfRule>
    <cfRule type="cellIs" dxfId="2702" priority="1378" operator="equal">
      <formula>$A$28</formula>
    </cfRule>
    <cfRule type="cellIs" dxfId="2701" priority="1379" operator="equal">
      <formula>$A$22</formula>
    </cfRule>
    <cfRule type="cellIs" dxfId="2700" priority="1380" operator="equal">
      <formula>$A$16</formula>
    </cfRule>
  </conditionalFormatting>
  <conditionalFormatting sqref="P554:P557">
    <cfRule type="cellIs" dxfId="2699" priority="1369" operator="equal">
      <formula>$A$64</formula>
    </cfRule>
    <cfRule type="cellIs" dxfId="2698" priority="1370" operator="equal">
      <formula>$A$52</formula>
    </cfRule>
    <cfRule type="cellIs" dxfId="2697" priority="1371" operator="equal">
      <formula>$A$42</formula>
    </cfRule>
    <cfRule type="cellIs" dxfId="2696" priority="1372" operator="equal">
      <formula>$A$28</formula>
    </cfRule>
    <cfRule type="cellIs" dxfId="2695" priority="1373" operator="equal">
      <formula>$A$22</formula>
    </cfRule>
    <cfRule type="cellIs" dxfId="2694" priority="1374" operator="equal">
      <formula>$A$16</formula>
    </cfRule>
  </conditionalFormatting>
  <conditionalFormatting sqref="P575:P580">
    <cfRule type="cellIs" dxfId="2693" priority="1351" operator="equal">
      <formula>$A$64</formula>
    </cfRule>
    <cfRule type="cellIs" dxfId="2692" priority="1352" operator="equal">
      <formula>$A$52</formula>
    </cfRule>
    <cfRule type="cellIs" dxfId="2691" priority="1353" operator="equal">
      <formula>$A$42</formula>
    </cfRule>
    <cfRule type="cellIs" dxfId="2690" priority="1354" operator="equal">
      <formula>$A$28</formula>
    </cfRule>
    <cfRule type="cellIs" dxfId="2689" priority="1355" operator="equal">
      <formula>$A$22</formula>
    </cfRule>
    <cfRule type="cellIs" dxfId="2688" priority="1356" operator="equal">
      <formula>$A$16</formula>
    </cfRule>
  </conditionalFormatting>
  <conditionalFormatting sqref="P305">
    <cfRule type="cellIs" dxfId="2687" priority="1345" operator="equal">
      <formula>$A$64</formula>
    </cfRule>
    <cfRule type="cellIs" dxfId="2686" priority="1346" operator="equal">
      <formula>$A$52</formula>
    </cfRule>
    <cfRule type="cellIs" dxfId="2685" priority="1347" operator="equal">
      <formula>$A$42</formula>
    </cfRule>
    <cfRule type="cellIs" dxfId="2684" priority="1348" operator="equal">
      <formula>$A$28</formula>
    </cfRule>
    <cfRule type="cellIs" dxfId="2683" priority="1349" operator="equal">
      <formula>$A$22</formula>
    </cfRule>
    <cfRule type="cellIs" dxfId="2682" priority="1350" operator="equal">
      <formula>$A$16</formula>
    </cfRule>
  </conditionalFormatting>
  <conditionalFormatting sqref="P316">
    <cfRule type="cellIs" dxfId="2681" priority="1327" operator="equal">
      <formula>$A$64</formula>
    </cfRule>
    <cfRule type="cellIs" dxfId="2680" priority="1328" operator="equal">
      <formula>$A$52</formula>
    </cfRule>
    <cfRule type="cellIs" dxfId="2679" priority="1329" operator="equal">
      <formula>$A$42</formula>
    </cfRule>
    <cfRule type="cellIs" dxfId="2678" priority="1330" operator="equal">
      <formula>$A$28</formula>
    </cfRule>
    <cfRule type="cellIs" dxfId="2677" priority="1331" operator="equal">
      <formula>$A$22</formula>
    </cfRule>
    <cfRule type="cellIs" dxfId="2676" priority="1332" operator="equal">
      <formula>$A$16</formula>
    </cfRule>
  </conditionalFormatting>
  <conditionalFormatting sqref="P324">
    <cfRule type="cellIs" dxfId="2675" priority="1279" operator="equal">
      <formula>$A$64</formula>
    </cfRule>
    <cfRule type="cellIs" dxfId="2674" priority="1280" operator="equal">
      <formula>$A$52</formula>
    </cfRule>
    <cfRule type="cellIs" dxfId="2673" priority="1281" operator="equal">
      <formula>$A$42</formula>
    </cfRule>
    <cfRule type="cellIs" dxfId="2672" priority="1282" operator="equal">
      <formula>$A$28</formula>
    </cfRule>
    <cfRule type="cellIs" dxfId="2671" priority="1283" operator="equal">
      <formula>$A$22</formula>
    </cfRule>
    <cfRule type="cellIs" dxfId="2670" priority="1284" operator="equal">
      <formula>$A$16</formula>
    </cfRule>
  </conditionalFormatting>
  <conditionalFormatting sqref="P325">
    <cfRule type="cellIs" dxfId="2669" priority="1285" operator="equal">
      <formula>$A$64</formula>
    </cfRule>
    <cfRule type="cellIs" dxfId="2668" priority="1286" operator="equal">
      <formula>$A$52</formula>
    </cfRule>
    <cfRule type="cellIs" dxfId="2667" priority="1287" operator="equal">
      <formula>$A$42</formula>
    </cfRule>
    <cfRule type="cellIs" dxfId="2666" priority="1288" operator="equal">
      <formula>$A$28</formula>
    </cfRule>
    <cfRule type="cellIs" dxfId="2665" priority="1289" operator="equal">
      <formula>$A$22</formula>
    </cfRule>
    <cfRule type="cellIs" dxfId="2664" priority="1290" operator="equal">
      <formula>$A$16</formula>
    </cfRule>
  </conditionalFormatting>
  <conditionalFormatting sqref="P326">
    <cfRule type="cellIs" dxfId="2663" priority="1267" operator="equal">
      <formula>$A$64</formula>
    </cfRule>
    <cfRule type="cellIs" dxfId="2662" priority="1268" operator="equal">
      <formula>$A$52</formula>
    </cfRule>
    <cfRule type="cellIs" dxfId="2661" priority="1269" operator="equal">
      <formula>$A$42</formula>
    </cfRule>
    <cfRule type="cellIs" dxfId="2660" priority="1270" operator="equal">
      <formula>$A$28</formula>
    </cfRule>
    <cfRule type="cellIs" dxfId="2659" priority="1271" operator="equal">
      <formula>$A$22</formula>
    </cfRule>
    <cfRule type="cellIs" dxfId="2658" priority="1272" operator="equal">
      <formula>$A$16</formula>
    </cfRule>
  </conditionalFormatting>
  <conditionalFormatting sqref="P332">
    <cfRule type="cellIs" dxfId="2657" priority="1255" operator="equal">
      <formula>$A$64</formula>
    </cfRule>
    <cfRule type="cellIs" dxfId="2656" priority="1256" operator="equal">
      <formula>$A$52</formula>
    </cfRule>
    <cfRule type="cellIs" dxfId="2655" priority="1257" operator="equal">
      <formula>$A$42</formula>
    </cfRule>
    <cfRule type="cellIs" dxfId="2654" priority="1258" operator="equal">
      <formula>$A$28</formula>
    </cfRule>
    <cfRule type="cellIs" dxfId="2653" priority="1259" operator="equal">
      <formula>$A$22</formula>
    </cfRule>
    <cfRule type="cellIs" dxfId="2652" priority="1260" operator="equal">
      <formula>$A$16</formula>
    </cfRule>
  </conditionalFormatting>
  <conditionalFormatting sqref="P333">
    <cfRule type="cellIs" dxfId="2651" priority="1261" operator="equal">
      <formula>$A$64</formula>
    </cfRule>
    <cfRule type="cellIs" dxfId="2650" priority="1262" operator="equal">
      <formula>$A$52</formula>
    </cfRule>
    <cfRule type="cellIs" dxfId="2649" priority="1263" operator="equal">
      <formula>$A$42</formula>
    </cfRule>
    <cfRule type="cellIs" dxfId="2648" priority="1264" operator="equal">
      <formula>$A$28</formula>
    </cfRule>
    <cfRule type="cellIs" dxfId="2647" priority="1265" operator="equal">
      <formula>$A$22</formula>
    </cfRule>
    <cfRule type="cellIs" dxfId="2646" priority="1266" operator="equal">
      <formula>$A$16</formula>
    </cfRule>
  </conditionalFormatting>
  <conditionalFormatting sqref="P334">
    <cfRule type="cellIs" dxfId="2645" priority="1243" operator="equal">
      <formula>$A$64</formula>
    </cfRule>
    <cfRule type="cellIs" dxfId="2644" priority="1244" operator="equal">
      <formula>$A$52</formula>
    </cfRule>
    <cfRule type="cellIs" dxfId="2643" priority="1245" operator="equal">
      <formula>$A$42</formula>
    </cfRule>
    <cfRule type="cellIs" dxfId="2642" priority="1246" operator="equal">
      <formula>$A$28</formula>
    </cfRule>
    <cfRule type="cellIs" dxfId="2641" priority="1247" operator="equal">
      <formula>$A$22</formula>
    </cfRule>
    <cfRule type="cellIs" dxfId="2640" priority="1248" operator="equal">
      <formula>$A$16</formula>
    </cfRule>
  </conditionalFormatting>
  <conditionalFormatting sqref="P392">
    <cfRule type="cellIs" dxfId="2639" priority="1003" operator="equal">
      <formula>$A$64</formula>
    </cfRule>
    <cfRule type="cellIs" dxfId="2638" priority="1004" operator="equal">
      <formula>$A$52</formula>
    </cfRule>
    <cfRule type="cellIs" dxfId="2637" priority="1005" operator="equal">
      <formula>$A$42</formula>
    </cfRule>
    <cfRule type="cellIs" dxfId="2636" priority="1006" operator="equal">
      <formula>$A$28</formula>
    </cfRule>
    <cfRule type="cellIs" dxfId="2635" priority="1007" operator="equal">
      <formula>$A$22</formula>
    </cfRule>
    <cfRule type="cellIs" dxfId="2634" priority="1008" operator="equal">
      <formula>$A$16</formula>
    </cfRule>
  </conditionalFormatting>
  <conditionalFormatting sqref="P386">
    <cfRule type="cellIs" dxfId="2633" priority="1015" operator="equal">
      <formula>$A$64</formula>
    </cfRule>
    <cfRule type="cellIs" dxfId="2632" priority="1016" operator="equal">
      <formula>$A$52</formula>
    </cfRule>
    <cfRule type="cellIs" dxfId="2631" priority="1017" operator="equal">
      <formula>$A$42</formula>
    </cfRule>
    <cfRule type="cellIs" dxfId="2630" priority="1018" operator="equal">
      <formula>$A$28</formula>
    </cfRule>
    <cfRule type="cellIs" dxfId="2629" priority="1019" operator="equal">
      <formula>$A$22</formula>
    </cfRule>
    <cfRule type="cellIs" dxfId="2628" priority="1020" operator="equal">
      <formula>$A$16</formula>
    </cfRule>
  </conditionalFormatting>
  <conditionalFormatting sqref="P423:P424">
    <cfRule type="cellIs" dxfId="2627" priority="991" operator="equal">
      <formula>$A$64</formula>
    </cfRule>
    <cfRule type="cellIs" dxfId="2626" priority="992" operator="equal">
      <formula>$A$52</formula>
    </cfRule>
    <cfRule type="cellIs" dxfId="2625" priority="993" operator="equal">
      <formula>$A$42</formula>
    </cfRule>
    <cfRule type="cellIs" dxfId="2624" priority="994" operator="equal">
      <formula>$A$28</formula>
    </cfRule>
    <cfRule type="cellIs" dxfId="2623" priority="995" operator="equal">
      <formula>$A$22</formula>
    </cfRule>
    <cfRule type="cellIs" dxfId="2622" priority="996" operator="equal">
      <formula>$A$16</formula>
    </cfRule>
  </conditionalFormatting>
  <conditionalFormatting sqref="P425">
    <cfRule type="cellIs" dxfId="2621" priority="979" operator="equal">
      <formula>$A$64</formula>
    </cfRule>
    <cfRule type="cellIs" dxfId="2620" priority="980" operator="equal">
      <formula>$A$52</formula>
    </cfRule>
    <cfRule type="cellIs" dxfId="2619" priority="981" operator="equal">
      <formula>$A$42</formula>
    </cfRule>
    <cfRule type="cellIs" dxfId="2618" priority="982" operator="equal">
      <formula>$A$28</formula>
    </cfRule>
    <cfRule type="cellIs" dxfId="2617" priority="983" operator="equal">
      <formula>$A$22</formula>
    </cfRule>
    <cfRule type="cellIs" dxfId="2616" priority="984" operator="equal">
      <formula>$A$16</formula>
    </cfRule>
  </conditionalFormatting>
  <conditionalFormatting sqref="P385">
    <cfRule type="cellIs" dxfId="2615" priority="1027" operator="equal">
      <formula>$A$64</formula>
    </cfRule>
    <cfRule type="cellIs" dxfId="2614" priority="1028" operator="equal">
      <formula>$A$52</formula>
    </cfRule>
    <cfRule type="cellIs" dxfId="2613" priority="1029" operator="equal">
      <formula>$A$42</formula>
    </cfRule>
    <cfRule type="cellIs" dxfId="2612" priority="1030" operator="equal">
      <formula>$A$28</formula>
    </cfRule>
    <cfRule type="cellIs" dxfId="2611" priority="1031" operator="equal">
      <formula>$A$22</formula>
    </cfRule>
    <cfRule type="cellIs" dxfId="2610" priority="1032" operator="equal">
      <formula>$A$16</formula>
    </cfRule>
  </conditionalFormatting>
  <conditionalFormatting sqref="P376">
    <cfRule type="cellIs" dxfId="2609" priority="1039" operator="equal">
      <formula>$A$64</formula>
    </cfRule>
    <cfRule type="cellIs" dxfId="2608" priority="1040" operator="equal">
      <formula>$A$52</formula>
    </cfRule>
    <cfRule type="cellIs" dxfId="2607" priority="1041" operator="equal">
      <formula>$A$42</formula>
    </cfRule>
    <cfRule type="cellIs" dxfId="2606" priority="1042" operator="equal">
      <formula>$A$28</formula>
    </cfRule>
    <cfRule type="cellIs" dxfId="2605" priority="1043" operator="equal">
      <formula>$A$22</formula>
    </cfRule>
    <cfRule type="cellIs" dxfId="2604" priority="1044" operator="equal">
      <formula>$A$16</formula>
    </cfRule>
  </conditionalFormatting>
  <conditionalFormatting sqref="P366">
    <cfRule type="cellIs" dxfId="2603" priority="1051" operator="equal">
      <formula>$A$64</formula>
    </cfRule>
    <cfRule type="cellIs" dxfId="2602" priority="1052" operator="equal">
      <formula>$A$52</formula>
    </cfRule>
    <cfRule type="cellIs" dxfId="2601" priority="1053" operator="equal">
      <formula>$A$42</formula>
    </cfRule>
    <cfRule type="cellIs" dxfId="2600" priority="1054" operator="equal">
      <formula>$A$28</formula>
    </cfRule>
    <cfRule type="cellIs" dxfId="2599" priority="1055" operator="equal">
      <formula>$A$22</formula>
    </cfRule>
    <cfRule type="cellIs" dxfId="2598" priority="1056" operator="equal">
      <formula>$A$16</formula>
    </cfRule>
  </conditionalFormatting>
  <conditionalFormatting sqref="P365">
    <cfRule type="cellIs" dxfId="2597" priority="1063" operator="equal">
      <formula>$A$64</formula>
    </cfRule>
    <cfRule type="cellIs" dxfId="2596" priority="1064" operator="equal">
      <formula>$A$52</formula>
    </cfRule>
    <cfRule type="cellIs" dxfId="2595" priority="1065" operator="equal">
      <formula>$A$42</formula>
    </cfRule>
    <cfRule type="cellIs" dxfId="2594" priority="1066" operator="equal">
      <formula>$A$28</formula>
    </cfRule>
    <cfRule type="cellIs" dxfId="2593" priority="1067" operator="equal">
      <formula>$A$22</formula>
    </cfRule>
    <cfRule type="cellIs" dxfId="2592" priority="1068" operator="equal">
      <formula>$A$16</formula>
    </cfRule>
  </conditionalFormatting>
  <conditionalFormatting sqref="P354">
    <cfRule type="cellIs" dxfId="2591" priority="1075" operator="equal">
      <formula>$A$64</formula>
    </cfRule>
    <cfRule type="cellIs" dxfId="2590" priority="1076" operator="equal">
      <formula>$A$52</formula>
    </cfRule>
    <cfRule type="cellIs" dxfId="2589" priority="1077" operator="equal">
      <formula>$A$42</formula>
    </cfRule>
    <cfRule type="cellIs" dxfId="2588" priority="1078" operator="equal">
      <formula>$A$28</formula>
    </cfRule>
    <cfRule type="cellIs" dxfId="2587" priority="1079" operator="equal">
      <formula>$A$22</formula>
    </cfRule>
    <cfRule type="cellIs" dxfId="2586" priority="1080" operator="equal">
      <formula>$A$16</formula>
    </cfRule>
  </conditionalFormatting>
  <conditionalFormatting sqref="P345:P348">
    <cfRule type="cellIs" dxfId="2585" priority="1111" operator="equal">
      <formula>$A$64</formula>
    </cfRule>
    <cfRule type="cellIs" dxfId="2584" priority="1112" operator="equal">
      <formula>$A$52</formula>
    </cfRule>
    <cfRule type="cellIs" dxfId="2583" priority="1113" operator="equal">
      <formula>$A$42</formula>
    </cfRule>
    <cfRule type="cellIs" dxfId="2582" priority="1114" operator="equal">
      <formula>$A$28</formula>
    </cfRule>
    <cfRule type="cellIs" dxfId="2581" priority="1115" operator="equal">
      <formula>$A$22</formula>
    </cfRule>
    <cfRule type="cellIs" dxfId="2580" priority="1116" operator="equal">
      <formula>$A$16</formula>
    </cfRule>
  </conditionalFormatting>
  <conditionalFormatting sqref="P343">
    <cfRule type="cellIs" dxfId="2579" priority="1117" operator="equal">
      <formula>$A$64</formula>
    </cfRule>
    <cfRule type="cellIs" dxfId="2578" priority="1118" operator="equal">
      <formula>$A$52</formula>
    </cfRule>
    <cfRule type="cellIs" dxfId="2577" priority="1119" operator="equal">
      <formula>$A$42</formula>
    </cfRule>
    <cfRule type="cellIs" dxfId="2576" priority="1120" operator="equal">
      <formula>$A$28</formula>
    </cfRule>
    <cfRule type="cellIs" dxfId="2575" priority="1121" operator="equal">
      <formula>$A$22</formula>
    </cfRule>
    <cfRule type="cellIs" dxfId="2574" priority="1122" operator="equal">
      <formula>$A$16</formula>
    </cfRule>
  </conditionalFormatting>
  <conditionalFormatting sqref="P344">
    <cfRule type="cellIs" dxfId="2573" priority="1123" operator="equal">
      <formula>$A$64</formula>
    </cfRule>
    <cfRule type="cellIs" dxfId="2572" priority="1124" operator="equal">
      <formula>$A$52</formula>
    </cfRule>
    <cfRule type="cellIs" dxfId="2571" priority="1125" operator="equal">
      <formula>$A$42</formula>
    </cfRule>
    <cfRule type="cellIs" dxfId="2570" priority="1126" operator="equal">
      <formula>$A$28</formula>
    </cfRule>
    <cfRule type="cellIs" dxfId="2569" priority="1127" operator="equal">
      <formula>$A$22</formula>
    </cfRule>
    <cfRule type="cellIs" dxfId="2568" priority="1128" operator="equal">
      <formula>$A$16</formula>
    </cfRule>
  </conditionalFormatting>
  <conditionalFormatting sqref="P355">
    <cfRule type="cellIs" dxfId="2567" priority="1081" operator="equal">
      <formula>$A$64</formula>
    </cfRule>
    <cfRule type="cellIs" dxfId="2566" priority="1082" operator="equal">
      <formula>$A$52</formula>
    </cfRule>
    <cfRule type="cellIs" dxfId="2565" priority="1083" operator="equal">
      <formula>$A$42</formula>
    </cfRule>
    <cfRule type="cellIs" dxfId="2564" priority="1084" operator="equal">
      <formula>$A$28</formula>
    </cfRule>
    <cfRule type="cellIs" dxfId="2563" priority="1085" operator="equal">
      <formula>$A$22</formula>
    </cfRule>
    <cfRule type="cellIs" dxfId="2562" priority="1086" operator="equal">
      <formula>$A$16</formula>
    </cfRule>
  </conditionalFormatting>
  <conditionalFormatting sqref="P356">
    <cfRule type="cellIs" dxfId="2561" priority="1069" operator="equal">
      <formula>$A$64</formula>
    </cfRule>
    <cfRule type="cellIs" dxfId="2560" priority="1070" operator="equal">
      <formula>$A$52</formula>
    </cfRule>
    <cfRule type="cellIs" dxfId="2559" priority="1071" operator="equal">
      <formula>$A$42</formula>
    </cfRule>
    <cfRule type="cellIs" dxfId="2558" priority="1072" operator="equal">
      <formula>$A$28</formula>
    </cfRule>
    <cfRule type="cellIs" dxfId="2557" priority="1073" operator="equal">
      <formula>$A$22</formula>
    </cfRule>
    <cfRule type="cellIs" dxfId="2556" priority="1074" operator="equal">
      <formula>$A$16</formula>
    </cfRule>
  </conditionalFormatting>
  <conditionalFormatting sqref="P364">
    <cfRule type="cellIs" dxfId="2555" priority="1057" operator="equal">
      <formula>$A$64</formula>
    </cfRule>
    <cfRule type="cellIs" dxfId="2554" priority="1058" operator="equal">
      <formula>$A$52</formula>
    </cfRule>
    <cfRule type="cellIs" dxfId="2553" priority="1059" operator="equal">
      <formula>$A$42</formula>
    </cfRule>
    <cfRule type="cellIs" dxfId="2552" priority="1060" operator="equal">
      <formula>$A$28</formula>
    </cfRule>
    <cfRule type="cellIs" dxfId="2551" priority="1061" operator="equal">
      <formula>$A$22</formula>
    </cfRule>
    <cfRule type="cellIs" dxfId="2550" priority="1062" operator="equal">
      <formula>$A$16</formula>
    </cfRule>
  </conditionalFormatting>
  <conditionalFormatting sqref="P377">
    <cfRule type="cellIs" dxfId="2549" priority="1045" operator="equal">
      <formula>$A$64</formula>
    </cfRule>
    <cfRule type="cellIs" dxfId="2548" priority="1046" operator="equal">
      <formula>$A$52</formula>
    </cfRule>
    <cfRule type="cellIs" dxfId="2547" priority="1047" operator="equal">
      <formula>$A$42</formula>
    </cfRule>
    <cfRule type="cellIs" dxfId="2546" priority="1048" operator="equal">
      <formula>$A$28</formula>
    </cfRule>
    <cfRule type="cellIs" dxfId="2545" priority="1049" operator="equal">
      <formula>$A$22</formula>
    </cfRule>
    <cfRule type="cellIs" dxfId="2544" priority="1050" operator="equal">
      <formula>$A$16</formula>
    </cfRule>
  </conditionalFormatting>
  <conditionalFormatting sqref="P378">
    <cfRule type="cellIs" dxfId="2543" priority="1033" operator="equal">
      <formula>$A$64</formula>
    </cfRule>
    <cfRule type="cellIs" dxfId="2542" priority="1034" operator="equal">
      <formula>$A$52</formula>
    </cfRule>
    <cfRule type="cellIs" dxfId="2541" priority="1035" operator="equal">
      <formula>$A$42</formula>
    </cfRule>
    <cfRule type="cellIs" dxfId="2540" priority="1036" operator="equal">
      <formula>$A$28</formula>
    </cfRule>
    <cfRule type="cellIs" dxfId="2539" priority="1037" operator="equal">
      <formula>$A$22</formula>
    </cfRule>
    <cfRule type="cellIs" dxfId="2538" priority="1038" operator="equal">
      <formula>$A$16</formula>
    </cfRule>
  </conditionalFormatting>
  <conditionalFormatting sqref="P384">
    <cfRule type="cellIs" dxfId="2537" priority="1021" operator="equal">
      <formula>$A$64</formula>
    </cfRule>
    <cfRule type="cellIs" dxfId="2536" priority="1022" operator="equal">
      <formula>$A$52</formula>
    </cfRule>
    <cfRule type="cellIs" dxfId="2535" priority="1023" operator="equal">
      <formula>$A$42</formula>
    </cfRule>
    <cfRule type="cellIs" dxfId="2534" priority="1024" operator="equal">
      <formula>$A$28</formula>
    </cfRule>
    <cfRule type="cellIs" dxfId="2533" priority="1025" operator="equal">
      <formula>$A$22</formula>
    </cfRule>
    <cfRule type="cellIs" dxfId="2532" priority="1026" operator="equal">
      <formula>$A$16</formula>
    </cfRule>
  </conditionalFormatting>
  <conditionalFormatting sqref="P393">
    <cfRule type="cellIs" dxfId="2531" priority="1009" operator="equal">
      <formula>$A$64</formula>
    </cfRule>
    <cfRule type="cellIs" dxfId="2530" priority="1010" operator="equal">
      <formula>$A$52</formula>
    </cfRule>
    <cfRule type="cellIs" dxfId="2529" priority="1011" operator="equal">
      <formula>$A$42</formula>
    </cfRule>
    <cfRule type="cellIs" dxfId="2528" priority="1012" operator="equal">
      <formula>$A$28</formula>
    </cfRule>
    <cfRule type="cellIs" dxfId="2527" priority="1013" operator="equal">
      <formula>$A$22</formula>
    </cfRule>
    <cfRule type="cellIs" dxfId="2526" priority="1014" operator="equal">
      <formula>$A$16</formula>
    </cfRule>
  </conditionalFormatting>
  <conditionalFormatting sqref="P394">
    <cfRule type="cellIs" dxfId="2525" priority="997" operator="equal">
      <formula>$A$64</formula>
    </cfRule>
    <cfRule type="cellIs" dxfId="2524" priority="998" operator="equal">
      <formula>$A$52</formula>
    </cfRule>
    <cfRule type="cellIs" dxfId="2523" priority="999" operator="equal">
      <formula>$A$42</formula>
    </cfRule>
    <cfRule type="cellIs" dxfId="2522" priority="1000" operator="equal">
      <formula>$A$28</formula>
    </cfRule>
    <cfRule type="cellIs" dxfId="2521" priority="1001" operator="equal">
      <formula>$A$22</formula>
    </cfRule>
    <cfRule type="cellIs" dxfId="2520" priority="1002" operator="equal">
      <formula>$A$16</formula>
    </cfRule>
  </conditionalFormatting>
  <conditionalFormatting sqref="P422">
    <cfRule type="cellIs" dxfId="2519" priority="985" operator="equal">
      <formula>$A$64</formula>
    </cfRule>
    <cfRule type="cellIs" dxfId="2518" priority="986" operator="equal">
      <formula>$A$52</formula>
    </cfRule>
    <cfRule type="cellIs" dxfId="2517" priority="987" operator="equal">
      <formula>$A$42</formula>
    </cfRule>
    <cfRule type="cellIs" dxfId="2516" priority="988" operator="equal">
      <formula>$A$28</formula>
    </cfRule>
    <cfRule type="cellIs" dxfId="2515" priority="989" operator="equal">
      <formula>$A$22</formula>
    </cfRule>
    <cfRule type="cellIs" dxfId="2514" priority="990" operator="equal">
      <formula>$A$16</formula>
    </cfRule>
  </conditionalFormatting>
  <conditionalFormatting sqref="P431">
    <cfRule type="cellIs" dxfId="2513" priority="967" operator="equal">
      <formula>$A$64</formula>
    </cfRule>
    <cfRule type="cellIs" dxfId="2512" priority="968" operator="equal">
      <formula>$A$52</formula>
    </cfRule>
    <cfRule type="cellIs" dxfId="2511" priority="969" operator="equal">
      <formula>$A$42</formula>
    </cfRule>
    <cfRule type="cellIs" dxfId="2510" priority="970" operator="equal">
      <formula>$A$28</formula>
    </cfRule>
    <cfRule type="cellIs" dxfId="2509" priority="971" operator="equal">
      <formula>$A$22</formula>
    </cfRule>
    <cfRule type="cellIs" dxfId="2508" priority="972" operator="equal">
      <formula>$A$16</formula>
    </cfRule>
  </conditionalFormatting>
  <conditionalFormatting sqref="P432:P433">
    <cfRule type="cellIs" dxfId="2507" priority="973" operator="equal">
      <formula>$A$64</formula>
    </cfRule>
    <cfRule type="cellIs" dxfId="2506" priority="974" operator="equal">
      <formula>$A$52</formula>
    </cfRule>
    <cfRule type="cellIs" dxfId="2505" priority="975" operator="equal">
      <formula>$A$42</formula>
    </cfRule>
    <cfRule type="cellIs" dxfId="2504" priority="976" operator="equal">
      <formula>$A$28</formula>
    </cfRule>
    <cfRule type="cellIs" dxfId="2503" priority="977" operator="equal">
      <formula>$A$22</formula>
    </cfRule>
    <cfRule type="cellIs" dxfId="2502" priority="978" operator="equal">
      <formula>$A$16</formula>
    </cfRule>
  </conditionalFormatting>
  <conditionalFormatting sqref="P434">
    <cfRule type="cellIs" dxfId="2501" priority="961" operator="equal">
      <formula>$A$64</formula>
    </cfRule>
    <cfRule type="cellIs" dxfId="2500" priority="962" operator="equal">
      <formula>$A$52</formula>
    </cfRule>
    <cfRule type="cellIs" dxfId="2499" priority="963" operator="equal">
      <formula>$A$42</formula>
    </cfRule>
    <cfRule type="cellIs" dxfId="2498" priority="964" operator="equal">
      <formula>$A$28</formula>
    </cfRule>
    <cfRule type="cellIs" dxfId="2497" priority="965" operator="equal">
      <formula>$A$22</formula>
    </cfRule>
    <cfRule type="cellIs" dxfId="2496" priority="966" operator="equal">
      <formula>$A$16</formula>
    </cfRule>
  </conditionalFormatting>
  <conditionalFormatting sqref="P440">
    <cfRule type="cellIs" dxfId="2495" priority="949" operator="equal">
      <formula>$A$64</formula>
    </cfRule>
    <cfRule type="cellIs" dxfId="2494" priority="950" operator="equal">
      <formula>$A$52</formula>
    </cfRule>
    <cfRule type="cellIs" dxfId="2493" priority="951" operator="equal">
      <formula>$A$42</formula>
    </cfRule>
    <cfRule type="cellIs" dxfId="2492" priority="952" operator="equal">
      <formula>$A$28</formula>
    </cfRule>
    <cfRule type="cellIs" dxfId="2491" priority="953" operator="equal">
      <formula>$A$22</formula>
    </cfRule>
    <cfRule type="cellIs" dxfId="2490" priority="954" operator="equal">
      <formula>$A$16</formula>
    </cfRule>
  </conditionalFormatting>
  <conditionalFormatting sqref="P441">
    <cfRule type="cellIs" dxfId="2489" priority="955" operator="equal">
      <formula>$A$64</formula>
    </cfRule>
    <cfRule type="cellIs" dxfId="2488" priority="956" operator="equal">
      <formula>$A$52</formula>
    </cfRule>
    <cfRule type="cellIs" dxfId="2487" priority="957" operator="equal">
      <formula>$A$42</formula>
    </cfRule>
    <cfRule type="cellIs" dxfId="2486" priority="958" operator="equal">
      <formula>$A$28</formula>
    </cfRule>
    <cfRule type="cellIs" dxfId="2485" priority="959" operator="equal">
      <formula>$A$22</formula>
    </cfRule>
    <cfRule type="cellIs" dxfId="2484" priority="960" operator="equal">
      <formula>$A$16</formula>
    </cfRule>
  </conditionalFormatting>
  <conditionalFormatting sqref="P442">
    <cfRule type="cellIs" dxfId="2483" priority="943" operator="equal">
      <formula>$A$64</formula>
    </cfRule>
    <cfRule type="cellIs" dxfId="2482" priority="944" operator="equal">
      <formula>$A$52</formula>
    </cfRule>
    <cfRule type="cellIs" dxfId="2481" priority="945" operator="equal">
      <formula>$A$42</formula>
    </cfRule>
    <cfRule type="cellIs" dxfId="2480" priority="946" operator="equal">
      <formula>$A$28</formula>
    </cfRule>
    <cfRule type="cellIs" dxfId="2479" priority="947" operator="equal">
      <formula>$A$22</formula>
    </cfRule>
    <cfRule type="cellIs" dxfId="2478" priority="948" operator="equal">
      <formula>$A$16</formula>
    </cfRule>
  </conditionalFormatting>
  <conditionalFormatting sqref="P448">
    <cfRule type="cellIs" dxfId="2477" priority="931" operator="equal">
      <formula>$A$64</formula>
    </cfRule>
    <cfRule type="cellIs" dxfId="2476" priority="932" operator="equal">
      <formula>$A$52</formula>
    </cfRule>
    <cfRule type="cellIs" dxfId="2475" priority="933" operator="equal">
      <formula>$A$42</formula>
    </cfRule>
    <cfRule type="cellIs" dxfId="2474" priority="934" operator="equal">
      <formula>$A$28</formula>
    </cfRule>
    <cfRule type="cellIs" dxfId="2473" priority="935" operator="equal">
      <formula>$A$22</formula>
    </cfRule>
    <cfRule type="cellIs" dxfId="2472" priority="936" operator="equal">
      <formula>$A$16</formula>
    </cfRule>
  </conditionalFormatting>
  <conditionalFormatting sqref="P449">
    <cfRule type="cellIs" dxfId="2471" priority="937" operator="equal">
      <formula>$A$64</formula>
    </cfRule>
    <cfRule type="cellIs" dxfId="2470" priority="938" operator="equal">
      <formula>$A$52</formula>
    </cfRule>
    <cfRule type="cellIs" dxfId="2469" priority="939" operator="equal">
      <formula>$A$42</formula>
    </cfRule>
    <cfRule type="cellIs" dxfId="2468" priority="940" operator="equal">
      <formula>$A$28</formula>
    </cfRule>
    <cfRule type="cellIs" dxfId="2467" priority="941" operator="equal">
      <formula>$A$22</formula>
    </cfRule>
    <cfRule type="cellIs" dxfId="2466" priority="942" operator="equal">
      <formula>$A$16</formula>
    </cfRule>
  </conditionalFormatting>
  <conditionalFormatting sqref="P450">
    <cfRule type="cellIs" dxfId="2465" priority="925" operator="equal">
      <formula>$A$64</formula>
    </cfRule>
    <cfRule type="cellIs" dxfId="2464" priority="926" operator="equal">
      <formula>$A$52</formula>
    </cfRule>
    <cfRule type="cellIs" dxfId="2463" priority="927" operator="equal">
      <formula>$A$42</formula>
    </cfRule>
    <cfRule type="cellIs" dxfId="2462" priority="928" operator="equal">
      <formula>$A$28</formula>
    </cfRule>
    <cfRule type="cellIs" dxfId="2461" priority="929" operator="equal">
      <formula>$A$22</formula>
    </cfRule>
    <cfRule type="cellIs" dxfId="2460" priority="930" operator="equal">
      <formula>$A$16</formula>
    </cfRule>
  </conditionalFormatting>
  <conditionalFormatting sqref="P456">
    <cfRule type="cellIs" dxfId="2459" priority="895" operator="equal">
      <formula>$A$64</formula>
    </cfRule>
    <cfRule type="cellIs" dxfId="2458" priority="896" operator="equal">
      <formula>$A$52</formula>
    </cfRule>
    <cfRule type="cellIs" dxfId="2457" priority="897" operator="equal">
      <formula>$A$42</formula>
    </cfRule>
    <cfRule type="cellIs" dxfId="2456" priority="898" operator="equal">
      <formula>$A$28</formula>
    </cfRule>
    <cfRule type="cellIs" dxfId="2455" priority="899" operator="equal">
      <formula>$A$22</formula>
    </cfRule>
    <cfRule type="cellIs" dxfId="2454" priority="900" operator="equal">
      <formula>$A$16</formula>
    </cfRule>
  </conditionalFormatting>
  <conditionalFormatting sqref="P457">
    <cfRule type="cellIs" dxfId="2453" priority="901" operator="equal">
      <formula>$A$64</formula>
    </cfRule>
    <cfRule type="cellIs" dxfId="2452" priority="902" operator="equal">
      <formula>$A$52</formula>
    </cfRule>
    <cfRule type="cellIs" dxfId="2451" priority="903" operator="equal">
      <formula>$A$42</formula>
    </cfRule>
    <cfRule type="cellIs" dxfId="2450" priority="904" operator="equal">
      <formula>$A$28</formula>
    </cfRule>
    <cfRule type="cellIs" dxfId="2449" priority="905" operator="equal">
      <formula>$A$22</formula>
    </cfRule>
    <cfRule type="cellIs" dxfId="2448" priority="906" operator="equal">
      <formula>$A$16</formula>
    </cfRule>
  </conditionalFormatting>
  <conditionalFormatting sqref="P458">
    <cfRule type="cellIs" dxfId="2447" priority="889" operator="equal">
      <formula>$A$64</formula>
    </cfRule>
    <cfRule type="cellIs" dxfId="2446" priority="890" operator="equal">
      <formula>$A$52</formula>
    </cfRule>
    <cfRule type="cellIs" dxfId="2445" priority="891" operator="equal">
      <formula>$A$42</formula>
    </cfRule>
    <cfRule type="cellIs" dxfId="2444" priority="892" operator="equal">
      <formula>$A$28</formula>
    </cfRule>
    <cfRule type="cellIs" dxfId="2443" priority="893" operator="equal">
      <formula>$A$22</formula>
    </cfRule>
    <cfRule type="cellIs" dxfId="2442" priority="894" operator="equal">
      <formula>$A$16</formula>
    </cfRule>
  </conditionalFormatting>
  <conditionalFormatting sqref="P402">
    <cfRule type="cellIs" dxfId="2441" priority="877" operator="equal">
      <formula>$A$64</formula>
    </cfRule>
    <cfRule type="cellIs" dxfId="2440" priority="878" operator="equal">
      <formula>$A$52</formula>
    </cfRule>
    <cfRule type="cellIs" dxfId="2439" priority="879" operator="equal">
      <formula>$A$42</formula>
    </cfRule>
    <cfRule type="cellIs" dxfId="2438" priority="880" operator="equal">
      <formula>$A$28</formula>
    </cfRule>
    <cfRule type="cellIs" dxfId="2437" priority="881" operator="equal">
      <formula>$A$22</formula>
    </cfRule>
    <cfRule type="cellIs" dxfId="2436" priority="882" operator="equal">
      <formula>$A$16</formula>
    </cfRule>
  </conditionalFormatting>
  <conditionalFormatting sqref="P403">
    <cfRule type="cellIs" dxfId="2435" priority="883" operator="equal">
      <formula>$A$64</formula>
    </cfRule>
    <cfRule type="cellIs" dxfId="2434" priority="884" operator="equal">
      <formula>$A$52</formula>
    </cfRule>
    <cfRule type="cellIs" dxfId="2433" priority="885" operator="equal">
      <formula>$A$42</formula>
    </cfRule>
    <cfRule type="cellIs" dxfId="2432" priority="886" operator="equal">
      <formula>$A$28</formula>
    </cfRule>
    <cfRule type="cellIs" dxfId="2431" priority="887" operator="equal">
      <formula>$A$22</formula>
    </cfRule>
    <cfRule type="cellIs" dxfId="2430" priority="888" operator="equal">
      <formula>$A$16</formula>
    </cfRule>
  </conditionalFormatting>
  <conditionalFormatting sqref="P404">
    <cfRule type="cellIs" dxfId="2429" priority="871" operator="equal">
      <formula>$A$64</formula>
    </cfRule>
    <cfRule type="cellIs" dxfId="2428" priority="872" operator="equal">
      <formula>$A$52</formula>
    </cfRule>
    <cfRule type="cellIs" dxfId="2427" priority="873" operator="equal">
      <formula>$A$42</formula>
    </cfRule>
    <cfRule type="cellIs" dxfId="2426" priority="874" operator="equal">
      <formula>$A$28</formula>
    </cfRule>
    <cfRule type="cellIs" dxfId="2425" priority="875" operator="equal">
      <formula>$A$22</formula>
    </cfRule>
    <cfRule type="cellIs" dxfId="2424" priority="876" operator="equal">
      <formula>$A$16</formula>
    </cfRule>
  </conditionalFormatting>
  <conditionalFormatting sqref="P482">
    <cfRule type="cellIs" dxfId="2423" priority="841" operator="equal">
      <formula>$A$64</formula>
    </cfRule>
    <cfRule type="cellIs" dxfId="2422" priority="842" operator="equal">
      <formula>$A$52</formula>
    </cfRule>
    <cfRule type="cellIs" dxfId="2421" priority="843" operator="equal">
      <formula>$A$42</formula>
    </cfRule>
    <cfRule type="cellIs" dxfId="2420" priority="844" operator="equal">
      <formula>$A$28</formula>
    </cfRule>
    <cfRule type="cellIs" dxfId="2419" priority="845" operator="equal">
      <formula>$A$22</formula>
    </cfRule>
    <cfRule type="cellIs" dxfId="2418" priority="846" operator="equal">
      <formula>$A$16</formula>
    </cfRule>
  </conditionalFormatting>
  <conditionalFormatting sqref="P483">
    <cfRule type="cellIs" dxfId="2417" priority="847" operator="equal">
      <formula>$A$64</formula>
    </cfRule>
    <cfRule type="cellIs" dxfId="2416" priority="848" operator="equal">
      <formula>$A$52</formula>
    </cfRule>
    <cfRule type="cellIs" dxfId="2415" priority="849" operator="equal">
      <formula>$A$42</formula>
    </cfRule>
    <cfRule type="cellIs" dxfId="2414" priority="850" operator="equal">
      <formula>$A$28</formula>
    </cfRule>
    <cfRule type="cellIs" dxfId="2413" priority="851" operator="equal">
      <formula>$A$22</formula>
    </cfRule>
    <cfRule type="cellIs" dxfId="2412" priority="852" operator="equal">
      <formula>$A$16</formula>
    </cfRule>
  </conditionalFormatting>
  <conditionalFormatting sqref="P484">
    <cfRule type="cellIs" dxfId="2411" priority="835" operator="equal">
      <formula>$A$64</formula>
    </cfRule>
    <cfRule type="cellIs" dxfId="2410" priority="836" operator="equal">
      <formula>$A$52</formula>
    </cfRule>
    <cfRule type="cellIs" dxfId="2409" priority="837" operator="equal">
      <formula>$A$42</formula>
    </cfRule>
    <cfRule type="cellIs" dxfId="2408" priority="838" operator="equal">
      <formula>$A$28</formula>
    </cfRule>
    <cfRule type="cellIs" dxfId="2407" priority="839" operator="equal">
      <formula>$A$22</formula>
    </cfRule>
    <cfRule type="cellIs" dxfId="2406" priority="840" operator="equal">
      <formula>$A$16</formula>
    </cfRule>
  </conditionalFormatting>
  <conditionalFormatting sqref="P464">
    <cfRule type="cellIs" dxfId="2405" priority="823" operator="equal">
      <formula>$A$64</formula>
    </cfRule>
    <cfRule type="cellIs" dxfId="2404" priority="824" operator="equal">
      <formula>$A$52</formula>
    </cfRule>
    <cfRule type="cellIs" dxfId="2403" priority="825" operator="equal">
      <formula>$A$42</formula>
    </cfRule>
    <cfRule type="cellIs" dxfId="2402" priority="826" operator="equal">
      <formula>$A$28</formula>
    </cfRule>
    <cfRule type="cellIs" dxfId="2401" priority="827" operator="equal">
      <formula>$A$22</formula>
    </cfRule>
    <cfRule type="cellIs" dxfId="2400" priority="828" operator="equal">
      <formula>$A$16</formula>
    </cfRule>
  </conditionalFormatting>
  <conditionalFormatting sqref="P465">
    <cfRule type="cellIs" dxfId="2399" priority="829" operator="equal">
      <formula>$A$64</formula>
    </cfRule>
    <cfRule type="cellIs" dxfId="2398" priority="830" operator="equal">
      <formula>$A$52</formula>
    </cfRule>
    <cfRule type="cellIs" dxfId="2397" priority="831" operator="equal">
      <formula>$A$42</formula>
    </cfRule>
    <cfRule type="cellIs" dxfId="2396" priority="832" operator="equal">
      <formula>$A$28</formula>
    </cfRule>
    <cfRule type="cellIs" dxfId="2395" priority="833" operator="equal">
      <formula>$A$22</formula>
    </cfRule>
    <cfRule type="cellIs" dxfId="2394" priority="834" operator="equal">
      <formula>$A$16</formula>
    </cfRule>
  </conditionalFormatting>
  <conditionalFormatting sqref="P466:P467">
    <cfRule type="cellIs" dxfId="2393" priority="817" operator="equal">
      <formula>$A$64</formula>
    </cfRule>
    <cfRule type="cellIs" dxfId="2392" priority="818" operator="equal">
      <formula>$A$52</formula>
    </cfRule>
    <cfRule type="cellIs" dxfId="2391" priority="819" operator="equal">
      <formula>$A$42</formula>
    </cfRule>
    <cfRule type="cellIs" dxfId="2390" priority="820" operator="equal">
      <formula>$A$28</formula>
    </cfRule>
    <cfRule type="cellIs" dxfId="2389" priority="821" operator="equal">
      <formula>$A$22</formula>
    </cfRule>
    <cfRule type="cellIs" dxfId="2388" priority="822" operator="equal">
      <formula>$A$16</formula>
    </cfRule>
  </conditionalFormatting>
  <conditionalFormatting sqref="P473">
    <cfRule type="cellIs" dxfId="2387" priority="805" operator="equal">
      <formula>$A$64</formula>
    </cfRule>
    <cfRule type="cellIs" dxfId="2386" priority="806" operator="equal">
      <formula>$A$52</formula>
    </cfRule>
    <cfRule type="cellIs" dxfId="2385" priority="807" operator="equal">
      <formula>$A$42</formula>
    </cfRule>
    <cfRule type="cellIs" dxfId="2384" priority="808" operator="equal">
      <formula>$A$28</formula>
    </cfRule>
    <cfRule type="cellIs" dxfId="2383" priority="809" operator="equal">
      <formula>$A$22</formula>
    </cfRule>
    <cfRule type="cellIs" dxfId="2382" priority="810" operator="equal">
      <formula>$A$16</formula>
    </cfRule>
  </conditionalFormatting>
  <conditionalFormatting sqref="P474">
    <cfRule type="cellIs" dxfId="2381" priority="811" operator="equal">
      <formula>$A$64</formula>
    </cfRule>
    <cfRule type="cellIs" dxfId="2380" priority="812" operator="equal">
      <formula>$A$52</formula>
    </cfRule>
    <cfRule type="cellIs" dxfId="2379" priority="813" operator="equal">
      <formula>$A$42</formula>
    </cfRule>
    <cfRule type="cellIs" dxfId="2378" priority="814" operator="equal">
      <formula>$A$28</formula>
    </cfRule>
    <cfRule type="cellIs" dxfId="2377" priority="815" operator="equal">
      <formula>$A$22</formula>
    </cfRule>
    <cfRule type="cellIs" dxfId="2376" priority="816" operator="equal">
      <formula>$A$16</formula>
    </cfRule>
  </conditionalFormatting>
  <conditionalFormatting sqref="P475:P476">
    <cfRule type="cellIs" dxfId="2375" priority="799" operator="equal">
      <formula>$A$64</formula>
    </cfRule>
    <cfRule type="cellIs" dxfId="2374" priority="800" operator="equal">
      <formula>$A$52</formula>
    </cfRule>
    <cfRule type="cellIs" dxfId="2373" priority="801" operator="equal">
      <formula>$A$42</formula>
    </cfRule>
    <cfRule type="cellIs" dxfId="2372" priority="802" operator="equal">
      <formula>$A$28</formula>
    </cfRule>
    <cfRule type="cellIs" dxfId="2371" priority="803" operator="equal">
      <formula>$A$22</formula>
    </cfRule>
    <cfRule type="cellIs" dxfId="2370" priority="804" operator="equal">
      <formula>$A$16</formula>
    </cfRule>
  </conditionalFormatting>
  <conditionalFormatting sqref="P498">
    <cfRule type="cellIs" dxfId="2369" priority="787" operator="equal">
      <formula>$A$64</formula>
    </cfRule>
    <cfRule type="cellIs" dxfId="2368" priority="788" operator="equal">
      <formula>$A$52</formula>
    </cfRule>
    <cfRule type="cellIs" dxfId="2367" priority="789" operator="equal">
      <formula>$A$42</formula>
    </cfRule>
    <cfRule type="cellIs" dxfId="2366" priority="790" operator="equal">
      <formula>$A$28</formula>
    </cfRule>
    <cfRule type="cellIs" dxfId="2365" priority="791" operator="equal">
      <formula>$A$22</formula>
    </cfRule>
    <cfRule type="cellIs" dxfId="2364" priority="792" operator="equal">
      <formula>$A$16</formula>
    </cfRule>
  </conditionalFormatting>
  <conditionalFormatting sqref="P499">
    <cfRule type="cellIs" dxfId="2363" priority="793" operator="equal">
      <formula>$A$64</formula>
    </cfRule>
    <cfRule type="cellIs" dxfId="2362" priority="794" operator="equal">
      <formula>$A$52</formula>
    </cfRule>
    <cfRule type="cellIs" dxfId="2361" priority="795" operator="equal">
      <formula>$A$42</formula>
    </cfRule>
    <cfRule type="cellIs" dxfId="2360" priority="796" operator="equal">
      <formula>$A$28</formula>
    </cfRule>
    <cfRule type="cellIs" dxfId="2359" priority="797" operator="equal">
      <formula>$A$22</formula>
    </cfRule>
    <cfRule type="cellIs" dxfId="2358" priority="798" operator="equal">
      <formula>$A$16</formula>
    </cfRule>
  </conditionalFormatting>
  <conditionalFormatting sqref="P500:P501">
    <cfRule type="cellIs" dxfId="2357" priority="781" operator="equal">
      <formula>$A$64</formula>
    </cfRule>
    <cfRule type="cellIs" dxfId="2356" priority="782" operator="equal">
      <formula>$A$52</formula>
    </cfRule>
    <cfRule type="cellIs" dxfId="2355" priority="783" operator="equal">
      <formula>$A$42</formula>
    </cfRule>
    <cfRule type="cellIs" dxfId="2354" priority="784" operator="equal">
      <formula>$A$28</formula>
    </cfRule>
    <cfRule type="cellIs" dxfId="2353" priority="785" operator="equal">
      <formula>$A$22</formula>
    </cfRule>
    <cfRule type="cellIs" dxfId="2352" priority="786" operator="equal">
      <formula>$A$16</formula>
    </cfRule>
  </conditionalFormatting>
  <conditionalFormatting sqref="P509">
    <cfRule type="cellIs" dxfId="2351" priority="625" operator="equal">
      <formula>$A$64</formula>
    </cfRule>
    <cfRule type="cellIs" dxfId="2350" priority="626" operator="equal">
      <formula>$A$52</formula>
    </cfRule>
    <cfRule type="cellIs" dxfId="2349" priority="627" operator="equal">
      <formula>$A$42</formula>
    </cfRule>
    <cfRule type="cellIs" dxfId="2348" priority="628" operator="equal">
      <formula>$A$28</formula>
    </cfRule>
    <cfRule type="cellIs" dxfId="2347" priority="629" operator="equal">
      <formula>$A$22</formula>
    </cfRule>
    <cfRule type="cellIs" dxfId="2346" priority="630" operator="equal">
      <formula>$A$16</formula>
    </cfRule>
  </conditionalFormatting>
  <conditionalFormatting sqref="P490">
    <cfRule type="cellIs" dxfId="2345" priority="697" operator="equal">
      <formula>$A$64</formula>
    </cfRule>
    <cfRule type="cellIs" dxfId="2344" priority="698" operator="equal">
      <formula>$A$52</formula>
    </cfRule>
    <cfRule type="cellIs" dxfId="2343" priority="699" operator="equal">
      <formula>$A$42</formula>
    </cfRule>
    <cfRule type="cellIs" dxfId="2342" priority="700" operator="equal">
      <formula>$A$28</formula>
    </cfRule>
    <cfRule type="cellIs" dxfId="2341" priority="701" operator="equal">
      <formula>$A$22</formula>
    </cfRule>
    <cfRule type="cellIs" dxfId="2340" priority="702" operator="equal">
      <formula>$A$16</formula>
    </cfRule>
  </conditionalFormatting>
  <conditionalFormatting sqref="P519">
    <cfRule type="cellIs" dxfId="2339" priority="709" operator="equal">
      <formula>$A$64</formula>
    </cfRule>
    <cfRule type="cellIs" dxfId="2338" priority="710" operator="equal">
      <formula>$A$52</formula>
    </cfRule>
    <cfRule type="cellIs" dxfId="2337" priority="711" operator="equal">
      <formula>$A$42</formula>
    </cfRule>
    <cfRule type="cellIs" dxfId="2336" priority="712" operator="equal">
      <formula>$A$28</formula>
    </cfRule>
    <cfRule type="cellIs" dxfId="2335" priority="713" operator="equal">
      <formula>$A$22</formula>
    </cfRule>
    <cfRule type="cellIs" dxfId="2334" priority="714" operator="equal">
      <formula>$A$16</formula>
    </cfRule>
  </conditionalFormatting>
  <conditionalFormatting sqref="P517">
    <cfRule type="cellIs" dxfId="2333" priority="715" operator="equal">
      <formula>$A$64</formula>
    </cfRule>
    <cfRule type="cellIs" dxfId="2332" priority="716" operator="equal">
      <formula>$A$52</formula>
    </cfRule>
    <cfRule type="cellIs" dxfId="2331" priority="717" operator="equal">
      <formula>$A$42</formula>
    </cfRule>
    <cfRule type="cellIs" dxfId="2330" priority="718" operator="equal">
      <formula>$A$28</formula>
    </cfRule>
    <cfRule type="cellIs" dxfId="2329" priority="719" operator="equal">
      <formula>$A$22</formula>
    </cfRule>
    <cfRule type="cellIs" dxfId="2328" priority="720" operator="equal">
      <formula>$A$16</formula>
    </cfRule>
  </conditionalFormatting>
  <conditionalFormatting sqref="P518">
    <cfRule type="cellIs" dxfId="2327" priority="721" operator="equal">
      <formula>$A$64</formula>
    </cfRule>
    <cfRule type="cellIs" dxfId="2326" priority="722" operator="equal">
      <formula>$A$52</formula>
    </cfRule>
    <cfRule type="cellIs" dxfId="2325" priority="723" operator="equal">
      <formula>$A$42</formula>
    </cfRule>
    <cfRule type="cellIs" dxfId="2324" priority="724" operator="equal">
      <formula>$A$28</formula>
    </cfRule>
    <cfRule type="cellIs" dxfId="2323" priority="725" operator="equal">
      <formula>$A$22</formula>
    </cfRule>
    <cfRule type="cellIs" dxfId="2322" priority="726" operator="equal">
      <formula>$A$16</formula>
    </cfRule>
  </conditionalFormatting>
  <conditionalFormatting sqref="P491">
    <cfRule type="cellIs" dxfId="2321" priority="703" operator="equal">
      <formula>$A$64</formula>
    </cfRule>
    <cfRule type="cellIs" dxfId="2320" priority="704" operator="equal">
      <formula>$A$52</formula>
    </cfRule>
    <cfRule type="cellIs" dxfId="2319" priority="705" operator="equal">
      <formula>$A$42</formula>
    </cfRule>
    <cfRule type="cellIs" dxfId="2318" priority="706" operator="equal">
      <formula>$A$28</formula>
    </cfRule>
    <cfRule type="cellIs" dxfId="2317" priority="707" operator="equal">
      <formula>$A$22</formula>
    </cfRule>
    <cfRule type="cellIs" dxfId="2316" priority="708" operator="equal">
      <formula>$A$16</formula>
    </cfRule>
  </conditionalFormatting>
  <conditionalFormatting sqref="P492">
    <cfRule type="cellIs" dxfId="2315" priority="691" operator="equal">
      <formula>$A$64</formula>
    </cfRule>
    <cfRule type="cellIs" dxfId="2314" priority="692" operator="equal">
      <formula>$A$52</formula>
    </cfRule>
    <cfRule type="cellIs" dxfId="2313" priority="693" operator="equal">
      <formula>$A$42</formula>
    </cfRule>
    <cfRule type="cellIs" dxfId="2312" priority="694" operator="equal">
      <formula>$A$28</formula>
    </cfRule>
    <cfRule type="cellIs" dxfId="2311" priority="695" operator="equal">
      <formula>$A$22</formula>
    </cfRule>
    <cfRule type="cellIs" dxfId="2310" priority="696" operator="equal">
      <formula>$A$16</formula>
    </cfRule>
  </conditionalFormatting>
  <conditionalFormatting sqref="P510">
    <cfRule type="cellIs" dxfId="2309" priority="631" operator="equal">
      <formula>$A$64</formula>
    </cfRule>
    <cfRule type="cellIs" dxfId="2308" priority="632" operator="equal">
      <formula>$A$52</formula>
    </cfRule>
    <cfRule type="cellIs" dxfId="2307" priority="633" operator="equal">
      <formula>$A$42</formula>
    </cfRule>
    <cfRule type="cellIs" dxfId="2306" priority="634" operator="equal">
      <formula>$A$28</formula>
    </cfRule>
    <cfRule type="cellIs" dxfId="2305" priority="635" operator="equal">
      <formula>$A$22</formula>
    </cfRule>
    <cfRule type="cellIs" dxfId="2304" priority="636" operator="equal">
      <formula>$A$16</formula>
    </cfRule>
  </conditionalFormatting>
  <conditionalFormatting sqref="P511">
    <cfRule type="cellIs" dxfId="2303" priority="619" operator="equal">
      <formula>$A$64</formula>
    </cfRule>
    <cfRule type="cellIs" dxfId="2302" priority="620" operator="equal">
      <formula>$A$52</formula>
    </cfRule>
    <cfRule type="cellIs" dxfId="2301" priority="621" operator="equal">
      <formula>$A$42</formula>
    </cfRule>
    <cfRule type="cellIs" dxfId="2300" priority="622" operator="equal">
      <formula>$A$28</formula>
    </cfRule>
    <cfRule type="cellIs" dxfId="2299" priority="623" operator="equal">
      <formula>$A$22</formula>
    </cfRule>
    <cfRule type="cellIs" dxfId="2298" priority="624" operator="equal">
      <formula>$A$16</formula>
    </cfRule>
  </conditionalFormatting>
  <conditionalFormatting sqref="P525">
    <cfRule type="cellIs" dxfId="2297" priority="571" operator="equal">
      <formula>$A$64</formula>
    </cfRule>
    <cfRule type="cellIs" dxfId="2296" priority="572" operator="equal">
      <formula>$A$52</formula>
    </cfRule>
    <cfRule type="cellIs" dxfId="2295" priority="573" operator="equal">
      <formula>$A$42</formula>
    </cfRule>
    <cfRule type="cellIs" dxfId="2294" priority="574" operator="equal">
      <formula>$A$28</formula>
    </cfRule>
    <cfRule type="cellIs" dxfId="2293" priority="575" operator="equal">
      <formula>$A$22</formula>
    </cfRule>
    <cfRule type="cellIs" dxfId="2292" priority="576" operator="equal">
      <formula>$A$16</formula>
    </cfRule>
  </conditionalFormatting>
  <conditionalFormatting sqref="P526">
    <cfRule type="cellIs" dxfId="2291" priority="577" operator="equal">
      <formula>$A$64</formula>
    </cfRule>
    <cfRule type="cellIs" dxfId="2290" priority="578" operator="equal">
      <formula>$A$52</formula>
    </cfRule>
    <cfRule type="cellIs" dxfId="2289" priority="579" operator="equal">
      <formula>$A$42</formula>
    </cfRule>
    <cfRule type="cellIs" dxfId="2288" priority="580" operator="equal">
      <formula>$A$28</formula>
    </cfRule>
    <cfRule type="cellIs" dxfId="2287" priority="581" operator="equal">
      <formula>$A$22</formula>
    </cfRule>
    <cfRule type="cellIs" dxfId="2286" priority="582" operator="equal">
      <formula>$A$16</formula>
    </cfRule>
  </conditionalFormatting>
  <conditionalFormatting sqref="P527">
    <cfRule type="cellIs" dxfId="2285" priority="565" operator="equal">
      <formula>$A$64</formula>
    </cfRule>
    <cfRule type="cellIs" dxfId="2284" priority="566" operator="equal">
      <formula>$A$52</formula>
    </cfRule>
    <cfRule type="cellIs" dxfId="2283" priority="567" operator="equal">
      <formula>$A$42</formula>
    </cfRule>
    <cfRule type="cellIs" dxfId="2282" priority="568" operator="equal">
      <formula>$A$28</formula>
    </cfRule>
    <cfRule type="cellIs" dxfId="2281" priority="569" operator="equal">
      <formula>$A$22</formula>
    </cfRule>
    <cfRule type="cellIs" dxfId="2280" priority="570" operator="equal">
      <formula>$A$16</formula>
    </cfRule>
  </conditionalFormatting>
  <conditionalFormatting sqref="P540">
    <cfRule type="cellIs" dxfId="2279" priority="541" operator="equal">
      <formula>$A$64</formula>
    </cfRule>
    <cfRule type="cellIs" dxfId="2278" priority="542" operator="equal">
      <formula>$A$52</formula>
    </cfRule>
    <cfRule type="cellIs" dxfId="2277" priority="543" operator="equal">
      <formula>$A$42</formula>
    </cfRule>
    <cfRule type="cellIs" dxfId="2276" priority="544" operator="equal">
      <formula>$A$28</formula>
    </cfRule>
    <cfRule type="cellIs" dxfId="2275" priority="545" operator="equal">
      <formula>$A$22</formula>
    </cfRule>
    <cfRule type="cellIs" dxfId="2274" priority="546" operator="equal">
      <formula>$A$16</formula>
    </cfRule>
  </conditionalFormatting>
  <conditionalFormatting sqref="P541">
    <cfRule type="cellIs" dxfId="2273" priority="547" operator="equal">
      <formula>$A$64</formula>
    </cfRule>
    <cfRule type="cellIs" dxfId="2272" priority="548" operator="equal">
      <formula>$A$52</formula>
    </cfRule>
    <cfRule type="cellIs" dxfId="2271" priority="549" operator="equal">
      <formula>$A$42</formula>
    </cfRule>
    <cfRule type="cellIs" dxfId="2270" priority="550" operator="equal">
      <formula>$A$28</formula>
    </cfRule>
    <cfRule type="cellIs" dxfId="2269" priority="551" operator="equal">
      <formula>$A$22</formula>
    </cfRule>
    <cfRule type="cellIs" dxfId="2268" priority="552" operator="equal">
      <formula>$A$16</formula>
    </cfRule>
  </conditionalFormatting>
  <conditionalFormatting sqref="P558:P559">
    <cfRule type="cellIs" dxfId="2267" priority="505" operator="equal">
      <formula>$A$64</formula>
    </cfRule>
    <cfRule type="cellIs" dxfId="2266" priority="506" operator="equal">
      <formula>$A$52</formula>
    </cfRule>
    <cfRule type="cellIs" dxfId="2265" priority="507" operator="equal">
      <formula>$A$42</formula>
    </cfRule>
    <cfRule type="cellIs" dxfId="2264" priority="508" operator="equal">
      <formula>$A$28</formula>
    </cfRule>
    <cfRule type="cellIs" dxfId="2263" priority="509" operator="equal">
      <formula>$A$22</formula>
    </cfRule>
    <cfRule type="cellIs" dxfId="2262" priority="510" operator="equal">
      <formula>$A$16</formula>
    </cfRule>
  </conditionalFormatting>
  <conditionalFormatting sqref="P550">
    <cfRule type="cellIs" dxfId="2261" priority="523" operator="equal">
      <formula>$A$64</formula>
    </cfRule>
    <cfRule type="cellIs" dxfId="2260" priority="524" operator="equal">
      <formula>$A$52</formula>
    </cfRule>
    <cfRule type="cellIs" dxfId="2259" priority="525" operator="equal">
      <formula>$A$42</formula>
    </cfRule>
    <cfRule type="cellIs" dxfId="2258" priority="526" operator="equal">
      <formula>$A$28</formula>
    </cfRule>
    <cfRule type="cellIs" dxfId="2257" priority="527" operator="equal">
      <formula>$A$22</formula>
    </cfRule>
    <cfRule type="cellIs" dxfId="2256" priority="528" operator="equal">
      <formula>$A$16</formula>
    </cfRule>
  </conditionalFormatting>
  <conditionalFormatting sqref="P551">
    <cfRule type="cellIs" dxfId="2255" priority="529" operator="equal">
      <formula>$A$64</formula>
    </cfRule>
    <cfRule type="cellIs" dxfId="2254" priority="530" operator="equal">
      <formula>$A$52</formula>
    </cfRule>
    <cfRule type="cellIs" dxfId="2253" priority="531" operator="equal">
      <formula>$A$42</formula>
    </cfRule>
    <cfRule type="cellIs" dxfId="2252" priority="532" operator="equal">
      <formula>$A$28</formula>
    </cfRule>
    <cfRule type="cellIs" dxfId="2251" priority="533" operator="equal">
      <formula>$A$22</formula>
    </cfRule>
    <cfRule type="cellIs" dxfId="2250" priority="534" operator="equal">
      <formula>$A$16</formula>
    </cfRule>
  </conditionalFormatting>
  <conditionalFormatting sqref="P562">
    <cfRule type="cellIs" dxfId="2249" priority="487" operator="equal">
      <formula>$A$64</formula>
    </cfRule>
    <cfRule type="cellIs" dxfId="2248" priority="488" operator="equal">
      <formula>$A$52</formula>
    </cfRule>
    <cfRule type="cellIs" dxfId="2247" priority="489" operator="equal">
      <formula>$A$42</formula>
    </cfRule>
    <cfRule type="cellIs" dxfId="2246" priority="490" operator="equal">
      <formula>$A$28</formula>
    </cfRule>
    <cfRule type="cellIs" dxfId="2245" priority="491" operator="equal">
      <formula>$A$22</formula>
    </cfRule>
    <cfRule type="cellIs" dxfId="2244" priority="492" operator="equal">
      <formula>$A$16</formula>
    </cfRule>
  </conditionalFormatting>
  <conditionalFormatting sqref="P571">
    <cfRule type="cellIs" dxfId="2243" priority="469" operator="equal">
      <formula>$A$64</formula>
    </cfRule>
    <cfRule type="cellIs" dxfId="2242" priority="470" operator="equal">
      <formula>$A$52</formula>
    </cfRule>
    <cfRule type="cellIs" dxfId="2241" priority="471" operator="equal">
      <formula>$A$42</formula>
    </cfRule>
    <cfRule type="cellIs" dxfId="2240" priority="472" operator="equal">
      <formula>$A$28</formula>
    </cfRule>
    <cfRule type="cellIs" dxfId="2239" priority="473" operator="equal">
      <formula>$A$22</formula>
    </cfRule>
    <cfRule type="cellIs" dxfId="2238" priority="474" operator="equal">
      <formula>$A$16</formula>
    </cfRule>
  </conditionalFormatting>
  <conditionalFormatting sqref="P572">
    <cfRule type="cellIs" dxfId="2237" priority="475" operator="equal">
      <formula>$A$64</formula>
    </cfRule>
    <cfRule type="cellIs" dxfId="2236" priority="476" operator="equal">
      <formula>$A$52</formula>
    </cfRule>
    <cfRule type="cellIs" dxfId="2235" priority="477" operator="equal">
      <formula>$A$42</formula>
    </cfRule>
    <cfRule type="cellIs" dxfId="2234" priority="478" operator="equal">
      <formula>$A$28</formula>
    </cfRule>
    <cfRule type="cellIs" dxfId="2233" priority="479" operator="equal">
      <formula>$A$22</formula>
    </cfRule>
    <cfRule type="cellIs" dxfId="2232" priority="480" operator="equal">
      <formula>$A$16</formula>
    </cfRule>
  </conditionalFormatting>
  <conditionalFormatting sqref="P542">
    <cfRule type="cellIs" dxfId="2231" priority="457" operator="equal">
      <formula>$A$64</formula>
    </cfRule>
    <cfRule type="cellIs" dxfId="2230" priority="458" operator="equal">
      <formula>$A$52</formula>
    </cfRule>
    <cfRule type="cellIs" dxfId="2229" priority="459" operator="equal">
      <formula>$A$42</formula>
    </cfRule>
    <cfRule type="cellIs" dxfId="2228" priority="460" operator="equal">
      <formula>$A$28</formula>
    </cfRule>
    <cfRule type="cellIs" dxfId="2227" priority="461" operator="equal">
      <formula>$A$22</formula>
    </cfRule>
    <cfRule type="cellIs" dxfId="2226" priority="462" operator="equal">
      <formula>$A$16</formula>
    </cfRule>
  </conditionalFormatting>
  <conditionalFormatting sqref="P552">
    <cfRule type="cellIs" dxfId="2225" priority="451" operator="equal">
      <formula>$A$64</formula>
    </cfRule>
    <cfRule type="cellIs" dxfId="2224" priority="452" operator="equal">
      <formula>$A$52</formula>
    </cfRule>
    <cfRule type="cellIs" dxfId="2223" priority="453" operator="equal">
      <formula>$A$42</formula>
    </cfRule>
    <cfRule type="cellIs" dxfId="2222" priority="454" operator="equal">
      <formula>$A$28</formula>
    </cfRule>
    <cfRule type="cellIs" dxfId="2221" priority="455" operator="equal">
      <formula>$A$22</formula>
    </cfRule>
    <cfRule type="cellIs" dxfId="2220" priority="456" operator="equal">
      <formula>$A$16</formula>
    </cfRule>
  </conditionalFormatting>
  <conditionalFormatting sqref="P563">
    <cfRule type="cellIs" dxfId="2219" priority="439" operator="equal">
      <formula>$A$64</formula>
    </cfRule>
    <cfRule type="cellIs" dxfId="2218" priority="440" operator="equal">
      <formula>$A$52</formula>
    </cfRule>
    <cfRule type="cellIs" dxfId="2217" priority="441" operator="equal">
      <formula>$A$42</formula>
    </cfRule>
    <cfRule type="cellIs" dxfId="2216" priority="442" operator="equal">
      <formula>$A$28</formula>
    </cfRule>
    <cfRule type="cellIs" dxfId="2215" priority="443" operator="equal">
      <formula>$A$22</formula>
    </cfRule>
    <cfRule type="cellIs" dxfId="2214" priority="444" operator="equal">
      <formula>$A$16</formula>
    </cfRule>
  </conditionalFormatting>
  <conditionalFormatting sqref="P573">
    <cfRule type="cellIs" dxfId="2213" priority="433" operator="equal">
      <formula>$A$64</formula>
    </cfRule>
    <cfRule type="cellIs" dxfId="2212" priority="434" operator="equal">
      <formula>$A$52</formula>
    </cfRule>
    <cfRule type="cellIs" dxfId="2211" priority="435" operator="equal">
      <formula>$A$42</formula>
    </cfRule>
    <cfRule type="cellIs" dxfId="2210" priority="436" operator="equal">
      <formula>$A$28</formula>
    </cfRule>
    <cfRule type="cellIs" dxfId="2209" priority="437" operator="equal">
      <formula>$A$22</formula>
    </cfRule>
    <cfRule type="cellIs" dxfId="2208" priority="438" operator="equal">
      <formula>$A$16</formula>
    </cfRule>
  </conditionalFormatting>
  <conditionalFormatting sqref="V307:V315">
    <cfRule type="cellIs" dxfId="2207" priority="427" operator="equal">
      <formula>$A$64</formula>
    </cfRule>
    <cfRule type="cellIs" dxfId="2206" priority="428" operator="equal">
      <formula>$A$52</formula>
    </cfRule>
    <cfRule type="cellIs" dxfId="2205" priority="429" operator="equal">
      <formula>$A$42</formula>
    </cfRule>
    <cfRule type="cellIs" dxfId="2204" priority="430" operator="equal">
      <formula>$A$28</formula>
    </cfRule>
    <cfRule type="cellIs" dxfId="2203" priority="431" operator="equal">
      <formula>$A$22</formula>
    </cfRule>
    <cfRule type="cellIs" dxfId="2202" priority="432" operator="equal">
      <formula>$A$16</formula>
    </cfRule>
  </conditionalFormatting>
  <conditionalFormatting sqref="X307:X315">
    <cfRule type="cellIs" dxfId="2201" priority="421" operator="equal">
      <formula>$A$64</formula>
    </cfRule>
    <cfRule type="cellIs" dxfId="2200" priority="422" operator="equal">
      <formula>$A$52</formula>
    </cfRule>
    <cfRule type="cellIs" dxfId="2199" priority="423" operator="equal">
      <formula>$A$42</formula>
    </cfRule>
    <cfRule type="cellIs" dxfId="2198" priority="424" operator="equal">
      <formula>$A$28</formula>
    </cfRule>
    <cfRule type="cellIs" dxfId="2197" priority="425" operator="equal">
      <formula>$A$22</formula>
    </cfRule>
    <cfRule type="cellIs" dxfId="2196" priority="426" operator="equal">
      <formula>$A$16</formula>
    </cfRule>
  </conditionalFormatting>
  <conditionalFormatting sqref="P306">
    <cfRule type="cellIs" dxfId="2195" priority="415" operator="equal">
      <formula>$A$64</formula>
    </cfRule>
    <cfRule type="cellIs" dxfId="2194" priority="416" operator="equal">
      <formula>$A$52</formula>
    </cfRule>
    <cfRule type="cellIs" dxfId="2193" priority="417" operator="equal">
      <formula>$A$42</formula>
    </cfRule>
    <cfRule type="cellIs" dxfId="2192" priority="418" operator="equal">
      <formula>$A$28</formula>
    </cfRule>
    <cfRule type="cellIs" dxfId="2191" priority="419" operator="equal">
      <formula>$A$22</formula>
    </cfRule>
    <cfRule type="cellIs" dxfId="2190" priority="420" operator="equal">
      <formula>$A$16</formula>
    </cfRule>
  </conditionalFormatting>
  <conditionalFormatting sqref="X395">
    <cfRule type="cellIs" dxfId="2189" priority="379" operator="equal">
      <formula>$A$64</formula>
    </cfRule>
    <cfRule type="cellIs" dxfId="2188" priority="380" operator="equal">
      <formula>$A$52</formula>
    </cfRule>
    <cfRule type="cellIs" dxfId="2187" priority="381" operator="equal">
      <formula>$A$42</formula>
    </cfRule>
    <cfRule type="cellIs" dxfId="2186" priority="382" operator="equal">
      <formula>$A$28</formula>
    </cfRule>
    <cfRule type="cellIs" dxfId="2185" priority="383" operator="equal">
      <formula>$A$22</formula>
    </cfRule>
    <cfRule type="cellIs" dxfId="2184" priority="384" operator="equal">
      <formula>$A$16</formula>
    </cfRule>
  </conditionalFormatting>
  <conditionalFormatting sqref="P395">
    <cfRule type="cellIs" dxfId="2183" priority="403" operator="equal">
      <formula>$A$64</formula>
    </cfRule>
    <cfRule type="cellIs" dxfId="2182" priority="404" operator="equal">
      <formula>$A$52</formula>
    </cfRule>
    <cfRule type="cellIs" dxfId="2181" priority="405" operator="equal">
      <formula>$A$42</formula>
    </cfRule>
    <cfRule type="cellIs" dxfId="2180" priority="406" operator="equal">
      <formula>$A$28</formula>
    </cfRule>
    <cfRule type="cellIs" dxfId="2179" priority="407" operator="equal">
      <formula>$A$22</formula>
    </cfRule>
    <cfRule type="cellIs" dxfId="2178" priority="408" operator="equal">
      <formula>$A$16</formula>
    </cfRule>
  </conditionalFormatting>
  <conditionalFormatting sqref="R395">
    <cfRule type="cellIs" dxfId="2177" priority="397" operator="equal">
      <formula>$A$64</formula>
    </cfRule>
    <cfRule type="cellIs" dxfId="2176" priority="398" operator="equal">
      <formula>$A$52</formula>
    </cfRule>
    <cfRule type="cellIs" dxfId="2175" priority="399" operator="equal">
      <formula>$A$42</formula>
    </cfRule>
    <cfRule type="cellIs" dxfId="2174" priority="400" operator="equal">
      <formula>$A$28</formula>
    </cfRule>
    <cfRule type="cellIs" dxfId="2173" priority="401" operator="equal">
      <formula>$A$22</formula>
    </cfRule>
    <cfRule type="cellIs" dxfId="2172" priority="402" operator="equal">
      <formula>$A$16</formula>
    </cfRule>
  </conditionalFormatting>
  <conditionalFormatting sqref="T395">
    <cfRule type="cellIs" dxfId="2171" priority="391" operator="equal">
      <formula>$A$64</formula>
    </cfRule>
    <cfRule type="cellIs" dxfId="2170" priority="392" operator="equal">
      <formula>$A$52</formula>
    </cfRule>
    <cfRule type="cellIs" dxfId="2169" priority="393" operator="equal">
      <formula>$A$42</formula>
    </cfRule>
    <cfRule type="cellIs" dxfId="2168" priority="394" operator="equal">
      <formula>$A$28</formula>
    </cfRule>
    <cfRule type="cellIs" dxfId="2167" priority="395" operator="equal">
      <formula>$A$22</formula>
    </cfRule>
    <cfRule type="cellIs" dxfId="2166" priority="396" operator="equal">
      <formula>$A$16</formula>
    </cfRule>
  </conditionalFormatting>
  <conditionalFormatting sqref="V395">
    <cfRule type="cellIs" dxfId="2165" priority="385" operator="equal">
      <formula>$A$64</formula>
    </cfRule>
    <cfRule type="cellIs" dxfId="2164" priority="386" operator="equal">
      <formula>$A$52</formula>
    </cfRule>
    <cfRule type="cellIs" dxfId="2163" priority="387" operator="equal">
      <formula>$A$42</formula>
    </cfRule>
    <cfRule type="cellIs" dxfId="2162" priority="388" operator="equal">
      <formula>$A$28</formula>
    </cfRule>
    <cfRule type="cellIs" dxfId="2161" priority="389" operator="equal">
      <formula>$A$22</formula>
    </cfRule>
    <cfRule type="cellIs" dxfId="2160" priority="390" operator="equal">
      <formula>$A$16</formula>
    </cfRule>
  </conditionalFormatting>
  <conditionalFormatting sqref="P410">
    <cfRule type="cellIs" dxfId="2159" priority="361" operator="equal">
      <formula>$A$64</formula>
    </cfRule>
    <cfRule type="cellIs" dxfId="2158" priority="362" operator="equal">
      <formula>$A$52</formula>
    </cfRule>
    <cfRule type="cellIs" dxfId="2157" priority="363" operator="equal">
      <formula>$A$42</formula>
    </cfRule>
    <cfRule type="cellIs" dxfId="2156" priority="364" operator="equal">
      <formula>$A$28</formula>
    </cfRule>
    <cfRule type="cellIs" dxfId="2155" priority="365" operator="equal">
      <formula>$A$22</formula>
    </cfRule>
    <cfRule type="cellIs" dxfId="2154" priority="366" operator="equal">
      <formula>$A$16</formula>
    </cfRule>
  </conditionalFormatting>
  <conditionalFormatting sqref="P411">
    <cfRule type="cellIs" dxfId="2153" priority="367" operator="equal">
      <formula>$A$64</formula>
    </cfRule>
    <cfRule type="cellIs" dxfId="2152" priority="368" operator="equal">
      <formula>$A$52</formula>
    </cfRule>
    <cfRule type="cellIs" dxfId="2151" priority="369" operator="equal">
      <formula>$A$42</formula>
    </cfRule>
    <cfRule type="cellIs" dxfId="2150" priority="370" operator="equal">
      <formula>$A$28</formula>
    </cfRule>
    <cfRule type="cellIs" dxfId="2149" priority="371" operator="equal">
      <formula>$A$22</formula>
    </cfRule>
    <cfRule type="cellIs" dxfId="2148" priority="372" operator="equal">
      <formula>$A$16</formula>
    </cfRule>
  </conditionalFormatting>
  <conditionalFormatting sqref="P412">
    <cfRule type="cellIs" dxfId="2147" priority="355" operator="equal">
      <formula>$A$64</formula>
    </cfRule>
    <cfRule type="cellIs" dxfId="2146" priority="356" operator="equal">
      <formula>$A$52</formula>
    </cfRule>
    <cfRule type="cellIs" dxfId="2145" priority="357" operator="equal">
      <formula>$A$42</formula>
    </cfRule>
    <cfRule type="cellIs" dxfId="2144" priority="358" operator="equal">
      <formula>$A$28</formula>
    </cfRule>
    <cfRule type="cellIs" dxfId="2143" priority="359" operator="equal">
      <formula>$A$22</formula>
    </cfRule>
    <cfRule type="cellIs" dxfId="2142" priority="360" operator="equal">
      <formula>$A$16</formula>
    </cfRule>
  </conditionalFormatting>
  <conditionalFormatting sqref="X413">
    <cfRule type="cellIs" dxfId="2141" priority="325" operator="equal">
      <formula>$A$64</formula>
    </cfRule>
    <cfRule type="cellIs" dxfId="2140" priority="326" operator="equal">
      <formula>$A$52</formula>
    </cfRule>
    <cfRule type="cellIs" dxfId="2139" priority="327" operator="equal">
      <formula>$A$42</formula>
    </cfRule>
    <cfRule type="cellIs" dxfId="2138" priority="328" operator="equal">
      <formula>$A$28</formula>
    </cfRule>
    <cfRule type="cellIs" dxfId="2137" priority="329" operator="equal">
      <formula>$A$22</formula>
    </cfRule>
    <cfRule type="cellIs" dxfId="2136" priority="330" operator="equal">
      <formula>$A$16</formula>
    </cfRule>
  </conditionalFormatting>
  <conditionalFormatting sqref="P413">
    <cfRule type="cellIs" dxfId="2135" priority="349" operator="equal">
      <formula>$A$64</formula>
    </cfRule>
    <cfRule type="cellIs" dxfId="2134" priority="350" operator="equal">
      <formula>$A$52</formula>
    </cfRule>
    <cfRule type="cellIs" dxfId="2133" priority="351" operator="equal">
      <formula>$A$42</formula>
    </cfRule>
    <cfRule type="cellIs" dxfId="2132" priority="352" operator="equal">
      <formula>$A$28</formula>
    </cfRule>
    <cfRule type="cellIs" dxfId="2131" priority="353" operator="equal">
      <formula>$A$22</formula>
    </cfRule>
    <cfRule type="cellIs" dxfId="2130" priority="354" operator="equal">
      <formula>$A$16</formula>
    </cfRule>
  </conditionalFormatting>
  <conditionalFormatting sqref="R413">
    <cfRule type="cellIs" dxfId="2129" priority="343" operator="equal">
      <formula>$A$64</formula>
    </cfRule>
    <cfRule type="cellIs" dxfId="2128" priority="344" operator="equal">
      <formula>$A$52</formula>
    </cfRule>
    <cfRule type="cellIs" dxfId="2127" priority="345" operator="equal">
      <formula>$A$42</formula>
    </cfRule>
    <cfRule type="cellIs" dxfId="2126" priority="346" operator="equal">
      <formula>$A$28</formula>
    </cfRule>
    <cfRule type="cellIs" dxfId="2125" priority="347" operator="equal">
      <formula>$A$22</formula>
    </cfRule>
    <cfRule type="cellIs" dxfId="2124" priority="348" operator="equal">
      <formula>$A$16</formula>
    </cfRule>
  </conditionalFormatting>
  <conditionalFormatting sqref="T413">
    <cfRule type="cellIs" dxfId="2123" priority="337" operator="equal">
      <formula>$A$64</formula>
    </cfRule>
    <cfRule type="cellIs" dxfId="2122" priority="338" operator="equal">
      <formula>$A$52</formula>
    </cfRule>
    <cfRule type="cellIs" dxfId="2121" priority="339" operator="equal">
      <formula>$A$42</formula>
    </cfRule>
    <cfRule type="cellIs" dxfId="2120" priority="340" operator="equal">
      <formula>$A$28</formula>
    </cfRule>
    <cfRule type="cellIs" dxfId="2119" priority="341" operator="equal">
      <formula>$A$22</formula>
    </cfRule>
    <cfRule type="cellIs" dxfId="2118" priority="342" operator="equal">
      <formula>$A$16</formula>
    </cfRule>
  </conditionalFormatting>
  <conditionalFormatting sqref="V413">
    <cfRule type="cellIs" dxfId="2117" priority="331" operator="equal">
      <formula>$A$64</formula>
    </cfRule>
    <cfRule type="cellIs" dxfId="2116" priority="332" operator="equal">
      <formula>$A$52</formula>
    </cfRule>
    <cfRule type="cellIs" dxfId="2115" priority="333" operator="equal">
      <formula>$A$42</formula>
    </cfRule>
    <cfRule type="cellIs" dxfId="2114" priority="334" operator="equal">
      <formula>$A$28</formula>
    </cfRule>
    <cfRule type="cellIs" dxfId="2113" priority="335" operator="equal">
      <formula>$A$22</formula>
    </cfRule>
    <cfRule type="cellIs" dxfId="2112" priority="336" operator="equal">
      <formula>$A$16</formula>
    </cfRule>
  </conditionalFormatting>
  <conditionalFormatting sqref="T443">
    <cfRule type="cellIs" dxfId="2111" priority="313" operator="equal">
      <formula>$A$64</formula>
    </cfRule>
    <cfRule type="cellIs" dxfId="2110" priority="314" operator="equal">
      <formula>$A$52</formula>
    </cfRule>
    <cfRule type="cellIs" dxfId="2109" priority="315" operator="equal">
      <formula>$A$42</formula>
    </cfRule>
    <cfRule type="cellIs" dxfId="2108" priority="316" operator="equal">
      <formula>$A$28</formula>
    </cfRule>
    <cfRule type="cellIs" dxfId="2107" priority="317" operator="equal">
      <formula>$A$22</formula>
    </cfRule>
    <cfRule type="cellIs" dxfId="2106" priority="318" operator="equal">
      <formula>$A$16</formula>
    </cfRule>
  </conditionalFormatting>
  <conditionalFormatting sqref="X459">
    <cfRule type="cellIs" dxfId="2105" priority="283" operator="equal">
      <formula>$A$64</formula>
    </cfRule>
    <cfRule type="cellIs" dxfId="2104" priority="284" operator="equal">
      <formula>$A$52</formula>
    </cfRule>
    <cfRule type="cellIs" dxfId="2103" priority="285" operator="equal">
      <formula>$A$42</formula>
    </cfRule>
    <cfRule type="cellIs" dxfId="2102" priority="286" operator="equal">
      <formula>$A$28</formula>
    </cfRule>
    <cfRule type="cellIs" dxfId="2101" priority="287" operator="equal">
      <formula>$A$22</formula>
    </cfRule>
    <cfRule type="cellIs" dxfId="2100" priority="288" operator="equal">
      <formula>$A$16</formula>
    </cfRule>
  </conditionalFormatting>
  <conditionalFormatting sqref="P459">
    <cfRule type="cellIs" dxfId="2099" priority="307" operator="equal">
      <formula>$A$64</formula>
    </cfRule>
    <cfRule type="cellIs" dxfId="2098" priority="308" operator="equal">
      <formula>$A$52</formula>
    </cfRule>
    <cfRule type="cellIs" dxfId="2097" priority="309" operator="equal">
      <formula>$A$42</formula>
    </cfRule>
    <cfRule type="cellIs" dxfId="2096" priority="310" operator="equal">
      <formula>$A$28</formula>
    </cfRule>
    <cfRule type="cellIs" dxfId="2095" priority="311" operator="equal">
      <formula>$A$22</formula>
    </cfRule>
    <cfRule type="cellIs" dxfId="2094" priority="312" operator="equal">
      <formula>$A$16</formula>
    </cfRule>
  </conditionalFormatting>
  <conditionalFormatting sqref="R459">
    <cfRule type="cellIs" dxfId="2093" priority="301" operator="equal">
      <formula>$A$64</formula>
    </cfRule>
    <cfRule type="cellIs" dxfId="2092" priority="302" operator="equal">
      <formula>$A$52</formula>
    </cfRule>
    <cfRule type="cellIs" dxfId="2091" priority="303" operator="equal">
      <formula>$A$42</formula>
    </cfRule>
    <cfRule type="cellIs" dxfId="2090" priority="304" operator="equal">
      <formula>$A$28</formula>
    </cfRule>
    <cfRule type="cellIs" dxfId="2089" priority="305" operator="equal">
      <formula>$A$22</formula>
    </cfRule>
    <cfRule type="cellIs" dxfId="2088" priority="306" operator="equal">
      <formula>$A$16</formula>
    </cfRule>
  </conditionalFormatting>
  <conditionalFormatting sqref="T459">
    <cfRule type="cellIs" dxfId="2087" priority="295" operator="equal">
      <formula>$A$64</formula>
    </cfRule>
    <cfRule type="cellIs" dxfId="2086" priority="296" operator="equal">
      <formula>$A$52</formula>
    </cfRule>
    <cfRule type="cellIs" dxfId="2085" priority="297" operator="equal">
      <formula>$A$42</formula>
    </cfRule>
    <cfRule type="cellIs" dxfId="2084" priority="298" operator="equal">
      <formula>$A$28</formula>
    </cfRule>
    <cfRule type="cellIs" dxfId="2083" priority="299" operator="equal">
      <formula>$A$22</formula>
    </cfRule>
    <cfRule type="cellIs" dxfId="2082" priority="300" operator="equal">
      <formula>$A$16</formula>
    </cfRule>
  </conditionalFormatting>
  <conditionalFormatting sqref="V459">
    <cfRule type="cellIs" dxfId="2081" priority="289" operator="equal">
      <formula>$A$64</formula>
    </cfRule>
    <cfRule type="cellIs" dxfId="2080" priority="290" operator="equal">
      <formula>$A$52</formula>
    </cfRule>
    <cfRule type="cellIs" dxfId="2079" priority="291" operator="equal">
      <formula>$A$42</formula>
    </cfRule>
    <cfRule type="cellIs" dxfId="2078" priority="292" operator="equal">
      <formula>$A$28</formula>
    </cfRule>
    <cfRule type="cellIs" dxfId="2077" priority="293" operator="equal">
      <formula>$A$22</formula>
    </cfRule>
    <cfRule type="cellIs" dxfId="2076" priority="294" operator="equal">
      <formula>$A$16</formula>
    </cfRule>
  </conditionalFormatting>
  <conditionalFormatting sqref="T502">
    <cfRule type="cellIs" dxfId="2075" priority="277" operator="equal">
      <formula>$A$64</formula>
    </cfRule>
    <cfRule type="cellIs" dxfId="2074" priority="278" operator="equal">
      <formula>$A$52</formula>
    </cfRule>
    <cfRule type="cellIs" dxfId="2073" priority="279" operator="equal">
      <formula>$A$42</formula>
    </cfRule>
    <cfRule type="cellIs" dxfId="2072" priority="280" operator="equal">
      <formula>$A$28</formula>
    </cfRule>
    <cfRule type="cellIs" dxfId="2071" priority="281" operator="equal">
      <formula>$A$22</formula>
    </cfRule>
    <cfRule type="cellIs" dxfId="2070" priority="282" operator="equal">
      <formula>$A$16</formula>
    </cfRule>
  </conditionalFormatting>
  <conditionalFormatting sqref="V502">
    <cfRule type="cellIs" dxfId="2069" priority="271" operator="equal">
      <formula>$A$64</formula>
    </cfRule>
    <cfRule type="cellIs" dxfId="2068" priority="272" operator="equal">
      <formula>$A$52</formula>
    </cfRule>
    <cfRule type="cellIs" dxfId="2067" priority="273" operator="equal">
      <formula>$A$42</formula>
    </cfRule>
    <cfRule type="cellIs" dxfId="2066" priority="274" operator="equal">
      <formula>$A$28</formula>
    </cfRule>
    <cfRule type="cellIs" dxfId="2065" priority="275" operator="equal">
      <formula>$A$22</formula>
    </cfRule>
    <cfRule type="cellIs" dxfId="2064" priority="276" operator="equal">
      <formula>$A$16</formula>
    </cfRule>
  </conditionalFormatting>
  <conditionalFormatting sqref="X502">
    <cfRule type="cellIs" dxfId="2063" priority="265" operator="equal">
      <formula>$A$64</formula>
    </cfRule>
    <cfRule type="cellIs" dxfId="2062" priority="266" operator="equal">
      <formula>$A$52</formula>
    </cfRule>
    <cfRule type="cellIs" dxfId="2061" priority="267" operator="equal">
      <formula>$A$42</formula>
    </cfRule>
    <cfRule type="cellIs" dxfId="2060" priority="268" operator="equal">
      <formula>$A$28</formula>
    </cfRule>
    <cfRule type="cellIs" dxfId="2059" priority="269" operator="equal">
      <formula>$A$22</formula>
    </cfRule>
    <cfRule type="cellIs" dxfId="2058" priority="270" operator="equal">
      <formula>$A$16</formula>
    </cfRule>
  </conditionalFormatting>
  <conditionalFormatting sqref="X520">
    <cfRule type="cellIs" dxfId="2057" priority="235" operator="equal">
      <formula>$A$64</formula>
    </cfRule>
    <cfRule type="cellIs" dxfId="2056" priority="236" operator="equal">
      <formula>$A$52</formula>
    </cfRule>
    <cfRule type="cellIs" dxfId="2055" priority="237" operator="equal">
      <formula>$A$42</formula>
    </cfRule>
    <cfRule type="cellIs" dxfId="2054" priority="238" operator="equal">
      <formula>$A$28</formula>
    </cfRule>
    <cfRule type="cellIs" dxfId="2053" priority="239" operator="equal">
      <formula>$A$22</formula>
    </cfRule>
    <cfRule type="cellIs" dxfId="2052" priority="240" operator="equal">
      <formula>$A$16</formula>
    </cfRule>
  </conditionalFormatting>
  <conditionalFormatting sqref="P520">
    <cfRule type="cellIs" dxfId="2051" priority="259" operator="equal">
      <formula>$A$64</formula>
    </cfRule>
    <cfRule type="cellIs" dxfId="2050" priority="260" operator="equal">
      <formula>$A$52</formula>
    </cfRule>
    <cfRule type="cellIs" dxfId="2049" priority="261" operator="equal">
      <formula>$A$42</formula>
    </cfRule>
    <cfRule type="cellIs" dxfId="2048" priority="262" operator="equal">
      <formula>$A$28</formula>
    </cfRule>
    <cfRule type="cellIs" dxfId="2047" priority="263" operator="equal">
      <formula>$A$22</formula>
    </cfRule>
    <cfRule type="cellIs" dxfId="2046" priority="264" operator="equal">
      <formula>$A$16</formula>
    </cfRule>
  </conditionalFormatting>
  <conditionalFormatting sqref="R520">
    <cfRule type="cellIs" dxfId="2045" priority="253" operator="equal">
      <formula>$A$64</formula>
    </cfRule>
    <cfRule type="cellIs" dxfId="2044" priority="254" operator="equal">
      <formula>$A$52</formula>
    </cfRule>
    <cfRule type="cellIs" dxfId="2043" priority="255" operator="equal">
      <formula>$A$42</formula>
    </cfRule>
    <cfRule type="cellIs" dxfId="2042" priority="256" operator="equal">
      <formula>$A$28</formula>
    </cfRule>
    <cfRule type="cellIs" dxfId="2041" priority="257" operator="equal">
      <formula>$A$22</formula>
    </cfRule>
    <cfRule type="cellIs" dxfId="2040" priority="258" operator="equal">
      <formula>$A$16</formula>
    </cfRule>
  </conditionalFormatting>
  <conditionalFormatting sqref="T520">
    <cfRule type="cellIs" dxfId="2039" priority="247" operator="equal">
      <formula>$A$64</formula>
    </cfRule>
    <cfRule type="cellIs" dxfId="2038" priority="248" operator="equal">
      <formula>$A$52</formula>
    </cfRule>
    <cfRule type="cellIs" dxfId="2037" priority="249" operator="equal">
      <formula>$A$42</formula>
    </cfRule>
    <cfRule type="cellIs" dxfId="2036" priority="250" operator="equal">
      <formula>$A$28</formula>
    </cfRule>
    <cfRule type="cellIs" dxfId="2035" priority="251" operator="equal">
      <formula>$A$22</formula>
    </cfRule>
    <cfRule type="cellIs" dxfId="2034" priority="252" operator="equal">
      <formula>$A$16</formula>
    </cfRule>
  </conditionalFormatting>
  <conditionalFormatting sqref="V520">
    <cfRule type="cellIs" dxfId="2033" priority="241" operator="equal">
      <formula>$A$64</formula>
    </cfRule>
    <cfRule type="cellIs" dxfId="2032" priority="242" operator="equal">
      <formula>$A$52</formula>
    </cfRule>
    <cfRule type="cellIs" dxfId="2031" priority="243" operator="equal">
      <formula>$A$42</formula>
    </cfRule>
    <cfRule type="cellIs" dxfId="2030" priority="244" operator="equal">
      <formula>$A$28</formula>
    </cfRule>
    <cfRule type="cellIs" dxfId="2029" priority="245" operator="equal">
      <formula>$A$22</formula>
    </cfRule>
    <cfRule type="cellIs" dxfId="2028" priority="246" operator="equal">
      <formula>$A$16</formula>
    </cfRule>
  </conditionalFormatting>
  <conditionalFormatting sqref="R335">
    <cfRule type="cellIs" dxfId="2027" priority="229" operator="equal">
      <formula>$A$64</formula>
    </cfRule>
    <cfRule type="cellIs" dxfId="2026" priority="230" operator="equal">
      <formula>$A$52</formula>
    </cfRule>
    <cfRule type="cellIs" dxfId="2025" priority="231" operator="equal">
      <formula>$A$42</formula>
    </cfRule>
    <cfRule type="cellIs" dxfId="2024" priority="232" operator="equal">
      <formula>$A$28</formula>
    </cfRule>
    <cfRule type="cellIs" dxfId="2023" priority="233" operator="equal">
      <formula>$A$22</formula>
    </cfRule>
    <cfRule type="cellIs" dxfId="2022" priority="234" operator="equal">
      <formula>$A$16</formula>
    </cfRule>
  </conditionalFormatting>
  <conditionalFormatting sqref="P136:P139">
    <cfRule type="cellIs" dxfId="2021" priority="1" operator="equal">
      <formula>$A$64</formula>
    </cfRule>
    <cfRule type="cellIs" dxfId="2020" priority="2" operator="equal">
      <formula>$A$52</formula>
    </cfRule>
    <cfRule type="cellIs" dxfId="2019" priority="3" operator="equal">
      <formula>$A$42</formula>
    </cfRule>
    <cfRule type="cellIs" dxfId="2018" priority="4" operator="equal">
      <formula>$A$28</formula>
    </cfRule>
    <cfRule type="cellIs" dxfId="2017" priority="5" operator="equal">
      <formula>$A$22</formula>
    </cfRule>
    <cfRule type="cellIs" dxfId="2016" priority="6" operator="equal">
      <formula>$A$16</formula>
    </cfRule>
  </conditionalFormatting>
  <dataValidations count="14">
    <dataValidation type="list" allowBlank="1" showInputMessage="1" showErrorMessage="1" sqref="M185 M275:M276 M272 M261 M248 M236 M214:M215 M201:M202 M119:M120 M188:M189 M299:M300 M284 M287:M288 M264:M265 M267:M270 M192 M290:M291 M242 M251:M252 M254 M239:M240 M226:M227 M78 M278:M282 M310:M311 M320:M321" xr:uid="{00000000-0002-0000-0300-000000000000}">
      <formula1>$A$16:$A$64</formula1>
    </dataValidation>
    <dataValidation type="list" allowBlank="1" showInputMessage="1" showErrorMessage="1" sqref="T583:T642" xr:uid="{00000000-0002-0000-0300-000001000000}">
      <formula1>$A$115:$A$135</formula1>
    </dataValidation>
    <dataValidation type="list" allowBlank="1" showInputMessage="1" showErrorMessage="1" sqref="K583:M642" xr:uid="{00000000-0002-0000-0300-000002000000}">
      <formula1>$A$162:$A$175</formula1>
    </dataValidation>
    <dataValidation type="list" allowBlank="1" showInputMessage="1" showErrorMessage="1" sqref="M41 M296 M145:M146 M557:M558 M508:M509 M406:M407 M342:M343 M303:M306 M292:M294 M570:M571 M511 M549:M550 M539:M540 M513:M517 M562:M563 M410 M469:M473 M322:M324 M455:M456 M425 M421:M422 M345:M348 M401:M402 M391:M392 M383:M384 M375:M376 M363:M364 M353:M354 M330:M332 M174 M171:M172 M152:M153 M492 M466:M467 M458 M573 M580 M542 M123 M131 M142:M143 M484 M158 M326 M334 M356 M366 M378 M386 M500:M501 M519 M552 M155 M463 M316 M394 M404 M412 M524:M527 M489 M475:M476 M495:M498 M449:M450 M478:M481" xr:uid="{00000000-0002-0000-0300-000003000000}">
      <formula1>$A$22:$A$64</formula1>
    </dataValidation>
    <dataValidation type="list" allowBlank="1" showInputMessage="1" showErrorMessage="1" sqref="M27 M434 M430:M431 M101:M102 M89:M90 M111:M114 M21 M192 M92 M178 M185 M104 M442 M439" xr:uid="{00000000-0002-0000-0300-000005000000}">
      <formula1>$A$22:$A$82</formula1>
    </dataValidation>
    <dataValidation type="list" allowBlank="1" showInputMessage="1" showErrorMessage="1" sqref="M361:M362 M58 M76 M87 M109 M121 M129 M140 M169 M537:M538 M203 M216 M228 M241 M253 M266 M277 M289 M301:M302 M39 M191" xr:uid="{F307F77F-8B6C-45CF-A0B8-7895DF5C3243}">
      <formula1>"Evidências foram inseridas onde indicado, Evidências serão enviadas em anexo fora deste formulário,Evidências foram inseridas e há conteúdo adicional em anexo a esse formulário"</formula1>
    </dataValidation>
    <dataValidation type="list" allowBlank="1" showInputMessage="1" showErrorMessage="1" sqref="M19 M31:M32 M46 M52:M53 M82 M93 M105 M115 M135 M543 M553 M156 M162 M25 M283 M295 M317 M312:M315 M327 M335 M349 M357 M367 M379 M387 M395 M405 M413 M426 M435 M443 M451 M459 M468 M477 M485 M502 M512 M520 M528 M175 M307 M127" xr:uid="{59389D3E-41E3-4EBE-9B86-E7E7FF5F3E39}">
      <formula1>"Muito Forte,Forte,Moderada,Fraca,Muito Fraca"</formula1>
    </dataValidation>
    <dataValidation type="list" allowBlank="1" showInputMessage="1" showErrorMessage="1" sqref="M64:M65 M271 M182:M184 M196:M197 M208:M210 M221:M222 M233:M235 M246:M247 M258:M260" xr:uid="{04C4D381-1EC6-48F6-BBBD-4C6B6D47B530}">
      <formula1>"Muito Forte,Forte,Moderada,Fraca,Muito Fraca,Não Aplicável"</formula1>
    </dataValidation>
    <dataValidation type="list" allowBlank="1" showInputMessage="1" showErrorMessage="1" sqref="I536" xr:uid="{3EE7D75D-EC84-4384-9848-EA8A33B98A27}">
      <formula1>"Sim,Não,Não se Aplica"</formula1>
    </dataValidation>
    <dataValidation type="list" allowBlank="1" showInputMessage="1" showErrorMessage="1" sqref="M554:M555" xr:uid="{C0C674B0-A10C-484F-B60F-BEC6FC1BE16C}">
      <formula1>"Não há RESA nem área livre de fim de pista, RESA, Área livre de fim de pista"</formula1>
    </dataValidation>
    <dataValidation type="list" allowBlank="1" showInputMessage="1" showErrorMessage="1" sqref="M574 M564" xr:uid="{7A4B3682-26B0-485F-A242-A80A228D21B2}">
      <formula1>"Moderada,Fraca,Muito Fraca"</formula1>
    </dataValidation>
    <dataValidation type="list" allowBlank="1" showInputMessage="1" showErrorMessage="1" sqref="M493" xr:uid="{E769F37D-EE9C-4F5C-8B03-CE0A655A55CE}">
      <formula1>"Não aplicável,Muito Forte,Forte,Moderada,Fraca,Muito Fraca"</formula1>
    </dataValidation>
    <dataValidation type="list" allowBlank="1" showInputMessage="1" showErrorMessage="1" sqref="M559" xr:uid="{E86C69DF-CF05-4E41-A629-3F0158DFA0D7}">
      <formula1>"NÃO HÁ SESCINC NO AERÓDORMO, CAT 1, CAT 2, CAT 3, CAT 4, CAT 5, CAT 6, CAT 7, CAT 8, CAT 9, CAT 10"</formula1>
    </dataValidation>
    <dataValidation type="list" allowBlank="1" showInputMessage="1" showErrorMessage="1" sqref="I568 I578" xr:uid="{3DF7632C-D22D-4D10-9FB0-FE631F9003FA}">
      <formula1>"Sim,Não"</formula1>
    </dataValidation>
  </dataValidations>
  <hyperlinks>
    <hyperlink ref="I425" r:id="rId1" xr:uid="{F2BDE1CA-4596-4D44-8DBA-3A3A2170EF8D}"/>
    <hyperlink ref="I434" r:id="rId2" xr:uid="{2B77CB0B-9588-4061-B5A6-0FDD9AB26F66}"/>
    <hyperlink ref="I476:J476" r:id="rId3" display="https://www.gov.br/anac/pt-br/assuntos/regulados/aerodromos/seguranca-operacional/ManualBoasPrticasnoGerenciamentodeRiscodeFauna_v2.pdf" xr:uid="{2E6FD1DF-3399-4A1D-923C-AF1BCB6900E6}"/>
    <hyperlink ref="I467:J467" r:id="rId4" display="https://www.gov.br/anac/pt-br/assuntos/regulados/aerodromos/seguranca-operacional/ManualBoasPrticasnoGerenciamentodeRiscodeFauna_v2.pdf" xr:uid="{D2A6519E-302C-45CD-8575-4CBFE4554129}"/>
    <hyperlink ref="I45" r:id="rId5" xr:uid="{E29646C4-7B22-4A0E-92D9-1D457AA56D53}"/>
    <hyperlink ref="I346:J346" r:id="rId6" display=" https://www.gov.br/pt-br/servicos/obter-anuencia-para-execucao-de-obra-ou-servico-de-manutencao-em-aerodromo-publico" xr:uid="{1AFD1806-6DD4-40A7-96C8-DEB3917B0D81}"/>
    <hyperlink ref="I348:J348" r:id="rId7" display=" https://www.gov.br/anac/pt-br/centrais-de-conteudo/publicacoes/publicacoes-arquivos/manual-de-obras-e-servicos-de-manutencao.pdf" xr:uid="{9C07AEA4-8166-48E6-A52A-0F872E12F5A2}"/>
    <hyperlink ref="I501" r:id="rId8" xr:uid="{A9217239-39F9-4B01-B3F0-42D365C84E2B}"/>
  </hyperlinks>
  <printOptions horizontalCentered="1"/>
  <pageMargins left="0.23622047244094491" right="0.23622047244094491" top="0.55118110236220474" bottom="0.35433070866141736" header="0.31496062992125984" footer="0.31496062992125984"/>
  <pageSetup paperSize="5" scale="89" fitToHeight="0" orientation="landscape" r:id="rId9"/>
  <ignoredErrors>
    <ignoredError sqref="D112 D124 D132 D153 D159 D172 D180 D182:D184 D194 D196:D197 D206 D216:D219 D221:D222 D231 D233:D235 D244 D246:D247 D256 D258:D260 D271 D292 D332 D343 D354 D364 D376 D384 D392 D402 D410 D422 D431 D448 D456 D464 D473 D482 D490 D498 D509 D517 D525 D324 D571:D572 D208:D211" numberStoredAsText="1"/>
  </ignoredErrors>
  <drawing r:id="rId10"/>
  <legacyDrawing r:id="rId1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7"/>
  <dimension ref="B2:L13"/>
  <sheetViews>
    <sheetView showGridLines="0" workbookViewId="0">
      <selection activeCell="F3" sqref="F3"/>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52.2" customHeight="1" thickBot="1" x14ac:dyDescent="0.35">
      <c r="B2" s="166"/>
      <c r="C2" s="167"/>
      <c r="D2" s="452" t="s">
        <v>460</v>
      </c>
      <c r="E2" s="452"/>
      <c r="F2" s="452"/>
      <c r="G2" s="167"/>
      <c r="H2" s="166"/>
      <c r="I2" s="166"/>
      <c r="J2" s="166"/>
      <c r="K2" s="166"/>
      <c r="L2" s="166"/>
    </row>
    <row r="3" spans="2:12" ht="175.2" customHeight="1" thickBot="1" x14ac:dyDescent="0.35">
      <c r="C3" s="136"/>
      <c r="D3" s="169"/>
      <c r="E3" s="136"/>
      <c r="F3" s="169"/>
      <c r="G3" s="136"/>
    </row>
    <row r="4" spans="2:12" x14ac:dyDescent="0.3">
      <c r="C4" s="136"/>
      <c r="D4" s="136" t="s">
        <v>454</v>
      </c>
      <c r="E4" s="136"/>
      <c r="F4" s="136" t="s">
        <v>455</v>
      </c>
      <c r="G4" s="136"/>
    </row>
    <row r="5" spans="2:12" x14ac:dyDescent="0.3">
      <c r="C5" s="136"/>
      <c r="D5" s="136"/>
      <c r="E5" s="136"/>
      <c r="F5" s="136"/>
      <c r="G5" s="136"/>
    </row>
    <row r="6" spans="2:12" ht="15" thickBot="1" x14ac:dyDescent="0.35">
      <c r="C6" s="136"/>
      <c r="D6" s="136"/>
      <c r="E6" s="136"/>
      <c r="F6" s="136"/>
      <c r="G6" s="136"/>
    </row>
    <row r="7" spans="2:12" ht="175.2" customHeight="1" thickBot="1" x14ac:dyDescent="0.35">
      <c r="C7" s="136"/>
      <c r="D7" s="169"/>
      <c r="E7" s="136"/>
      <c r="F7" s="169"/>
      <c r="G7" s="136"/>
    </row>
    <row r="8" spans="2:12" x14ac:dyDescent="0.3">
      <c r="C8" s="136"/>
      <c r="D8" s="136" t="s">
        <v>456</v>
      </c>
      <c r="E8" s="136"/>
      <c r="F8" s="136" t="s">
        <v>457</v>
      </c>
      <c r="G8" s="136"/>
    </row>
    <row r="9" spans="2:12" x14ac:dyDescent="0.3">
      <c r="C9" s="136"/>
      <c r="D9" s="136"/>
      <c r="E9" s="136"/>
      <c r="F9" s="136"/>
      <c r="G9" s="136"/>
    </row>
    <row r="10" spans="2:12" ht="15" thickBot="1" x14ac:dyDescent="0.35">
      <c r="C10" s="136"/>
      <c r="D10" s="136"/>
      <c r="E10" s="136"/>
      <c r="F10" s="136"/>
      <c r="G10" s="136"/>
    </row>
    <row r="11" spans="2:12" ht="175.2" customHeight="1" thickBot="1" x14ac:dyDescent="0.35">
      <c r="C11" s="136"/>
      <c r="D11" s="169"/>
      <c r="E11" s="136"/>
      <c r="F11" s="169"/>
      <c r="G11" s="136"/>
    </row>
    <row r="12" spans="2:12" ht="28.8" x14ac:dyDescent="0.3">
      <c r="C12" s="136"/>
      <c r="D12" s="168" t="s">
        <v>458</v>
      </c>
      <c r="E12" s="136"/>
      <c r="F12" s="168" t="s">
        <v>459</v>
      </c>
      <c r="G12" s="136"/>
    </row>
    <row r="13" spans="2:12" x14ac:dyDescent="0.3">
      <c r="C13" s="136"/>
      <c r="D13" s="136"/>
      <c r="E13" s="136"/>
      <c r="F13" s="136"/>
      <c r="G13" s="136"/>
    </row>
  </sheetData>
  <mergeCells count="1">
    <mergeCell ref="D2:F2"/>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359BF-1A94-45BC-B9B7-3400E7718CBF}">
  <sheetPr codeName="Planilha1"/>
  <dimension ref="B2:M35"/>
  <sheetViews>
    <sheetView showGridLines="0" zoomScaleNormal="100" workbookViewId="0">
      <selection activeCell="D5" sqref="D5"/>
    </sheetView>
  </sheetViews>
  <sheetFormatPr defaultRowHeight="14.4" x14ac:dyDescent="0.3"/>
  <cols>
    <col min="2" max="2" width="4.5546875" customWidth="1"/>
    <col min="3" max="3" width="5.6640625" customWidth="1"/>
    <col min="4" max="4" width="60.6640625" customWidth="1"/>
    <col min="6" max="6" width="60.6640625" customWidth="1"/>
    <col min="8" max="8" width="10.44140625" customWidth="1"/>
    <col min="9" max="9" width="5.6640625" customWidth="1"/>
    <col min="10" max="10" width="60.6640625" customWidth="1"/>
    <col min="12" max="12" width="60.6640625" customWidth="1"/>
  </cols>
  <sheetData>
    <row r="2" spans="2:13" ht="105" customHeight="1" x14ac:dyDescent="0.3">
      <c r="B2" s="166"/>
      <c r="C2" s="167"/>
      <c r="D2" s="452" t="s">
        <v>1050</v>
      </c>
      <c r="E2" s="452"/>
      <c r="F2" s="452"/>
      <c r="G2" s="167"/>
      <c r="H2" s="166"/>
      <c r="I2" s="166"/>
      <c r="J2" s="166"/>
      <c r="K2" s="166"/>
      <c r="L2" s="166"/>
    </row>
    <row r="3" spans="2:13" ht="25.05" customHeight="1" thickBot="1" x14ac:dyDescent="0.35">
      <c r="B3" s="166"/>
      <c r="C3" s="167"/>
      <c r="D3" s="337" t="s">
        <v>858</v>
      </c>
      <c r="E3" s="324"/>
      <c r="F3" s="337" t="s">
        <v>860</v>
      </c>
      <c r="G3" s="167"/>
      <c r="H3" s="166"/>
      <c r="I3" s="167"/>
      <c r="J3" s="337"/>
      <c r="K3" s="324"/>
      <c r="L3" s="337"/>
      <c r="M3" s="167"/>
    </row>
    <row r="4" spans="2:13" ht="175.2" customHeight="1" thickBot="1" x14ac:dyDescent="0.35">
      <c r="C4" s="136"/>
      <c r="D4" s="169"/>
      <c r="E4" s="136"/>
      <c r="F4" s="169"/>
      <c r="G4" s="136"/>
      <c r="I4" s="136"/>
      <c r="J4" s="169"/>
      <c r="K4" s="136"/>
      <c r="L4" s="169"/>
      <c r="M4" s="136"/>
    </row>
    <row r="5" spans="2:13" x14ac:dyDescent="0.3">
      <c r="C5" s="136"/>
      <c r="D5" s="338" t="s">
        <v>857</v>
      </c>
      <c r="E5" s="136"/>
      <c r="F5" s="338" t="s">
        <v>859</v>
      </c>
      <c r="G5" s="136"/>
      <c r="I5" s="136"/>
      <c r="J5" s="332" t="s">
        <v>905</v>
      </c>
      <c r="K5" s="332"/>
      <c r="L5" s="332" t="s">
        <v>905</v>
      </c>
      <c r="M5" s="136"/>
    </row>
    <row r="6" spans="2:13" x14ac:dyDescent="0.3">
      <c r="C6" s="136"/>
      <c r="D6" s="136"/>
      <c r="E6" s="136"/>
      <c r="F6" s="136"/>
      <c r="G6" s="136"/>
      <c r="I6" s="136"/>
      <c r="J6" s="136"/>
      <c r="K6" s="136"/>
      <c r="L6" s="136"/>
      <c r="M6" s="136"/>
    </row>
    <row r="7" spans="2:13" ht="25.05" customHeight="1" thickBot="1" x14ac:dyDescent="0.35">
      <c r="C7" s="136"/>
      <c r="D7" s="337" t="s">
        <v>867</v>
      </c>
      <c r="E7" s="136"/>
      <c r="F7" s="337" t="s">
        <v>868</v>
      </c>
      <c r="G7" s="136"/>
      <c r="I7" s="136"/>
      <c r="J7" s="337"/>
      <c r="K7" s="136"/>
      <c r="L7" s="337"/>
      <c r="M7" s="136"/>
    </row>
    <row r="8" spans="2:13" ht="175.2" customHeight="1" thickBot="1" x14ac:dyDescent="0.35">
      <c r="C8" s="136"/>
      <c r="D8" s="169"/>
      <c r="E8" s="136"/>
      <c r="F8" s="169"/>
      <c r="G8" s="136"/>
      <c r="I8" s="136"/>
      <c r="J8" s="169"/>
      <c r="K8" s="136"/>
      <c r="L8" s="169"/>
      <c r="M8" s="136"/>
    </row>
    <row r="9" spans="2:13" ht="30.6" customHeight="1" x14ac:dyDescent="0.3">
      <c r="C9" s="136"/>
      <c r="D9" s="217" t="s">
        <v>861</v>
      </c>
      <c r="E9" s="136"/>
      <c r="F9" s="217" t="s">
        <v>862</v>
      </c>
      <c r="G9" s="136"/>
      <c r="I9" s="136"/>
      <c r="J9" s="336" t="s">
        <v>905</v>
      </c>
      <c r="K9" s="332"/>
      <c r="L9" s="336" t="s">
        <v>905</v>
      </c>
      <c r="M9" s="136"/>
    </row>
    <row r="10" spans="2:13" x14ac:dyDescent="0.3">
      <c r="C10" s="136"/>
      <c r="D10" s="136"/>
      <c r="E10" s="136"/>
      <c r="F10" s="136"/>
      <c r="G10" s="136"/>
      <c r="I10" s="136"/>
      <c r="J10" s="136"/>
      <c r="K10" s="136"/>
      <c r="L10" s="136"/>
      <c r="M10" s="136"/>
    </row>
    <row r="11" spans="2:13" ht="25.05" customHeight="1" thickBot="1" x14ac:dyDescent="0.35">
      <c r="C11" s="136"/>
      <c r="D11" s="337" t="s">
        <v>869</v>
      </c>
      <c r="E11" s="136"/>
      <c r="F11" s="337" t="s">
        <v>870</v>
      </c>
      <c r="G11" s="136"/>
      <c r="I11" s="136"/>
      <c r="J11" s="337"/>
      <c r="K11" s="136"/>
      <c r="L11" s="337"/>
      <c r="M11" s="136"/>
    </row>
    <row r="12" spans="2:13" ht="175.2" customHeight="1" thickBot="1" x14ac:dyDescent="0.35">
      <c r="C12" s="136"/>
      <c r="D12" s="169"/>
      <c r="E12" s="136"/>
      <c r="F12" s="169"/>
      <c r="G12" s="136"/>
      <c r="I12" s="136"/>
      <c r="J12" s="169"/>
      <c r="K12" s="136"/>
      <c r="L12" s="169"/>
      <c r="M12" s="136"/>
    </row>
    <row r="13" spans="2:13" ht="46.8" customHeight="1" x14ac:dyDescent="0.3">
      <c r="C13" s="136"/>
      <c r="D13" s="217" t="s">
        <v>863</v>
      </c>
      <c r="E13" s="136"/>
      <c r="F13" s="217" t="s">
        <v>864</v>
      </c>
      <c r="G13" s="136"/>
      <c r="I13" s="136"/>
      <c r="J13" s="332" t="s">
        <v>905</v>
      </c>
      <c r="K13" s="332"/>
      <c r="L13" s="332" t="s">
        <v>905</v>
      </c>
      <c r="M13" s="136"/>
    </row>
    <row r="14" spans="2:13" ht="27" customHeight="1" thickBot="1" x14ac:dyDescent="0.35">
      <c r="C14" s="136"/>
      <c r="D14" s="136" t="s">
        <v>871</v>
      </c>
      <c r="E14" s="136"/>
      <c r="F14" s="136" t="s">
        <v>872</v>
      </c>
      <c r="G14" s="136"/>
      <c r="I14" s="136"/>
      <c r="J14" s="136"/>
      <c r="K14" s="136"/>
      <c r="L14" s="136"/>
      <c r="M14" s="136"/>
    </row>
    <row r="15" spans="2:13" ht="175.2" customHeight="1" thickBot="1" x14ac:dyDescent="0.35">
      <c r="C15" s="136"/>
      <c r="D15" s="169"/>
      <c r="E15" s="136"/>
      <c r="F15" s="169"/>
      <c r="G15" s="136"/>
      <c r="I15" s="136"/>
      <c r="J15" s="169"/>
      <c r="K15" s="136"/>
      <c r="L15" s="169"/>
      <c r="M15" s="136"/>
    </row>
    <row r="16" spans="2:13" ht="48.6" customHeight="1" x14ac:dyDescent="0.3">
      <c r="C16" s="136"/>
      <c r="D16" s="217" t="s">
        <v>853</v>
      </c>
      <c r="E16" s="136"/>
      <c r="F16" s="217" t="s">
        <v>865</v>
      </c>
      <c r="G16" s="136"/>
      <c r="I16" s="136"/>
      <c r="J16" s="336" t="s">
        <v>905</v>
      </c>
      <c r="K16" s="336"/>
      <c r="L16" s="336" t="s">
        <v>905</v>
      </c>
      <c r="M16" s="136"/>
    </row>
    <row r="17" spans="3:13" ht="25.05" customHeight="1" thickBot="1" x14ac:dyDescent="0.35">
      <c r="C17" s="136"/>
      <c r="D17" s="337" t="s">
        <v>873</v>
      </c>
      <c r="E17" s="136"/>
      <c r="F17" s="337" t="s">
        <v>874</v>
      </c>
      <c r="G17" s="136"/>
      <c r="I17" s="136"/>
      <c r="J17" s="337"/>
      <c r="K17" s="136"/>
      <c r="L17" s="337"/>
      <c r="M17" s="136"/>
    </row>
    <row r="18" spans="3:13" ht="175.2" customHeight="1" thickBot="1" x14ac:dyDescent="0.35">
      <c r="C18" s="136"/>
      <c r="D18" s="169"/>
      <c r="E18" s="136"/>
      <c r="F18" s="169"/>
      <c r="G18" s="136"/>
      <c r="I18" s="136"/>
      <c r="J18" s="169"/>
      <c r="K18" s="136"/>
      <c r="L18" s="169"/>
      <c r="M18" s="136"/>
    </row>
    <row r="19" spans="3:13" ht="46.2" customHeight="1" x14ac:dyDescent="0.3">
      <c r="C19" s="136"/>
      <c r="D19" s="217" t="s">
        <v>849</v>
      </c>
      <c r="E19" s="136"/>
      <c r="F19" s="217" t="s">
        <v>850</v>
      </c>
      <c r="G19" s="136"/>
      <c r="I19" s="136"/>
      <c r="J19" s="336" t="s">
        <v>905</v>
      </c>
      <c r="K19" s="332"/>
      <c r="L19" s="336" t="s">
        <v>905</v>
      </c>
      <c r="M19" s="136"/>
    </row>
    <row r="20" spans="3:13" ht="25.05" customHeight="1" thickBot="1" x14ac:dyDescent="0.35">
      <c r="C20" s="136"/>
      <c r="D20" s="337" t="s">
        <v>875</v>
      </c>
      <c r="E20" s="136"/>
      <c r="F20" s="337" t="s">
        <v>876</v>
      </c>
      <c r="G20" s="136"/>
      <c r="I20" s="136"/>
      <c r="J20" s="337"/>
      <c r="K20" s="136"/>
      <c r="L20" s="337"/>
      <c r="M20" s="136"/>
    </row>
    <row r="21" spans="3:13" ht="175.2" customHeight="1" thickBot="1" x14ac:dyDescent="0.35">
      <c r="C21" s="136"/>
      <c r="D21" s="169"/>
      <c r="E21" s="136"/>
      <c r="F21" s="169"/>
      <c r="G21" s="136"/>
      <c r="I21" s="136"/>
      <c r="J21" s="169"/>
      <c r="K21" s="136"/>
      <c r="L21" s="169"/>
      <c r="M21" s="136"/>
    </row>
    <row r="22" spans="3:13" ht="43.2" customHeight="1" x14ac:dyDescent="0.3">
      <c r="C22" s="136"/>
      <c r="D22" s="217" t="s">
        <v>851</v>
      </c>
      <c r="E22" s="136"/>
      <c r="F22" s="217" t="s">
        <v>852</v>
      </c>
      <c r="G22" s="136"/>
      <c r="I22" s="136"/>
      <c r="J22" s="336" t="s">
        <v>905</v>
      </c>
      <c r="K22" s="332"/>
      <c r="L22" s="336" t="s">
        <v>905</v>
      </c>
      <c r="M22" s="136"/>
    </row>
    <row r="23" spans="3:13" ht="25.05" customHeight="1" thickBot="1" x14ac:dyDescent="0.35">
      <c r="C23" s="136"/>
      <c r="D23" s="337" t="s">
        <v>877</v>
      </c>
      <c r="E23" s="136"/>
      <c r="F23" s="337" t="s">
        <v>878</v>
      </c>
      <c r="G23" s="136"/>
      <c r="I23" s="136"/>
      <c r="J23" s="337"/>
      <c r="K23" s="136"/>
      <c r="L23" s="337"/>
      <c r="M23" s="136"/>
    </row>
    <row r="24" spans="3:13" ht="175.2" customHeight="1" thickBot="1" x14ac:dyDescent="0.35">
      <c r="C24" s="136"/>
      <c r="D24" s="169"/>
      <c r="E24" s="136"/>
      <c r="F24" s="169"/>
      <c r="G24" s="136"/>
      <c r="I24" s="136"/>
      <c r="J24" s="169"/>
      <c r="K24" s="136"/>
      <c r="L24" s="169"/>
      <c r="M24" s="136"/>
    </row>
    <row r="25" spans="3:13" ht="49.2" customHeight="1" x14ac:dyDescent="0.3">
      <c r="C25" s="136"/>
      <c r="D25" s="217" t="s">
        <v>843</v>
      </c>
      <c r="E25" s="136"/>
      <c r="F25" s="217" t="s">
        <v>844</v>
      </c>
      <c r="G25" s="136"/>
      <c r="I25" s="136"/>
      <c r="J25" s="336" t="s">
        <v>905</v>
      </c>
      <c r="K25" s="332"/>
      <c r="L25" s="336" t="s">
        <v>905</v>
      </c>
      <c r="M25" s="136"/>
    </row>
    <row r="26" spans="3:13" ht="25.05" customHeight="1" thickBot="1" x14ac:dyDescent="0.35">
      <c r="C26" s="136"/>
      <c r="D26" s="337" t="s">
        <v>879</v>
      </c>
      <c r="E26" s="136"/>
      <c r="F26" s="337" t="s">
        <v>880</v>
      </c>
      <c r="G26" s="136"/>
      <c r="I26" s="136"/>
      <c r="J26" s="337"/>
      <c r="K26" s="136"/>
      <c r="L26" s="337"/>
      <c r="M26" s="136"/>
    </row>
    <row r="27" spans="3:13" ht="175.2" customHeight="1" thickBot="1" x14ac:dyDescent="0.35">
      <c r="C27" s="136"/>
      <c r="D27" s="169"/>
      <c r="E27" s="136"/>
      <c r="F27" s="169"/>
      <c r="G27" s="136"/>
      <c r="I27" s="136"/>
      <c r="J27" s="169"/>
      <c r="K27" s="136"/>
      <c r="L27" s="169"/>
      <c r="M27" s="136"/>
    </row>
    <row r="28" spans="3:13" ht="44.4" customHeight="1" x14ac:dyDescent="0.3">
      <c r="C28" s="136"/>
      <c r="D28" s="217" t="s">
        <v>845</v>
      </c>
      <c r="E28" s="136"/>
      <c r="F28" s="217" t="s">
        <v>846</v>
      </c>
      <c r="G28" s="136"/>
      <c r="I28" s="136"/>
      <c r="J28" s="336" t="s">
        <v>905</v>
      </c>
      <c r="K28" s="332"/>
      <c r="L28" s="336" t="s">
        <v>905</v>
      </c>
      <c r="M28" s="136"/>
    </row>
    <row r="29" spans="3:13" ht="25.05" customHeight="1" thickBot="1" x14ac:dyDescent="0.35">
      <c r="C29" s="136"/>
      <c r="D29" s="337" t="s">
        <v>881</v>
      </c>
      <c r="E29" s="136"/>
      <c r="F29" s="337" t="s">
        <v>882</v>
      </c>
      <c r="G29" s="136"/>
      <c r="I29" s="136"/>
      <c r="J29" s="337"/>
      <c r="K29" s="136"/>
      <c r="L29" s="337"/>
      <c r="M29" s="136"/>
    </row>
    <row r="30" spans="3:13" ht="175.2" customHeight="1" thickBot="1" x14ac:dyDescent="0.35">
      <c r="C30" s="136"/>
      <c r="D30" s="169"/>
      <c r="E30" s="136"/>
      <c r="F30" s="169"/>
      <c r="G30" s="136"/>
      <c r="I30" s="136"/>
      <c r="J30" s="169"/>
      <c r="K30" s="136"/>
      <c r="L30" s="169"/>
      <c r="M30" s="136"/>
    </row>
    <row r="31" spans="3:13" ht="54" customHeight="1" x14ac:dyDescent="0.3">
      <c r="C31" s="136"/>
      <c r="D31" s="217" t="s">
        <v>847</v>
      </c>
      <c r="E31" s="136"/>
      <c r="F31" s="217" t="s">
        <v>848</v>
      </c>
      <c r="G31" s="136"/>
      <c r="I31" s="136"/>
      <c r="J31" s="336" t="s">
        <v>905</v>
      </c>
      <c r="K31" s="332"/>
      <c r="L31" s="336" t="s">
        <v>905</v>
      </c>
      <c r="M31" s="136"/>
    </row>
    <row r="32" spans="3:13" ht="25.05" customHeight="1" thickBot="1" x14ac:dyDescent="0.35">
      <c r="C32" s="136"/>
      <c r="D32" s="337" t="s">
        <v>866</v>
      </c>
      <c r="E32" s="136"/>
      <c r="F32" s="136" t="s">
        <v>855</v>
      </c>
      <c r="G32" s="136"/>
      <c r="I32" s="136"/>
      <c r="J32" s="337"/>
      <c r="K32" s="136"/>
      <c r="L32" s="136"/>
      <c r="M32" s="136"/>
    </row>
    <row r="33" spans="3:13" ht="175.2" customHeight="1" thickBot="1" x14ac:dyDescent="0.35">
      <c r="C33" s="136"/>
      <c r="D33" s="169"/>
      <c r="E33" s="136"/>
      <c r="F33" s="169"/>
      <c r="G33" s="136"/>
      <c r="I33" s="136"/>
      <c r="J33" s="169"/>
      <c r="K33" s="136"/>
      <c r="L33" s="169"/>
      <c r="M33" s="136"/>
    </row>
    <row r="34" spans="3:13" ht="14.4" customHeight="1" x14ac:dyDescent="0.3">
      <c r="C34" s="136"/>
      <c r="D34" s="168" t="s">
        <v>856</v>
      </c>
      <c r="E34" s="136"/>
      <c r="F34" s="168" t="s">
        <v>854</v>
      </c>
      <c r="G34" s="136"/>
      <c r="I34" s="136"/>
      <c r="J34" s="336" t="s">
        <v>905</v>
      </c>
      <c r="K34" s="332"/>
      <c r="L34" s="336" t="s">
        <v>905</v>
      </c>
      <c r="M34" s="136"/>
    </row>
    <row r="35" spans="3:13" x14ac:dyDescent="0.3">
      <c r="C35" s="136"/>
      <c r="D35" s="136"/>
      <c r="E35" s="136"/>
      <c r="F35" s="136"/>
      <c r="G35" s="136"/>
      <c r="I35" s="136"/>
      <c r="J35" s="136"/>
      <c r="K35" s="136"/>
      <c r="L35" s="136"/>
      <c r="M35" s="136"/>
    </row>
  </sheetData>
  <sheetProtection algorithmName="SHA-512" hashValue="I1+2mzPQwzXKE9EtQpTX0di5sVIqN9LEPfvt4LbjcoSEkfSX0z8i1IebNxAF2fvKLlFG2FqMpGpz17n+D1XZ8Q==" saltValue="ZEgATwU6Djuh6WE7+4PboA==" spinCount="100000" sheet="1" scenarios="1"/>
  <mergeCells count="1">
    <mergeCell ref="D2:F2"/>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A4B4D-AD60-4833-B3B6-BDD98EC58CC8}">
  <sheetPr codeName="Planilha8"/>
  <dimension ref="B2:L20"/>
  <sheetViews>
    <sheetView showGridLines="0" workbookViewId="0">
      <selection activeCell="G18" sqref="G18"/>
    </sheetView>
  </sheetViews>
  <sheetFormatPr defaultRowHeight="14.4" x14ac:dyDescent="0.3"/>
  <cols>
    <col min="1" max="1" width="8.88671875" style="331"/>
    <col min="2" max="2" width="4.5546875" style="331" customWidth="1"/>
    <col min="3" max="3" width="5.6640625" style="331" customWidth="1"/>
    <col min="4" max="4" width="60.6640625" style="331" customWidth="1"/>
    <col min="5" max="5" width="8.88671875" style="331" customWidth="1"/>
    <col min="6" max="6" width="60.6640625" style="331" customWidth="1"/>
    <col min="7" max="7" width="8.88671875" style="331"/>
    <col min="8" max="8" width="7" style="331" customWidth="1"/>
    <col min="9" max="16384" width="8.88671875" style="331"/>
  </cols>
  <sheetData>
    <row r="2" spans="2:12" ht="64.2" customHeight="1" x14ac:dyDescent="0.3">
      <c r="B2" s="329"/>
      <c r="C2" s="167"/>
      <c r="D2" s="453" t="s">
        <v>833</v>
      </c>
      <c r="E2" s="452"/>
      <c r="F2" s="452"/>
      <c r="G2" s="330"/>
      <c r="H2" s="329"/>
      <c r="I2" s="329"/>
      <c r="J2" s="329"/>
      <c r="K2" s="329"/>
      <c r="L2" s="329"/>
    </row>
    <row r="3" spans="2:12" ht="25.05" customHeight="1" thickBot="1" x14ac:dyDescent="0.35">
      <c r="B3" s="329"/>
      <c r="C3" s="167"/>
      <c r="D3" s="337" t="s">
        <v>902</v>
      </c>
      <c r="E3" s="324"/>
      <c r="F3" s="337" t="s">
        <v>903</v>
      </c>
      <c r="G3" s="330"/>
      <c r="H3" s="329"/>
      <c r="I3" s="329"/>
      <c r="J3" s="329"/>
      <c r="K3" s="329"/>
      <c r="L3" s="329"/>
    </row>
    <row r="4" spans="2:12" ht="175.2" customHeight="1" thickBot="1" x14ac:dyDescent="0.35">
      <c r="C4" s="332"/>
      <c r="D4" s="333"/>
      <c r="E4" s="332"/>
      <c r="F4" s="333"/>
      <c r="G4" s="332"/>
    </row>
    <row r="5" spans="2:12" x14ac:dyDescent="0.3">
      <c r="C5" s="332"/>
      <c r="D5" s="492" t="s">
        <v>901</v>
      </c>
      <c r="E5" s="332"/>
      <c r="F5" s="492" t="s">
        <v>904</v>
      </c>
      <c r="G5" s="332"/>
    </row>
    <row r="6" spans="2:12" x14ac:dyDescent="0.3">
      <c r="C6" s="332"/>
      <c r="D6" s="332"/>
      <c r="E6" s="332"/>
      <c r="F6" s="332"/>
      <c r="G6" s="332"/>
    </row>
    <row r="7" spans="2:12" ht="25.05" customHeight="1" thickBot="1" x14ac:dyDescent="0.35">
      <c r="C7" s="332"/>
      <c r="D7" s="337" t="s">
        <v>912</v>
      </c>
      <c r="E7" s="136"/>
      <c r="F7" s="337" t="s">
        <v>913</v>
      </c>
      <c r="G7" s="332"/>
    </row>
    <row r="8" spans="2:12" ht="175.2" customHeight="1" thickBot="1" x14ac:dyDescent="0.35">
      <c r="C8" s="332"/>
      <c r="D8" s="333"/>
      <c r="E8" s="332"/>
      <c r="F8" s="333"/>
      <c r="G8" s="332"/>
    </row>
    <row r="9" spans="2:12" x14ac:dyDescent="0.3">
      <c r="C9" s="332"/>
      <c r="D9" s="492" t="s">
        <v>915</v>
      </c>
      <c r="E9" s="332"/>
      <c r="F9" s="492" t="s">
        <v>914</v>
      </c>
      <c r="G9" s="332"/>
    </row>
    <row r="10" spans="2:12" x14ac:dyDescent="0.3">
      <c r="C10" s="332"/>
      <c r="D10" s="332"/>
      <c r="E10" s="332"/>
      <c r="F10" s="332"/>
      <c r="G10" s="332"/>
    </row>
    <row r="11" spans="2:12" ht="25.05" customHeight="1" thickBot="1" x14ac:dyDescent="0.35">
      <c r="C11" s="332"/>
      <c r="D11" s="337" t="s">
        <v>918</v>
      </c>
      <c r="E11" s="136"/>
      <c r="F11" s="337" t="s">
        <v>919</v>
      </c>
      <c r="G11" s="332"/>
    </row>
    <row r="12" spans="2:12" ht="175.2" customHeight="1" thickBot="1" x14ac:dyDescent="0.35">
      <c r="C12" s="332"/>
      <c r="D12" s="333"/>
      <c r="E12" s="332"/>
      <c r="F12" s="333"/>
      <c r="G12" s="332"/>
    </row>
    <row r="13" spans="2:12" x14ac:dyDescent="0.3">
      <c r="C13" s="332"/>
      <c r="D13" s="493" t="s">
        <v>916</v>
      </c>
      <c r="E13" s="332"/>
      <c r="F13" s="494" t="s">
        <v>917</v>
      </c>
      <c r="G13" s="332"/>
    </row>
    <row r="14" spans="2:12" ht="25.05" customHeight="1" thickBot="1" x14ac:dyDescent="0.35">
      <c r="C14" s="332"/>
      <c r="D14" s="337" t="s">
        <v>910</v>
      </c>
      <c r="E14" s="136"/>
      <c r="F14" s="337" t="s">
        <v>911</v>
      </c>
      <c r="G14" s="332"/>
    </row>
    <row r="15" spans="2:12" ht="175.2" customHeight="1" thickBot="1" x14ac:dyDescent="0.35">
      <c r="C15" s="332"/>
      <c r="D15" s="333"/>
      <c r="E15" s="332"/>
      <c r="F15" s="333"/>
      <c r="G15" s="332"/>
    </row>
    <row r="16" spans="2:12" ht="28.8" x14ac:dyDescent="0.3">
      <c r="C16" s="332"/>
      <c r="D16" s="493" t="s">
        <v>908</v>
      </c>
      <c r="E16" s="332"/>
      <c r="F16" s="494" t="s">
        <v>909</v>
      </c>
      <c r="G16" s="332"/>
    </row>
    <row r="17" spans="3:7" ht="25.05" customHeight="1" thickBot="1" x14ac:dyDescent="0.35">
      <c r="C17" s="332"/>
      <c r="D17" s="337" t="s">
        <v>906</v>
      </c>
      <c r="E17" s="136"/>
      <c r="F17" s="337" t="s">
        <v>907</v>
      </c>
      <c r="G17" s="332"/>
    </row>
    <row r="18" spans="3:7" ht="175.2" customHeight="1" thickBot="1" x14ac:dyDescent="0.35">
      <c r="C18" s="332"/>
      <c r="D18" s="333"/>
      <c r="E18" s="332"/>
      <c r="F18" s="333"/>
      <c r="G18" s="332"/>
    </row>
    <row r="19" spans="3:7" x14ac:dyDescent="0.3">
      <c r="C19" s="332"/>
      <c r="D19" s="335" t="s">
        <v>905</v>
      </c>
      <c r="E19" s="332"/>
      <c r="F19" s="335" t="s">
        <v>905</v>
      </c>
      <c r="G19" s="332"/>
    </row>
    <row r="20" spans="3:7" x14ac:dyDescent="0.3">
      <c r="C20" s="332"/>
      <c r="D20" s="332"/>
      <c r="E20" s="332"/>
      <c r="F20" s="332"/>
      <c r="G20" s="332"/>
    </row>
  </sheetData>
  <sheetProtection algorithmName="SHA-512" hashValue="g6wVeXXCZiiGcO/+tGKP9Dsda/VvGcX6DdtNFJxBKZOZ9gb/zqVavsjPoTaqanGBeQgHnqn7nlQ6145hzpfCrQ==" saltValue="TKfNAP49tM+V1PecfyyZWQ==" spinCount="100000" sheet="1" scenarios="1"/>
  <mergeCells count="1">
    <mergeCell ref="D2:F2"/>
  </mergeCells>
  <pageMargins left="0.511811024" right="0.511811024" top="0.78740157499999996" bottom="0.78740157499999996" header="0.31496062000000002" footer="0.31496062000000002"/>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85889-6B87-442F-8176-B3E84A57ACC4}">
  <sheetPr codeName="Planilha9"/>
  <dimension ref="B2:L11"/>
  <sheetViews>
    <sheetView showGridLines="0" workbookViewId="0">
      <selection activeCell="F5" sqref="F5"/>
    </sheetView>
  </sheetViews>
  <sheetFormatPr defaultRowHeight="14.4" x14ac:dyDescent="0.3"/>
  <cols>
    <col min="2" max="2" width="4.5546875" customWidth="1"/>
    <col min="3" max="3" width="5.6640625" customWidth="1"/>
    <col min="4" max="4" width="60.6640625" customWidth="1"/>
    <col min="6" max="6" width="60.6640625" customWidth="1"/>
    <col min="8" max="8" width="7" customWidth="1"/>
  </cols>
  <sheetData>
    <row r="2" spans="2:12" ht="60.6" customHeight="1" x14ac:dyDescent="0.3">
      <c r="B2" s="166"/>
      <c r="C2" s="167"/>
      <c r="D2" s="453" t="s">
        <v>834</v>
      </c>
      <c r="E2" s="452"/>
      <c r="F2" s="452"/>
      <c r="G2" s="167"/>
      <c r="H2" s="166"/>
      <c r="I2" s="166"/>
      <c r="J2" s="166"/>
      <c r="K2" s="166"/>
      <c r="L2" s="166"/>
    </row>
    <row r="3" spans="2:12" ht="25.05" customHeight="1" thickBot="1" x14ac:dyDescent="0.35">
      <c r="B3" s="166"/>
      <c r="C3" s="167"/>
      <c r="D3" s="337" t="s">
        <v>920</v>
      </c>
      <c r="E3" s="324"/>
      <c r="F3" s="337" t="s">
        <v>921</v>
      </c>
      <c r="G3" s="167"/>
      <c r="H3" s="166"/>
      <c r="I3" s="166"/>
      <c r="J3" s="166"/>
      <c r="K3" s="166"/>
      <c r="L3" s="166"/>
    </row>
    <row r="4" spans="2:12" ht="175.2" customHeight="1" thickBot="1" x14ac:dyDescent="0.35">
      <c r="C4" s="136"/>
      <c r="D4" s="169"/>
      <c r="E4" s="136"/>
      <c r="F4" s="169"/>
      <c r="G4" s="136"/>
    </row>
    <row r="5" spans="2:12" x14ac:dyDescent="0.3">
      <c r="C5" s="136"/>
      <c r="D5" s="332" t="s">
        <v>905</v>
      </c>
      <c r="E5" s="332"/>
      <c r="F5" s="332" t="s">
        <v>905</v>
      </c>
      <c r="G5" s="136"/>
    </row>
    <row r="6" spans="2:12" x14ac:dyDescent="0.3">
      <c r="C6" s="136"/>
      <c r="D6" s="136"/>
      <c r="E6" s="136"/>
      <c r="F6" s="136"/>
      <c r="G6" s="136"/>
    </row>
    <row r="7" spans="2:12" ht="15" thickBot="1" x14ac:dyDescent="0.35">
      <c r="C7" s="136"/>
      <c r="D7" s="337" t="s">
        <v>922</v>
      </c>
      <c r="E7" s="136"/>
      <c r="F7" s="337" t="s">
        <v>923</v>
      </c>
      <c r="G7" s="136"/>
    </row>
    <row r="8" spans="2:12" ht="175.2" customHeight="1" thickBot="1" x14ac:dyDescent="0.35">
      <c r="C8" s="136"/>
      <c r="D8" s="169"/>
      <c r="E8" s="136"/>
      <c r="F8" s="169"/>
      <c r="G8" s="136"/>
    </row>
    <row r="9" spans="2:12" x14ac:dyDescent="0.3">
      <c r="C9" s="136"/>
      <c r="D9" s="332" t="s">
        <v>905</v>
      </c>
      <c r="E9" s="332"/>
      <c r="F9" s="332" t="s">
        <v>905</v>
      </c>
      <c r="G9" s="136"/>
    </row>
    <row r="10" spans="2:12" x14ac:dyDescent="0.3">
      <c r="C10" s="136"/>
      <c r="D10" s="136"/>
      <c r="E10" s="136"/>
      <c r="F10" s="136"/>
      <c r="G10" s="136"/>
    </row>
    <row r="11" spans="2:12" x14ac:dyDescent="0.3">
      <c r="C11" s="136"/>
      <c r="D11" s="136"/>
      <c r="E11" s="136"/>
      <c r="F11" s="136"/>
      <c r="G11" s="136"/>
    </row>
  </sheetData>
  <sheetProtection algorithmName="SHA-512" hashValue="P8iBwqoeMALL2gDK+0wKVwqQecKghs9QxSvCNRXTSAI1mv1hqFS96ONopFf6SAAh3yj7jffLHOpt8n3LJCJefw==" saltValue="fPQVrAPACdmTgRqofKNe0g==" spinCount="100000" sheet="1" scenarios="1"/>
  <mergeCells count="1">
    <mergeCell ref="D2:F2"/>
  </mergeCells>
  <pageMargins left="0.511811024" right="0.511811024" top="0.78740157499999996" bottom="0.78740157499999996" header="0.31496062000000002" footer="0.31496062000000002"/>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85DAF7ED2B71341B7478392FCAFA25F" ma:contentTypeVersion="2" ma:contentTypeDescription="Crie um novo documento." ma:contentTypeScope="" ma:versionID="6e905ebed195c5fe8146381e9f0f5917">
  <xsd:schema xmlns:xsd="http://www.w3.org/2001/XMLSchema" xmlns:xs="http://www.w3.org/2001/XMLSchema" xmlns:p="http://schemas.microsoft.com/office/2006/metadata/properties" xmlns:ns2="1e05600b-6cf4-4b5a-9407-bd192956eb38" targetNamespace="http://schemas.microsoft.com/office/2006/metadata/properties" ma:root="true" ma:fieldsID="2625eab58c68573c754aaba2616e28e0" ns2:_="">
    <xsd:import namespace="1e05600b-6cf4-4b5a-9407-bd192956eb38"/>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05600b-6cf4-4b5a-9407-bd192956eb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AA7E51-A41B-47F7-BBE6-D4E026B75F46}">
  <ds:schemaRefs>
    <ds:schemaRef ds:uri="http://schemas.microsoft.com/sharepoint/v3/contenttype/forms"/>
  </ds:schemaRefs>
</ds:datastoreItem>
</file>

<file path=customXml/itemProps2.xml><?xml version="1.0" encoding="utf-8"?>
<ds:datastoreItem xmlns:ds="http://schemas.openxmlformats.org/officeDocument/2006/customXml" ds:itemID="{CDB049A6-8861-469A-B763-1B2A7F08DF72}">
  <ds:schemaRefs>
    <ds:schemaRef ds:uri="http://schemas.microsoft.com/office/infopath/2007/PartnerControls"/>
    <ds:schemaRef ds:uri="http://www.w3.org/XML/1998/namespace"/>
    <ds:schemaRef ds:uri="http://purl.org/dc/dcmitype/"/>
    <ds:schemaRef ds:uri="1e05600b-6cf4-4b5a-9407-bd192956eb38"/>
    <ds:schemaRef ds:uri="http://schemas.microsoft.com/office/2006/documentManagement/types"/>
    <ds:schemaRef ds:uri="http://purl.org/dc/elements/1.1/"/>
    <ds:schemaRef ds:uri="http://purl.org/dc/term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C8315732-27EE-40E2-8D47-E794647ADD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05600b-6cf4-4b5a-9407-bd192956eb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26</vt:i4>
      </vt:variant>
      <vt:variant>
        <vt:lpstr>Intervalos Nomeados</vt:lpstr>
      </vt:variant>
      <vt:variant>
        <vt:i4>6</vt:i4>
      </vt:variant>
    </vt:vector>
  </HeadingPairs>
  <TitlesOfParts>
    <vt:vector size="32" baseType="lpstr">
      <vt:lpstr>Filtro2</vt:lpstr>
      <vt:lpstr>INTRODUÇÃO</vt:lpstr>
      <vt:lpstr>DADOS CADASTRAIS</vt:lpstr>
      <vt:lpstr>ORIENTAÇÕES</vt:lpstr>
      <vt:lpstr>FDCA</vt:lpstr>
      <vt:lpstr>FOTOS 3</vt:lpstr>
      <vt:lpstr>CERCA</vt:lpstr>
      <vt:lpstr>SH</vt:lpstr>
      <vt:lpstr>LUZES</vt:lpstr>
      <vt:lpstr>SV</vt:lpstr>
      <vt:lpstr>COM</vt:lpstr>
      <vt:lpstr>AUXÍLIOS</vt:lpstr>
      <vt:lpstr>CRED</vt:lpstr>
      <vt:lpstr>PISTA(S)</vt:lpstr>
      <vt:lpstr>TÁXI(S)</vt:lpstr>
      <vt:lpstr>PÁTIO(S)</vt:lpstr>
      <vt:lpstr>VIA(S) SERVIÇO</vt:lpstr>
      <vt:lpstr>AREAS VERDES</vt:lpstr>
      <vt:lpstr>DRENAGEM</vt:lpstr>
      <vt:lpstr>FAIXA DE PISTA</vt:lpstr>
      <vt:lpstr>Filtrar</vt:lpstr>
      <vt:lpstr>BowTie RI</vt:lpstr>
      <vt:lpstr>BowTie RE</vt:lpstr>
      <vt:lpstr>BowTie FOD</vt:lpstr>
      <vt:lpstr>BowTie BIRD</vt:lpstr>
      <vt:lpstr>BowTie WILD</vt:lpstr>
      <vt:lpstr>'BowTie BIRD'!Area_de_impressao</vt:lpstr>
      <vt:lpstr>'BowTie FOD'!Area_de_impressao</vt:lpstr>
      <vt:lpstr>'BowTie RE'!Area_de_impressao</vt:lpstr>
      <vt:lpstr>'BowTie RI'!Area_de_impressao</vt:lpstr>
      <vt:lpstr>'BowTie WILD'!Area_de_impressao</vt:lpstr>
      <vt:lpstr>FDCA!Titulos_de_impressao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Marcos Roberto Eurich</dc:creator>
  <cp:keywords/>
  <dc:description/>
  <cp:lastModifiedBy>Graciela Kraemer</cp:lastModifiedBy>
  <cp:revision/>
  <dcterms:created xsi:type="dcterms:W3CDTF">2021-06-24T18:05:15Z</dcterms:created>
  <dcterms:modified xsi:type="dcterms:W3CDTF">2023-02-23T17:26:23Z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0x010100885DAF7ED2B71341B7478392FCAFA25F</vt:lpwstr>
  </property>
</Properties>
</file>