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java.silva\Desktop\ANAC\"/>
    </mc:Choice>
  </mc:AlternateContent>
  <bookViews>
    <workbookView xWindow="5115" yWindow="555" windowWidth="17985" windowHeight="10755" tabRatio="401"/>
  </bookViews>
  <sheets>
    <sheet name="Checklist" sheetId="2" r:id="rId1"/>
    <sheet name="Pontuação" sheetId="4" r:id="rId2"/>
  </sheets>
  <definedNames>
    <definedName name="_xlnm._FilterDatabase" localSheetId="0" hidden="1">Checklist!$A$8:$N$261</definedName>
    <definedName name="_xlnm._FilterDatabase" localSheetId="1" hidden="1">Pontuação!$A$4:$AC$245</definedName>
    <definedName name="_xlnm.Print_Area" localSheetId="0">Checklist!$A$1:$N$269</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246" i="4" l="1"/>
  <c r="I15" i="4" l="1"/>
  <c r="B159" i="4" l="1"/>
  <c r="B160" i="4"/>
  <c r="B64" i="4"/>
  <c r="H73" i="2" l="1"/>
  <c r="I73" i="2" l="1"/>
  <c r="C64" i="4"/>
  <c r="E64" i="4" s="1"/>
  <c r="C73" i="2"/>
  <c r="H174" i="2"/>
  <c r="H175" i="2"/>
  <c r="B92" i="4"/>
  <c r="H104" i="2"/>
  <c r="I104" i="2" s="1"/>
  <c r="C145" i="4"/>
  <c r="E145" i="4" s="1"/>
  <c r="C154" i="4"/>
  <c r="E154" i="4" s="1"/>
  <c r="C164" i="4"/>
  <c r="E164" i="4" s="1"/>
  <c r="C170" i="4"/>
  <c r="E170" i="4" s="1"/>
  <c r="C193" i="4"/>
  <c r="E193" i="4" s="1"/>
  <c r="C205" i="4"/>
  <c r="E205" i="4" s="1"/>
  <c r="C211" i="4"/>
  <c r="E211" i="4" s="1"/>
  <c r="B161" i="4"/>
  <c r="H176" i="2"/>
  <c r="C176" i="2" s="1"/>
  <c r="B220" i="4"/>
  <c r="B221" i="4"/>
  <c r="B222" i="4"/>
  <c r="B223" i="4"/>
  <c r="B224" i="4"/>
  <c r="B225" i="4"/>
  <c r="B226" i="4"/>
  <c r="B227" i="4"/>
  <c r="B228" i="4"/>
  <c r="B229" i="4"/>
  <c r="B230" i="4"/>
  <c r="B231" i="4"/>
  <c r="B232" i="4"/>
  <c r="B233" i="4"/>
  <c r="B234" i="4"/>
  <c r="B235" i="4"/>
  <c r="B236" i="4"/>
  <c r="B237" i="4"/>
  <c r="B238" i="4"/>
  <c r="B239" i="4"/>
  <c r="B240" i="4"/>
  <c r="B241" i="4"/>
  <c r="B242" i="4"/>
  <c r="B243" i="4"/>
  <c r="B244" i="4"/>
  <c r="H251" i="2"/>
  <c r="H250" i="2"/>
  <c r="H249" i="2"/>
  <c r="I249" i="2" s="1"/>
  <c r="H248" i="2"/>
  <c r="I248" i="2" s="1"/>
  <c r="H257" i="2"/>
  <c r="H255" i="2"/>
  <c r="I255" i="2" s="1"/>
  <c r="H256" i="2"/>
  <c r="I256" i="2" s="1"/>
  <c r="H254" i="2"/>
  <c r="I254" i="2" s="1"/>
  <c r="H253" i="2"/>
  <c r="C237" i="4" s="1"/>
  <c r="E237" i="4" s="1"/>
  <c r="H259" i="2"/>
  <c r="I259" i="2" s="1"/>
  <c r="B51" i="4"/>
  <c r="B52" i="4"/>
  <c r="B53" i="4"/>
  <c r="B54" i="4"/>
  <c r="B55" i="4"/>
  <c r="B56" i="4"/>
  <c r="B57" i="4"/>
  <c r="B58" i="4"/>
  <c r="B59" i="4"/>
  <c r="B60" i="4"/>
  <c r="B61" i="4"/>
  <c r="B62" i="4"/>
  <c r="B63" i="4"/>
  <c r="B65" i="4"/>
  <c r="B66" i="4"/>
  <c r="B67" i="4"/>
  <c r="B68" i="4"/>
  <c r="B50" i="4"/>
  <c r="B38" i="4"/>
  <c r="B39" i="4"/>
  <c r="B40" i="4"/>
  <c r="B41" i="4"/>
  <c r="B42" i="4"/>
  <c r="B43" i="4"/>
  <c r="B44" i="4"/>
  <c r="B45" i="4"/>
  <c r="B46" i="4"/>
  <c r="B47" i="4"/>
  <c r="B48" i="4"/>
  <c r="B37" i="4"/>
  <c r="B29" i="4"/>
  <c r="B30" i="4"/>
  <c r="B31" i="4"/>
  <c r="B32" i="4"/>
  <c r="B33" i="4"/>
  <c r="B34" i="4"/>
  <c r="B35" i="4"/>
  <c r="B28" i="4"/>
  <c r="B24" i="4"/>
  <c r="B25" i="4"/>
  <c r="B26" i="4"/>
  <c r="B23" i="4"/>
  <c r="B6" i="4"/>
  <c r="B7" i="4"/>
  <c r="B8" i="4"/>
  <c r="B9" i="4"/>
  <c r="B10" i="4"/>
  <c r="B11" i="4"/>
  <c r="B12" i="4"/>
  <c r="B13" i="4"/>
  <c r="B14" i="4"/>
  <c r="B15" i="4"/>
  <c r="B16" i="4"/>
  <c r="B17" i="4"/>
  <c r="B18" i="4"/>
  <c r="B19" i="4"/>
  <c r="B20" i="4"/>
  <c r="B21" i="4"/>
  <c r="B5" i="4"/>
  <c r="B142" i="4"/>
  <c r="B143" i="4"/>
  <c r="B144" i="4"/>
  <c r="B145" i="4"/>
  <c r="B146" i="4"/>
  <c r="B147" i="4"/>
  <c r="B148" i="4"/>
  <c r="B149" i="4"/>
  <c r="B150" i="4"/>
  <c r="B151" i="4"/>
  <c r="B152" i="4"/>
  <c r="B153" i="4"/>
  <c r="B154" i="4"/>
  <c r="B155" i="4"/>
  <c r="B156" i="4"/>
  <c r="B157" i="4"/>
  <c r="B158"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H159" i="2"/>
  <c r="C144" i="4" s="1"/>
  <c r="E144" i="4" s="1"/>
  <c r="C94" i="4"/>
  <c r="E94" i="4" s="1"/>
  <c r="C101" i="4"/>
  <c r="E101" i="4" s="1"/>
  <c r="C107" i="4"/>
  <c r="E107" i="4" s="1"/>
  <c r="C112" i="4"/>
  <c r="E112" i="4" s="1"/>
  <c r="C120" i="4"/>
  <c r="E120" i="4" s="1"/>
  <c r="C126" i="4"/>
  <c r="E126" i="4" s="1"/>
  <c r="B86" i="4"/>
  <c r="B87" i="4"/>
  <c r="B88" i="4"/>
  <c r="B89" i="4"/>
  <c r="B90" i="4"/>
  <c r="B91"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H103" i="2"/>
  <c r="I103" i="2" s="1"/>
  <c r="H102" i="2"/>
  <c r="C102" i="2" s="1"/>
  <c r="B71" i="4"/>
  <c r="B72" i="4"/>
  <c r="B73" i="4"/>
  <c r="B74" i="4"/>
  <c r="B75" i="4"/>
  <c r="B76" i="4"/>
  <c r="B77" i="4"/>
  <c r="B78" i="4"/>
  <c r="B79" i="4"/>
  <c r="B80" i="4"/>
  <c r="B81" i="4"/>
  <c r="B82" i="4"/>
  <c r="B83" i="4"/>
  <c r="B70" i="4"/>
  <c r="B128" i="4"/>
  <c r="B129" i="4"/>
  <c r="B130" i="4"/>
  <c r="B131" i="4"/>
  <c r="B132" i="4"/>
  <c r="B133" i="4"/>
  <c r="B134" i="4"/>
  <c r="B135" i="4"/>
  <c r="B136" i="4"/>
  <c r="B137" i="4"/>
  <c r="H148" i="2"/>
  <c r="C148" i="2" s="1"/>
  <c r="H48" i="2"/>
  <c r="H50" i="2"/>
  <c r="I50" i="2" s="1"/>
  <c r="H49" i="2"/>
  <c r="H38" i="2"/>
  <c r="I38" i="2" s="1"/>
  <c r="H37" i="2"/>
  <c r="C37" i="2" s="1"/>
  <c r="H41" i="2"/>
  <c r="I41" i="2" s="1"/>
  <c r="H40" i="2"/>
  <c r="I40" i="2" s="1"/>
  <c r="H39" i="2"/>
  <c r="I39" i="2" s="1"/>
  <c r="H42" i="2"/>
  <c r="C42" i="2" s="1"/>
  <c r="H36" i="2"/>
  <c r="C36" i="2" s="1"/>
  <c r="H35" i="2"/>
  <c r="H56" i="2"/>
  <c r="H55" i="2"/>
  <c r="I55" i="2" s="1"/>
  <c r="H54" i="2"/>
  <c r="I54" i="2" s="1"/>
  <c r="H53" i="2"/>
  <c r="C53" i="2" s="1"/>
  <c r="H52" i="2"/>
  <c r="C52" i="2" s="1"/>
  <c r="H51" i="2"/>
  <c r="I51" i="2" s="1"/>
  <c r="H47" i="2"/>
  <c r="I47" i="2" s="1"/>
  <c r="H46" i="2"/>
  <c r="H45" i="2"/>
  <c r="C45" i="2" s="1"/>
  <c r="H77" i="2"/>
  <c r="C77" i="2" s="1"/>
  <c r="H76" i="2"/>
  <c r="I76" i="2" s="1"/>
  <c r="H75" i="2"/>
  <c r="C66" i="4" s="1"/>
  <c r="E66" i="4" s="1"/>
  <c r="H74" i="2"/>
  <c r="C74" i="2" s="1"/>
  <c r="H72" i="2"/>
  <c r="I72" i="2" s="1"/>
  <c r="H71" i="2"/>
  <c r="I71" i="2" s="1"/>
  <c r="H70" i="2"/>
  <c r="I70" i="2" s="1"/>
  <c r="H69" i="2"/>
  <c r="I69" i="2" s="1"/>
  <c r="H68" i="2"/>
  <c r="I68" i="2" s="1"/>
  <c r="H67" i="2"/>
  <c r="I67" i="2" s="1"/>
  <c r="H66" i="2"/>
  <c r="H65" i="2"/>
  <c r="C65" i="2" s="1"/>
  <c r="H64" i="2"/>
  <c r="H63" i="2"/>
  <c r="I63" i="2" s="1"/>
  <c r="H62" i="2"/>
  <c r="I62" i="2" s="1"/>
  <c r="H61" i="2"/>
  <c r="I61" i="2" s="1"/>
  <c r="H60" i="2"/>
  <c r="I60" i="2" s="1"/>
  <c r="H59" i="2"/>
  <c r="C59" i="2" s="1"/>
  <c r="H93" i="2"/>
  <c r="H92" i="2"/>
  <c r="C92" i="2" s="1"/>
  <c r="H91" i="2"/>
  <c r="H90" i="2"/>
  <c r="I90" i="2" s="1"/>
  <c r="H89" i="2"/>
  <c r="H88" i="2"/>
  <c r="C78" i="4" s="1"/>
  <c r="E78" i="4" s="1"/>
  <c r="H87" i="2"/>
  <c r="H86" i="2"/>
  <c r="H85" i="2"/>
  <c r="C75" i="4" s="1"/>
  <c r="E75" i="4" s="1"/>
  <c r="H84" i="2"/>
  <c r="C84" i="2" s="1"/>
  <c r="H83" i="2"/>
  <c r="H82" i="2"/>
  <c r="I82" i="2" s="1"/>
  <c r="H81" i="2"/>
  <c r="C71" i="4" s="1"/>
  <c r="H80" i="2"/>
  <c r="C238" i="4"/>
  <c r="E238" i="4" s="1"/>
  <c r="C249" i="2"/>
  <c r="C248" i="2"/>
  <c r="C254" i="2"/>
  <c r="C42" i="4"/>
  <c r="E42" i="4" s="1"/>
  <c r="C40" i="2"/>
  <c r="H129" i="2"/>
  <c r="C117" i="4" s="1"/>
  <c r="E117" i="4" s="1"/>
  <c r="H118" i="2"/>
  <c r="H109" i="2"/>
  <c r="B126" i="4"/>
  <c r="H150" i="2"/>
  <c r="C138" i="4" s="1"/>
  <c r="E138" i="4" s="1"/>
  <c r="H139" i="2"/>
  <c r="I139" i="2" s="1"/>
  <c r="H142" i="2"/>
  <c r="H231" i="2"/>
  <c r="I231" i="2" s="1"/>
  <c r="H232" i="2"/>
  <c r="C217" i="4" s="1"/>
  <c r="E217" i="4" s="1"/>
  <c r="H230" i="2"/>
  <c r="C215" i="4" s="1"/>
  <c r="E215" i="4" s="1"/>
  <c r="H246" i="2"/>
  <c r="C230" i="4" s="1"/>
  <c r="E230" i="4" s="1"/>
  <c r="H245" i="2"/>
  <c r="C245" i="2" s="1"/>
  <c r="H237" i="2"/>
  <c r="I237" i="2" s="1"/>
  <c r="H238" i="2"/>
  <c r="H236" i="2"/>
  <c r="H25" i="2"/>
  <c r="C20" i="4" s="1"/>
  <c r="E20" i="4" s="1"/>
  <c r="H24" i="2"/>
  <c r="H23" i="2"/>
  <c r="H22" i="2"/>
  <c r="C17" i="4" s="1"/>
  <c r="E17" i="4" s="1"/>
  <c r="H21" i="2"/>
  <c r="C21" i="2" s="1"/>
  <c r="H20" i="2"/>
  <c r="I20" i="2" s="1"/>
  <c r="H19" i="2"/>
  <c r="H17" i="2"/>
  <c r="H18" i="2"/>
  <c r="H16" i="2"/>
  <c r="H14" i="2"/>
  <c r="C9" i="4" s="1"/>
  <c r="E9" i="4" s="1"/>
  <c r="H229" i="2"/>
  <c r="H228" i="2"/>
  <c r="I228" i="2" s="1"/>
  <c r="H222" i="2"/>
  <c r="C207" i="4" s="1"/>
  <c r="E207" i="4" s="1"/>
  <c r="H223" i="2"/>
  <c r="C208" i="4" s="1"/>
  <c r="E208" i="4" s="1"/>
  <c r="H224" i="2"/>
  <c r="C209" i="4" s="1"/>
  <c r="E209" i="4" s="1"/>
  <c r="H225" i="2"/>
  <c r="C210" i="4" s="1"/>
  <c r="E210" i="4" s="1"/>
  <c r="H181" i="2"/>
  <c r="C166" i="4" s="1"/>
  <c r="E166" i="4" s="1"/>
  <c r="H182" i="2"/>
  <c r="I182" i="2" s="1"/>
  <c r="H183" i="2"/>
  <c r="H184" i="2"/>
  <c r="C169" i="4" s="1"/>
  <c r="E169" i="4" s="1"/>
  <c r="H180" i="2"/>
  <c r="C165" i="4" s="1"/>
  <c r="E165" i="4" s="1"/>
  <c r="H171" i="2"/>
  <c r="H172" i="2"/>
  <c r="H173" i="2"/>
  <c r="C173" i="2" s="1"/>
  <c r="H177" i="2"/>
  <c r="C177" i="2" s="1"/>
  <c r="H178" i="2"/>
  <c r="C178" i="2" s="1"/>
  <c r="H170" i="2"/>
  <c r="H162" i="2"/>
  <c r="C162" i="2" s="1"/>
  <c r="H163" i="2"/>
  <c r="C148" i="4" s="1"/>
  <c r="E148" i="4" s="1"/>
  <c r="H164" i="2"/>
  <c r="C149" i="4" s="1"/>
  <c r="E149" i="4" s="1"/>
  <c r="H165" i="2"/>
  <c r="H166" i="2"/>
  <c r="C151" i="4" s="1"/>
  <c r="E151" i="4" s="1"/>
  <c r="H167" i="2"/>
  <c r="C152" i="4" s="1"/>
  <c r="E152" i="4" s="1"/>
  <c r="H168" i="2"/>
  <c r="I168" i="2" s="1"/>
  <c r="H161" i="2"/>
  <c r="I161" i="2" s="1"/>
  <c r="H157" i="2"/>
  <c r="C142" i="4" s="1"/>
  <c r="E142" i="4" s="1"/>
  <c r="H158" i="2"/>
  <c r="H140" i="2"/>
  <c r="I140" i="2" s="1"/>
  <c r="H141" i="2"/>
  <c r="H143" i="2"/>
  <c r="C143" i="2" s="1"/>
  <c r="H144" i="2"/>
  <c r="H145" i="2"/>
  <c r="I145" i="2" s="1"/>
  <c r="H146" i="2"/>
  <c r="H147" i="2"/>
  <c r="H149" i="2"/>
  <c r="C149" i="2" s="1"/>
  <c r="H151" i="2"/>
  <c r="H152" i="2"/>
  <c r="C152" i="2" s="1"/>
  <c r="C122" i="4"/>
  <c r="E122" i="4" s="1"/>
  <c r="H135" i="2"/>
  <c r="I135" i="2" s="1"/>
  <c r="H136" i="2"/>
  <c r="C121" i="4"/>
  <c r="E121" i="4" s="1"/>
  <c r="H126" i="2"/>
  <c r="C126" i="2" s="1"/>
  <c r="H127" i="2"/>
  <c r="I127" i="2" s="1"/>
  <c r="H128" i="2"/>
  <c r="C116" i="4" s="1"/>
  <c r="E116" i="4" s="1"/>
  <c r="H130" i="2"/>
  <c r="H131" i="2"/>
  <c r="C131" i="2" s="1"/>
  <c r="H125" i="2"/>
  <c r="H115" i="2"/>
  <c r="C103" i="4" s="1"/>
  <c r="E103" i="4" s="1"/>
  <c r="H116" i="2"/>
  <c r="H117" i="2"/>
  <c r="C117" i="2" s="1"/>
  <c r="H120" i="2"/>
  <c r="I120" i="2" s="1"/>
  <c r="H121" i="2"/>
  <c r="H122" i="2"/>
  <c r="H123" i="2"/>
  <c r="H114" i="2"/>
  <c r="H108" i="2"/>
  <c r="H110" i="2"/>
  <c r="H111" i="2"/>
  <c r="H112" i="2"/>
  <c r="I112" i="2" s="1"/>
  <c r="H107" i="2"/>
  <c r="H98" i="2"/>
  <c r="I98" i="2" s="1"/>
  <c r="H99" i="2"/>
  <c r="C87" i="4" s="1"/>
  <c r="E87" i="4" s="1"/>
  <c r="H100" i="2"/>
  <c r="C88" i="4" s="1"/>
  <c r="E88" i="4" s="1"/>
  <c r="H101" i="2"/>
  <c r="H105" i="2"/>
  <c r="H97" i="2"/>
  <c r="H30" i="2"/>
  <c r="H31" i="2"/>
  <c r="H32" i="2"/>
  <c r="H29" i="2"/>
  <c r="H10" i="2"/>
  <c r="I10" i="2" s="1"/>
  <c r="H11" i="2"/>
  <c r="H12" i="2"/>
  <c r="C12" i="2" s="1"/>
  <c r="H13" i="2"/>
  <c r="C13" i="2" s="1"/>
  <c r="H15" i="2"/>
  <c r="I15" i="2" s="1"/>
  <c r="H26" i="2"/>
  <c r="C131" i="4"/>
  <c r="E131" i="4" s="1"/>
  <c r="H239" i="2"/>
  <c r="I239" i="2" s="1"/>
  <c r="H240" i="2"/>
  <c r="C224" i="4" s="1"/>
  <c r="E224" i="4" s="1"/>
  <c r="H241" i="2"/>
  <c r="H242" i="2"/>
  <c r="C226" i="4" s="1"/>
  <c r="E226" i="4" s="1"/>
  <c r="H243" i="2"/>
  <c r="I243" i="2" s="1"/>
  <c r="H244" i="2"/>
  <c r="I244" i="2" s="1"/>
  <c r="H247" i="2"/>
  <c r="C231" i="4" s="1"/>
  <c r="E231" i="4" s="1"/>
  <c r="H252" i="2"/>
  <c r="H258" i="2"/>
  <c r="C242" i="4" s="1"/>
  <c r="E242" i="4" s="1"/>
  <c r="H260" i="2"/>
  <c r="I260" i="2" s="1"/>
  <c r="H235" i="2"/>
  <c r="C219" i="4" s="1"/>
  <c r="H221" i="2"/>
  <c r="I221" i="2" s="1"/>
  <c r="H156" i="2"/>
  <c r="H210" i="2"/>
  <c r="C195" i="4" s="1"/>
  <c r="E195" i="4" s="1"/>
  <c r="H211" i="2"/>
  <c r="H212" i="2"/>
  <c r="H213" i="2"/>
  <c r="I213" i="2" s="1"/>
  <c r="H214" i="2"/>
  <c r="H215" i="2"/>
  <c r="I215" i="2" s="1"/>
  <c r="H216" i="2"/>
  <c r="C201" i="4" s="1"/>
  <c r="E201" i="4" s="1"/>
  <c r="H217" i="2"/>
  <c r="I217" i="2" s="1"/>
  <c r="H218" i="2"/>
  <c r="C218" i="2" s="1"/>
  <c r="H219" i="2"/>
  <c r="C204" i="4" s="1"/>
  <c r="E204" i="4" s="1"/>
  <c r="H209" i="2"/>
  <c r="I209" i="2" s="1"/>
  <c r="C194" i="4"/>
  <c r="E194" i="4" s="1"/>
  <c r="H187" i="2"/>
  <c r="C172" i="4" s="1"/>
  <c r="E172" i="4" s="1"/>
  <c r="H188" i="2"/>
  <c r="H189" i="2"/>
  <c r="I189" i="2" s="1"/>
  <c r="H190" i="2"/>
  <c r="C175" i="4" s="1"/>
  <c r="E175" i="4" s="1"/>
  <c r="H191" i="2"/>
  <c r="C176" i="4" s="1"/>
  <c r="E176" i="4" s="1"/>
  <c r="H192" i="2"/>
  <c r="H193" i="2"/>
  <c r="I193" i="2" s="1"/>
  <c r="H194" i="2"/>
  <c r="I194" i="2" s="1"/>
  <c r="H195" i="2"/>
  <c r="C180" i="4" s="1"/>
  <c r="E180" i="4" s="1"/>
  <c r="H196" i="2"/>
  <c r="C181" i="4" s="1"/>
  <c r="E181" i="4" s="1"/>
  <c r="H197" i="2"/>
  <c r="I197" i="2" s="1"/>
  <c r="H198" i="2"/>
  <c r="C183" i="4" s="1"/>
  <c r="E183" i="4" s="1"/>
  <c r="H199" i="2"/>
  <c r="I199" i="2" s="1"/>
  <c r="H200" i="2"/>
  <c r="H201" i="2"/>
  <c r="H202" i="2"/>
  <c r="H203" i="2"/>
  <c r="H204" i="2"/>
  <c r="C204" i="2" s="1"/>
  <c r="H205" i="2"/>
  <c r="I205" i="2" s="1"/>
  <c r="H206" i="2"/>
  <c r="C206" i="2" s="1"/>
  <c r="H207" i="2"/>
  <c r="H186" i="2"/>
  <c r="C171" i="4" s="1"/>
  <c r="E171" i="4" s="1"/>
  <c r="C197" i="4"/>
  <c r="E197" i="4" s="1"/>
  <c r="C177" i="4"/>
  <c r="E177" i="4" s="1"/>
  <c r="C173" i="4"/>
  <c r="E173" i="4" s="1"/>
  <c r="C182" i="4"/>
  <c r="E182" i="4" s="1"/>
  <c r="C174" i="4"/>
  <c r="E174" i="4" s="1"/>
  <c r="C200" i="4"/>
  <c r="E200" i="4" s="1"/>
  <c r="C239" i="2"/>
  <c r="C247" i="2"/>
  <c r="C240" i="2"/>
  <c r="B219" i="4"/>
  <c r="B141" i="4"/>
  <c r="B127" i="4"/>
  <c r="B85" i="4"/>
  <c r="C225" i="2"/>
  <c r="I143" i="2"/>
  <c r="C183" i="2"/>
  <c r="I183" i="2"/>
  <c r="H227" i="2"/>
  <c r="C197" i="2"/>
  <c r="C171" i="2"/>
  <c r="C157" i="2"/>
  <c r="I157" i="2"/>
  <c r="I164" i="2"/>
  <c r="I163" i="2"/>
  <c r="C164" i="2"/>
  <c r="I166" i="2"/>
  <c r="I162" i="2"/>
  <c r="L2" i="4"/>
  <c r="I149" i="2"/>
  <c r="C192" i="2"/>
  <c r="C201" i="2"/>
  <c r="C215" i="2"/>
  <c r="I196" i="2"/>
  <c r="I188" i="2"/>
  <c r="I223" i="2"/>
  <c r="C205" i="2"/>
  <c r="I212" i="2"/>
  <c r="C223" i="2"/>
  <c r="C188" i="2"/>
  <c r="C209" i="2"/>
  <c r="C200" i="2"/>
  <c r="C196" i="2"/>
  <c r="C127" i="2"/>
  <c r="I111" i="2"/>
  <c r="I126" i="2"/>
  <c r="I186" i="2"/>
  <c r="C189" i="2"/>
  <c r="C134" i="2"/>
  <c r="C111" i="2"/>
  <c r="C135" i="2"/>
  <c r="I151" i="2"/>
  <c r="I31" i="2"/>
  <c r="C145" i="2"/>
  <c r="C230" i="2" l="1"/>
  <c r="C243" i="2"/>
  <c r="I159" i="2"/>
  <c r="C180" i="2"/>
  <c r="C166" i="2"/>
  <c r="I167" i="2"/>
  <c r="C223" i="4"/>
  <c r="E223" i="4" s="1"/>
  <c r="C206" i="4"/>
  <c r="E206" i="4" s="1"/>
  <c r="C123" i="4"/>
  <c r="E123" i="4" s="1"/>
  <c r="C100" i="2"/>
  <c r="I100" i="2"/>
  <c r="I184" i="2"/>
  <c r="C163" i="2"/>
  <c r="C167" i="2"/>
  <c r="C68" i="2"/>
  <c r="C159" i="2"/>
  <c r="I172" i="2"/>
  <c r="C172" i="2"/>
  <c r="C11" i="2"/>
  <c r="I204" i="2"/>
  <c r="C214" i="4"/>
  <c r="E214" i="4" s="1"/>
  <c r="I229" i="2"/>
  <c r="C232" i="2"/>
  <c r="C244" i="4"/>
  <c r="E244" i="4" s="1"/>
  <c r="C260" i="2"/>
  <c r="C235" i="4"/>
  <c r="E235" i="4" s="1"/>
  <c r="C225" i="4"/>
  <c r="E225" i="4" s="1"/>
  <c r="I241" i="2"/>
  <c r="I224" i="2"/>
  <c r="C224" i="2"/>
  <c r="I222" i="2"/>
  <c r="I216" i="2"/>
  <c r="C216" i="2"/>
  <c r="C182" i="2"/>
  <c r="I178" i="2"/>
  <c r="I170" i="2"/>
  <c r="C170" i="2"/>
  <c r="C168" i="2"/>
  <c r="C141" i="4"/>
  <c r="E141" i="4" s="1"/>
  <c r="C156" i="2"/>
  <c r="I156" i="2"/>
  <c r="I147" i="2"/>
  <c r="C135" i="4"/>
  <c r="E135" i="4" s="1"/>
  <c r="C147" i="2"/>
  <c r="C150" i="2"/>
  <c r="I131" i="2"/>
  <c r="C125" i="2"/>
  <c r="C113" i="4"/>
  <c r="E113" i="4" s="1"/>
  <c r="I125" i="2"/>
  <c r="C111" i="4"/>
  <c r="E111" i="4" s="1"/>
  <c r="C123" i="2"/>
  <c r="I123" i="2"/>
  <c r="C120" i="2"/>
  <c r="C105" i="4"/>
  <c r="E105" i="4" s="1"/>
  <c r="I117" i="2"/>
  <c r="C102" i="4"/>
  <c r="E102" i="4" s="1"/>
  <c r="I114" i="2"/>
  <c r="C114" i="2"/>
  <c r="C112" i="2"/>
  <c r="C99" i="2"/>
  <c r="I99" i="2"/>
  <c r="C97" i="2"/>
  <c r="C85" i="4"/>
  <c r="E85" i="4" s="1"/>
  <c r="I97" i="2"/>
  <c r="I92" i="2"/>
  <c r="C79" i="4"/>
  <c r="E79" i="4" s="1"/>
  <c r="I87" i="2"/>
  <c r="C77" i="4"/>
  <c r="E77" i="4" s="1"/>
  <c r="I84" i="2"/>
  <c r="C74" i="4"/>
  <c r="E74" i="4" s="1"/>
  <c r="C59" i="4"/>
  <c r="E59" i="4" s="1"/>
  <c r="C56" i="4"/>
  <c r="E56" i="4" s="1"/>
  <c r="I65" i="2"/>
  <c r="C51" i="4"/>
  <c r="E51" i="4" s="1"/>
  <c r="C60" i="2"/>
  <c r="C47" i="4"/>
  <c r="E47" i="4" s="1"/>
  <c r="C55" i="2"/>
  <c r="I53" i="2"/>
  <c r="I52" i="2"/>
  <c r="C44" i="4"/>
  <c r="E44" i="4" s="1"/>
  <c r="C51" i="2"/>
  <c r="C43" i="4"/>
  <c r="E43" i="4" s="1"/>
  <c r="C50" i="2"/>
  <c r="C40" i="4"/>
  <c r="E40" i="4" s="1"/>
  <c r="C30" i="4"/>
  <c r="E30" i="4" s="1"/>
  <c r="I37" i="2"/>
  <c r="I36" i="2"/>
  <c r="C29" i="4"/>
  <c r="E29" i="4" s="1"/>
  <c r="C23" i="4"/>
  <c r="E23" i="4" s="1"/>
  <c r="I29" i="2"/>
  <c r="C29" i="2"/>
  <c r="C25" i="2"/>
  <c r="C10" i="4"/>
  <c r="E10" i="4" s="1"/>
  <c r="C15" i="2"/>
  <c r="C101" i="2"/>
  <c r="I242" i="2"/>
  <c r="C184" i="2"/>
  <c r="I165" i="2"/>
  <c r="C139" i="4"/>
  <c r="E139" i="4" s="1"/>
  <c r="C150" i="4"/>
  <c r="E150" i="4" s="1"/>
  <c r="C147" i="4"/>
  <c r="E147" i="4" s="1"/>
  <c r="I89" i="2"/>
  <c r="C239" i="4"/>
  <c r="E239" i="4" s="1"/>
  <c r="C140" i="2"/>
  <c r="C136" i="2"/>
  <c r="C107" i="2"/>
  <c r="I173" i="2"/>
  <c r="C95" i="4"/>
  <c r="E95" i="4" s="1"/>
  <c r="C109" i="2"/>
  <c r="C82" i="2"/>
  <c r="C72" i="4"/>
  <c r="E72" i="4" s="1"/>
  <c r="C87" i="2"/>
  <c r="C31" i="2"/>
  <c r="C151" i="2"/>
  <c r="C165" i="2"/>
  <c r="C228" i="2"/>
  <c r="I225" i="2"/>
  <c r="C6" i="4"/>
  <c r="E6" i="4" s="1"/>
  <c r="I25" i="2"/>
  <c r="C62" i="2"/>
  <c r="C53" i="4"/>
  <c r="E53" i="4" s="1"/>
  <c r="C203" i="2"/>
  <c r="C97" i="4"/>
  <c r="E97" i="4" s="1"/>
  <c r="I46" i="2"/>
  <c r="C70" i="2"/>
  <c r="C90" i="2"/>
  <c r="C61" i="4"/>
  <c r="E61" i="4" s="1"/>
  <c r="C80" i="4"/>
  <c r="E80" i="4" s="1"/>
  <c r="C54" i="4"/>
  <c r="E54" i="4" s="1"/>
  <c r="C255" i="2"/>
  <c r="C136" i="4"/>
  <c r="E136" i="4" s="1"/>
  <c r="I181" i="2"/>
  <c r="C242" i="2"/>
  <c r="C63" i="2"/>
  <c r="C32" i="4"/>
  <c r="E32" i="4" s="1"/>
  <c r="C45" i="4"/>
  <c r="E45" i="4" s="1"/>
  <c r="C259" i="2"/>
  <c r="C243" i="4"/>
  <c r="E243" i="4" s="1"/>
  <c r="C146" i="2"/>
  <c r="C222" i="2"/>
  <c r="I109" i="2"/>
  <c r="C39" i="2"/>
  <c r="I148" i="2"/>
  <c r="C250" i="2"/>
  <c r="I32" i="2"/>
  <c r="I130" i="2"/>
  <c r="I141" i="2"/>
  <c r="I180" i="2"/>
  <c r="C229" i="2"/>
  <c r="C134" i="4"/>
  <c r="E134" i="4" s="1"/>
  <c r="C71" i="2"/>
  <c r="C54" i="2"/>
  <c r="C64" i="2"/>
  <c r="C81" i="2"/>
  <c r="C33" i="4"/>
  <c r="E33" i="4" s="1"/>
  <c r="C55" i="4"/>
  <c r="E55" i="4" s="1"/>
  <c r="I102" i="2"/>
  <c r="C90" i="4"/>
  <c r="E90" i="4" s="1"/>
  <c r="I81" i="2"/>
  <c r="I235" i="2"/>
  <c r="C62" i="4"/>
  <c r="E62" i="4" s="1"/>
  <c r="C39" i="4"/>
  <c r="E39" i="4" s="1"/>
  <c r="I146" i="2"/>
  <c r="C207" i="2"/>
  <c r="I210" i="2"/>
  <c r="C141" i="2"/>
  <c r="C181" i="2"/>
  <c r="C189" i="4"/>
  <c r="E189" i="4" s="1"/>
  <c r="C213" i="4"/>
  <c r="E213" i="4" s="1"/>
  <c r="C47" i="2"/>
  <c r="C67" i="4"/>
  <c r="E67" i="4" s="1"/>
  <c r="C82" i="4"/>
  <c r="E82" i="4" s="1"/>
  <c r="V7" i="4"/>
  <c r="C191" i="4"/>
  <c r="E191" i="4" s="1"/>
  <c r="C237" i="2"/>
  <c r="C83" i="2"/>
  <c r="C89" i="2"/>
  <c r="I64" i="2"/>
  <c r="C227" i="2"/>
  <c r="C23" i="2"/>
  <c r="C157" i="4"/>
  <c r="E157" i="4" s="1"/>
  <c r="C14" i="4"/>
  <c r="E14" i="4" s="1"/>
  <c r="C14" i="2"/>
  <c r="I150" i="2"/>
  <c r="I232" i="2"/>
  <c r="I26" i="2"/>
  <c r="C21" i="4"/>
  <c r="E21" i="4" s="1"/>
  <c r="C26" i="2"/>
  <c r="I175" i="2"/>
  <c r="C160" i="4"/>
  <c r="E160" i="4" s="1"/>
  <c r="C174" i="2"/>
  <c r="C159" i="4"/>
  <c r="E159" i="4" s="1"/>
  <c r="C232" i="4"/>
  <c r="E232" i="4" s="1"/>
  <c r="C252" i="2"/>
  <c r="I12" i="2"/>
  <c r="C7" i="4"/>
  <c r="E7" i="4" s="1"/>
  <c r="C110" i="4"/>
  <c r="E110" i="4" s="1"/>
  <c r="I91" i="2"/>
  <c r="C81" i="4"/>
  <c r="E81" i="4" s="1"/>
  <c r="I122" i="2"/>
  <c r="C236" i="4"/>
  <c r="E236" i="4" s="1"/>
  <c r="C156" i="4"/>
  <c r="E156" i="4" s="1"/>
  <c r="T7" i="4"/>
  <c r="C104" i="4"/>
  <c r="E104" i="4" s="1"/>
  <c r="C116" i="2"/>
  <c r="C118" i="2"/>
  <c r="I118" i="2"/>
  <c r="C106" i="4"/>
  <c r="E106" i="4" s="1"/>
  <c r="I86" i="2"/>
  <c r="C86" i="2"/>
  <c r="C69" i="2"/>
  <c r="C60" i="4"/>
  <c r="E60" i="4" s="1"/>
  <c r="C202" i="4"/>
  <c r="E202" i="4" s="1"/>
  <c r="C118" i="4"/>
  <c r="E118" i="4" s="1"/>
  <c r="C128" i="4"/>
  <c r="E128" i="4" s="1"/>
  <c r="C146" i="4"/>
  <c r="E146" i="4" s="1"/>
  <c r="C161" i="2"/>
  <c r="C168" i="4"/>
  <c r="E168" i="4" s="1"/>
  <c r="C61" i="2"/>
  <c r="C52" i="4"/>
  <c r="E52" i="4" s="1"/>
  <c r="C63" i="4"/>
  <c r="E63" i="4" s="1"/>
  <c r="C72" i="2"/>
  <c r="C76" i="2"/>
  <c r="I56" i="2"/>
  <c r="C48" i="4"/>
  <c r="E48" i="4" s="1"/>
  <c r="C56" i="2"/>
  <c r="I42" i="2"/>
  <c r="C35" i="4"/>
  <c r="E35" i="4" s="1"/>
  <c r="C49" i="2"/>
  <c r="C41" i="4"/>
  <c r="E41" i="4" s="1"/>
  <c r="C130" i="2"/>
  <c r="C186" i="2"/>
  <c r="I247" i="2"/>
  <c r="C213" i="2"/>
  <c r="I192" i="2"/>
  <c r="C192" i="4"/>
  <c r="E192" i="4" s="1"/>
  <c r="C186" i="4"/>
  <c r="E186" i="4" s="1"/>
  <c r="I201" i="2"/>
  <c r="C178" i="4"/>
  <c r="E178" i="4" s="1"/>
  <c r="C193" i="2"/>
  <c r="C212" i="2"/>
  <c r="C98" i="4"/>
  <c r="E98" i="4" s="1"/>
  <c r="C137" i="4"/>
  <c r="E137" i="4" s="1"/>
  <c r="C143" i="4"/>
  <c r="E143" i="4" s="1"/>
  <c r="S8" i="4" s="1"/>
  <c r="I158" i="2"/>
  <c r="S7" i="4" s="1"/>
  <c r="C158" i="2"/>
  <c r="C158" i="4"/>
  <c r="E158" i="4" s="1"/>
  <c r="C67" i="2"/>
  <c r="I49" i="2"/>
  <c r="C46" i="4"/>
  <c r="E46" i="4" s="1"/>
  <c r="C103" i="2"/>
  <c r="C91" i="4"/>
  <c r="E91" i="4" s="1"/>
  <c r="I93" i="2"/>
  <c r="C83" i="4"/>
  <c r="E83" i="4" s="1"/>
  <c r="C93" i="2"/>
  <c r="I35" i="2"/>
  <c r="C35" i="2"/>
  <c r="C28" i="4"/>
  <c r="E28" i="4" s="1"/>
  <c r="C34" i="4"/>
  <c r="E34" i="4" s="1"/>
  <c r="C41" i="2"/>
  <c r="C93" i="4"/>
  <c r="E93" i="4" s="1"/>
  <c r="C86" i="4"/>
  <c r="E86" i="4" s="1"/>
  <c r="C80" i="2"/>
  <c r="C70" i="4"/>
  <c r="E70" i="4" s="1"/>
  <c r="I66" i="2"/>
  <c r="C57" i="4"/>
  <c r="E57" i="4" s="1"/>
  <c r="C46" i="2"/>
  <c r="C38" i="4"/>
  <c r="E38" i="4" s="1"/>
  <c r="C110" i="2"/>
  <c r="C105" i="2"/>
  <c r="I105" i="2"/>
  <c r="C122" i="2"/>
  <c r="C162" i="4"/>
  <c r="E162" i="4" s="1"/>
  <c r="C98" i="2"/>
  <c r="C32" i="2"/>
  <c r="C133" i="2"/>
  <c r="I110" i="2"/>
  <c r="I252" i="2"/>
  <c r="C217" i="2"/>
  <c r="I171" i="2"/>
  <c r="C231" i="2"/>
  <c r="I227" i="2"/>
  <c r="C212" i="4"/>
  <c r="E212" i="4" s="1"/>
  <c r="I116" i="2"/>
  <c r="I177" i="2"/>
  <c r="C241" i="2"/>
  <c r="C185" i="4"/>
  <c r="E185" i="4" s="1"/>
  <c r="I200" i="2"/>
  <c r="C26" i="4"/>
  <c r="E26" i="4" s="1"/>
  <c r="C99" i="4"/>
  <c r="E99" i="4" s="1"/>
  <c r="C119" i="4"/>
  <c r="E119" i="4" s="1"/>
  <c r="C114" i="4"/>
  <c r="E114" i="4" s="1"/>
  <c r="I18" i="2"/>
  <c r="C18" i="2"/>
  <c r="C13" i="4"/>
  <c r="E13" i="4" s="1"/>
  <c r="C16" i="4"/>
  <c r="E16" i="4" s="1"/>
  <c r="I21" i="2"/>
  <c r="I129" i="2"/>
  <c r="I83" i="2"/>
  <c r="C66" i="2"/>
  <c r="I80" i="2"/>
  <c r="C38" i="2"/>
  <c r="C31" i="4"/>
  <c r="E31" i="4" s="1"/>
  <c r="C76" i="4"/>
  <c r="E76" i="4" s="1"/>
  <c r="C73" i="4"/>
  <c r="E73" i="4" s="1"/>
  <c r="C58" i="4"/>
  <c r="E58" i="4" s="1"/>
  <c r="I85" i="2"/>
  <c r="C85" i="2"/>
  <c r="C88" i="2"/>
  <c r="I88" i="2"/>
  <c r="C91" i="2"/>
  <c r="I59" i="2"/>
  <c r="C50" i="4"/>
  <c r="E50" i="4" s="1"/>
  <c r="I45" i="2"/>
  <c r="C37" i="4"/>
  <c r="E37" i="4" s="1"/>
  <c r="C48" i="2"/>
  <c r="I48" i="2"/>
  <c r="I253" i="2"/>
  <c r="C253" i="2"/>
  <c r="C175" i="2"/>
  <c r="I191" i="2"/>
  <c r="I11" i="2"/>
  <c r="C25" i="4"/>
  <c r="E25" i="4" s="1"/>
  <c r="C221" i="2"/>
  <c r="C196" i="4"/>
  <c r="E196" i="4" s="1"/>
  <c r="I198" i="2"/>
  <c r="I203" i="2"/>
  <c r="C219" i="2"/>
  <c r="I207" i="2"/>
  <c r="C195" i="2"/>
  <c r="I219" i="2"/>
  <c r="C211" i="2"/>
  <c r="C191" i="2"/>
  <c r="I187" i="2"/>
  <c r="C227" i="4"/>
  <c r="E227" i="4" s="1"/>
  <c r="C184" i="4"/>
  <c r="E184" i="4" s="1"/>
  <c r="C100" i="4"/>
  <c r="E100" i="4" s="1"/>
  <c r="C108" i="4"/>
  <c r="E108" i="4" s="1"/>
  <c r="C115" i="4"/>
  <c r="E115" i="4" s="1"/>
  <c r="C133" i="4"/>
  <c r="E133" i="4" s="1"/>
  <c r="C8" i="4"/>
  <c r="E8" i="4" s="1"/>
  <c r="I13" i="2"/>
  <c r="I195" i="2"/>
  <c r="I211" i="2"/>
  <c r="C199" i="2"/>
  <c r="C188" i="4"/>
  <c r="E188" i="4" s="1"/>
  <c r="I218" i="2"/>
  <c r="C203" i="4"/>
  <c r="E203" i="4" s="1"/>
  <c r="C153" i="4"/>
  <c r="E153" i="4" s="1"/>
  <c r="C167" i="4"/>
  <c r="E167" i="4" s="1"/>
  <c r="C187" i="2"/>
  <c r="C258" i="2"/>
  <c r="C12" i="4"/>
  <c r="E12" i="4" s="1"/>
  <c r="C17" i="2"/>
  <c r="I17" i="2"/>
  <c r="C22" i="2"/>
  <c r="I22" i="2"/>
  <c r="C229" i="4"/>
  <c r="E229" i="4" s="1"/>
  <c r="I245" i="2"/>
  <c r="C216" i="4"/>
  <c r="E216" i="4" s="1"/>
  <c r="C75" i="2"/>
  <c r="I75" i="2"/>
  <c r="I19" i="2"/>
  <c r="C161" i="4"/>
  <c r="E161" i="4" s="1"/>
  <c r="C89" i="4"/>
  <c r="E89" i="4" s="1"/>
  <c r="C155" i="4"/>
  <c r="E155" i="4" s="1"/>
  <c r="C19" i="2"/>
  <c r="C129" i="2"/>
  <c r="I176" i="2"/>
  <c r="I174" i="2"/>
  <c r="C65" i="4"/>
  <c r="E65" i="4" s="1"/>
  <c r="I74" i="2"/>
  <c r="I77" i="2"/>
  <c r="C68" i="4"/>
  <c r="E68" i="4" s="1"/>
  <c r="Y8" i="4"/>
  <c r="E219" i="4"/>
  <c r="I144" i="2"/>
  <c r="C194" i="2"/>
  <c r="I190" i="2"/>
  <c r="I214" i="2"/>
  <c r="C144" i="2"/>
  <c r="C10" i="2"/>
  <c r="C128" i="2"/>
  <c r="I128" i="2"/>
  <c r="C210" i="2"/>
  <c r="I240" i="2"/>
  <c r="I258" i="2"/>
  <c r="C202" i="2"/>
  <c r="I206" i="2"/>
  <c r="C121" i="2"/>
  <c r="I115" i="2"/>
  <c r="C235" i="2"/>
  <c r="C234" i="4"/>
  <c r="E234" i="4" s="1"/>
  <c r="C187" i="4"/>
  <c r="E187" i="4" s="1"/>
  <c r="C179" i="4"/>
  <c r="E179" i="4" s="1"/>
  <c r="C199" i="4"/>
  <c r="E199" i="4" s="1"/>
  <c r="C190" i="4"/>
  <c r="E190" i="4" s="1"/>
  <c r="C198" i="4"/>
  <c r="E198" i="4" s="1"/>
  <c r="I14" i="2"/>
  <c r="I23" i="2"/>
  <c r="C18" i="4"/>
  <c r="E18" i="4" s="1"/>
  <c r="C246" i="2"/>
  <c r="C24" i="4"/>
  <c r="E24" i="4" s="1"/>
  <c r="I16" i="2"/>
  <c r="C16" i="2"/>
  <c r="C11" i="4"/>
  <c r="E11" i="4" s="1"/>
  <c r="C142" i="2"/>
  <c r="I142" i="2"/>
  <c r="C5" i="4"/>
  <c r="C190" i="2"/>
  <c r="I152" i="2"/>
  <c r="C244" i="2"/>
  <c r="C228" i="4"/>
  <c r="E228" i="4" s="1"/>
  <c r="C124" i="4"/>
  <c r="E124" i="4" s="1"/>
  <c r="C109" i="4"/>
  <c r="E109" i="4" s="1"/>
  <c r="I246" i="2"/>
  <c r="C130" i="4"/>
  <c r="E130" i="4" s="1"/>
  <c r="C238" i="2"/>
  <c r="C222" i="4"/>
  <c r="E222" i="4" s="1"/>
  <c r="I230" i="2"/>
  <c r="C139" i="2"/>
  <c r="C127" i="4"/>
  <c r="C19" i="4"/>
  <c r="E19" i="4" s="1"/>
  <c r="C24" i="2"/>
  <c r="I24" i="2"/>
  <c r="C220" i="4"/>
  <c r="E220" i="4" s="1"/>
  <c r="C236" i="2"/>
  <c r="I30" i="2"/>
  <c r="C30" i="2"/>
  <c r="C108" i="2"/>
  <c r="I101" i="2"/>
  <c r="I108" i="2"/>
  <c r="I136" i="2"/>
  <c r="C214" i="2"/>
  <c r="I107" i="2"/>
  <c r="C198" i="2"/>
  <c r="I202" i="2"/>
  <c r="C115" i="2"/>
  <c r="I121" i="2"/>
  <c r="C129" i="4"/>
  <c r="E129" i="4" s="1"/>
  <c r="C96" i="4"/>
  <c r="E96" i="4" s="1"/>
  <c r="C132" i="4"/>
  <c r="E132" i="4" s="1"/>
  <c r="C163" i="4"/>
  <c r="E163" i="4" s="1"/>
  <c r="C20" i="2"/>
  <c r="C15" i="4"/>
  <c r="E15" i="4" s="1"/>
  <c r="I236" i="2"/>
  <c r="I238" i="2"/>
  <c r="E71" i="4"/>
  <c r="C240" i="4"/>
  <c r="E240" i="4" s="1"/>
  <c r="C256" i="2"/>
  <c r="C233" i="4"/>
  <c r="E233" i="4" s="1"/>
  <c r="I257" i="2"/>
  <c r="C257" i="2"/>
  <c r="C241" i="4"/>
  <c r="E241" i="4" s="1"/>
  <c r="I251" i="2"/>
  <c r="C251" i="2"/>
  <c r="C221" i="4"/>
  <c r="E221" i="4" s="1"/>
  <c r="I250" i="2"/>
  <c r="C92" i="4"/>
  <c r="E92" i="4" s="1"/>
  <c r="C104" i="2"/>
  <c r="H43" i="2" l="1"/>
  <c r="K7" i="4" s="1"/>
  <c r="Z8" i="4"/>
  <c r="Z7" i="4"/>
  <c r="Y7" i="4"/>
  <c r="Y10" i="4" s="1"/>
  <c r="H33" i="2"/>
  <c r="J7" i="4" s="1"/>
  <c r="X7" i="4"/>
  <c r="H78" i="2"/>
  <c r="M7" i="4" s="1"/>
  <c r="H57" i="2"/>
  <c r="L7" i="4" s="1"/>
  <c r="H94" i="2"/>
  <c r="N7" i="4" s="1"/>
  <c r="V8" i="4"/>
  <c r="V10" i="4" s="1"/>
  <c r="E27" i="4"/>
  <c r="J8" i="4" s="1"/>
  <c r="T8" i="4"/>
  <c r="T10" i="4" s="1"/>
  <c r="C84" i="4"/>
  <c r="C49" i="4"/>
  <c r="E36" i="4"/>
  <c r="K8" i="4" s="1"/>
  <c r="K9" i="4" s="1"/>
  <c r="E49" i="4"/>
  <c r="L8" i="4" s="1"/>
  <c r="H261" i="2"/>
  <c r="R7" i="4" s="1"/>
  <c r="S10" i="4"/>
  <c r="E84" i="4"/>
  <c r="N8" i="4" s="1"/>
  <c r="X8" i="4"/>
  <c r="U7" i="4"/>
  <c r="C36" i="4"/>
  <c r="T9" i="4"/>
  <c r="H27" i="2"/>
  <c r="I7" i="4" s="1"/>
  <c r="H137" i="2"/>
  <c r="O7" i="4" s="1"/>
  <c r="H153" i="2"/>
  <c r="P7" i="4" s="1"/>
  <c r="C69" i="4"/>
  <c r="E69" i="4"/>
  <c r="M8" i="4" s="1"/>
  <c r="E218" i="4"/>
  <c r="Q8" i="4" s="1"/>
  <c r="W8" i="4"/>
  <c r="E125" i="4"/>
  <c r="O8" i="4" s="1"/>
  <c r="C218" i="4"/>
  <c r="U8" i="4"/>
  <c r="S9" i="4"/>
  <c r="E127" i="4"/>
  <c r="E140" i="4" s="1"/>
  <c r="P8" i="4" s="1"/>
  <c r="C140" i="4"/>
  <c r="C27" i="4"/>
  <c r="H233" i="2"/>
  <c r="Q7" i="4" s="1"/>
  <c r="C245" i="4"/>
  <c r="C125" i="4"/>
  <c r="W7" i="4"/>
  <c r="C22" i="4"/>
  <c r="E5" i="4"/>
  <c r="E22" i="4" s="1"/>
  <c r="I8" i="4" s="1"/>
  <c r="E245" i="4"/>
  <c r="R8" i="4" s="1"/>
  <c r="Z9" i="4" l="1"/>
  <c r="Z10" i="4"/>
  <c r="Y9" i="4"/>
  <c r="J9" i="4"/>
  <c r="N9" i="4"/>
  <c r="X10" i="4"/>
  <c r="L9" i="4"/>
  <c r="O9" i="4"/>
  <c r="V9" i="4"/>
  <c r="P9" i="4"/>
  <c r="R9" i="4"/>
  <c r="X9" i="4"/>
  <c r="I9" i="4"/>
  <c r="M9" i="4"/>
  <c r="Q9" i="4"/>
  <c r="W9" i="4"/>
  <c r="W10" i="4"/>
  <c r="U10" i="4"/>
  <c r="U9" i="4"/>
  <c r="I10" i="4" l="1"/>
  <c r="I11" i="4" s="1"/>
  <c r="I12" i="4" s="1"/>
  <c r="S11" i="4"/>
  <c r="I13" i="4" l="1"/>
</calcChain>
</file>

<file path=xl/sharedStrings.xml><?xml version="1.0" encoding="utf-8"?>
<sst xmlns="http://schemas.openxmlformats.org/spreadsheetml/2006/main" count="1466" uniqueCount="725">
  <si>
    <t>PARTE 1</t>
  </si>
  <si>
    <t>PARTE 2</t>
  </si>
  <si>
    <t>PARTE 3</t>
  </si>
  <si>
    <t>PARTE 4</t>
  </si>
  <si>
    <t>PARTE 5</t>
  </si>
  <si>
    <t>PARTE 6</t>
  </si>
  <si>
    <t>PARTE 7</t>
  </si>
  <si>
    <t>PARTE 8</t>
  </si>
  <si>
    <t>PARTE 9</t>
  </si>
  <si>
    <t>PARTE 10</t>
  </si>
  <si>
    <t>D/C</t>
  </si>
  <si>
    <t>C</t>
  </si>
  <si>
    <t>D</t>
  </si>
  <si>
    <t>-</t>
  </si>
  <si>
    <t>Nº</t>
  </si>
  <si>
    <t>REQUISITO</t>
  </si>
  <si>
    <t>AVALIAÇÃO</t>
  </si>
  <si>
    <t>PONTOS</t>
  </si>
  <si>
    <t>TIPO</t>
  </si>
  <si>
    <t>1.1</t>
  </si>
  <si>
    <t>1.2</t>
  </si>
  <si>
    <t>2.1</t>
  </si>
  <si>
    <t>2.2</t>
  </si>
  <si>
    <t>2.3</t>
  </si>
  <si>
    <t>2.4</t>
  </si>
  <si>
    <t>3.1</t>
  </si>
  <si>
    <t>3.2</t>
  </si>
  <si>
    <t>3.3</t>
  </si>
  <si>
    <t>4.1</t>
  </si>
  <si>
    <t>5.1</t>
  </si>
  <si>
    <t>5.2</t>
  </si>
  <si>
    <t>5.3</t>
  </si>
  <si>
    <t>5.4</t>
  </si>
  <si>
    <t>6.1</t>
  </si>
  <si>
    <t>6.2</t>
  </si>
  <si>
    <t>7.1</t>
  </si>
  <si>
    <t>7.2</t>
  </si>
  <si>
    <t>7.3</t>
  </si>
  <si>
    <t>7.4</t>
  </si>
  <si>
    <t>8.1</t>
  </si>
  <si>
    <t>8.2</t>
  </si>
  <si>
    <t>9.1</t>
  </si>
  <si>
    <t>9.2</t>
  </si>
  <si>
    <t>9.3</t>
  </si>
  <si>
    <t>9.4</t>
  </si>
  <si>
    <t>9.5</t>
  </si>
  <si>
    <t>9.6</t>
  </si>
  <si>
    <t>9.7</t>
  </si>
  <si>
    <t>9.8</t>
  </si>
  <si>
    <t>9.9</t>
  </si>
  <si>
    <t>9.10</t>
  </si>
  <si>
    <t>9.11</t>
  </si>
  <si>
    <t>9.12</t>
  </si>
  <si>
    <t>10.1</t>
  </si>
  <si>
    <t>10.2</t>
  </si>
  <si>
    <t>10.3</t>
  </si>
  <si>
    <t>10.4</t>
  </si>
  <si>
    <t>10.5</t>
  </si>
  <si>
    <t>10.6</t>
  </si>
  <si>
    <t>10.7</t>
  </si>
  <si>
    <t>10.8</t>
  </si>
  <si>
    <t>10.9</t>
  </si>
  <si>
    <t>10.10</t>
  </si>
  <si>
    <t>10.11</t>
  </si>
  <si>
    <t>N/A</t>
  </si>
  <si>
    <t>SIT.</t>
  </si>
  <si>
    <t>QUESTÃO</t>
  </si>
  <si>
    <t>SOMA</t>
  </si>
  <si>
    <t>PTS. INDIVIDUAL</t>
  </si>
  <si>
    <t>PESO</t>
  </si>
  <si>
    <t>PTS. TOTAL</t>
  </si>
  <si>
    <t>PONTUAÇÃO</t>
  </si>
  <si>
    <t>MÁXIMA</t>
  </si>
  <si>
    <t>OBTIDA</t>
  </si>
  <si>
    <t>% INDIV.</t>
  </si>
  <si>
    <t>% CONJUNTO</t>
  </si>
  <si>
    <t>% ATENDIDO</t>
  </si>
  <si>
    <t>% NÃO ATENDIDO</t>
  </si>
  <si>
    <t>CLASSES</t>
  </si>
  <si>
    <t>A</t>
  </si>
  <si>
    <t>B</t>
  </si>
  <si>
    <t>"% ATENDIDO" &gt; 80%</t>
  </si>
  <si>
    <t>60 &lt; "% ATENDIDO" &lt; = 80%</t>
  </si>
  <si>
    <t>40 &lt; "% ATENDIDO" &lt; = 60%</t>
  </si>
  <si>
    <t>"% ATENDIDO" &lt; = 40%</t>
  </si>
  <si>
    <t>CLASSE</t>
  </si>
  <si>
    <t>Brasília/DF,</t>
  </si>
  <si>
    <t>4.2</t>
  </si>
  <si>
    <t>7.5</t>
  </si>
  <si>
    <t>QUANTD.</t>
  </si>
  <si>
    <t>RESPOSTA / CONSIDERAÇÕES</t>
  </si>
  <si>
    <t>1.3</t>
  </si>
  <si>
    <t>1.4</t>
  </si>
  <si>
    <t>1.5</t>
  </si>
  <si>
    <t>1.6</t>
  </si>
  <si>
    <t>153.133
(a) (4)</t>
  </si>
  <si>
    <t>Quando identificado algum perigo, ele foi corretamente registrado na ficha incluindo informação da sua localização com base no mapa de grade?</t>
  </si>
  <si>
    <t>153.113(c)</t>
  </si>
  <si>
    <t>153.113(d)</t>
  </si>
  <si>
    <t>153.113(e)</t>
  </si>
  <si>
    <t>153.133(c)(2)</t>
  </si>
  <si>
    <t>153.133(c)(3)</t>
  </si>
  <si>
    <t>153.133(c)(4)</t>
  </si>
  <si>
    <t>153.133(d)</t>
  </si>
  <si>
    <t>153.133(a)(1)</t>
  </si>
  <si>
    <t>153.133(b)(3)(iv)</t>
  </si>
  <si>
    <t>153.133(c)(5)</t>
  </si>
  <si>
    <t>153.133(c)(6)</t>
  </si>
  <si>
    <t>153.133(c)(7)</t>
  </si>
  <si>
    <t>O motorista solicitou autorização à TWR para ingresso na área de manobras?</t>
  </si>
  <si>
    <t xml:space="preserve">153.107(d) </t>
  </si>
  <si>
    <t xml:space="preserve">153.107(a) </t>
  </si>
  <si>
    <t xml:space="preserve">153.133(a)(3)
</t>
  </si>
  <si>
    <t>4.3</t>
  </si>
  <si>
    <t>4.4</t>
  </si>
  <si>
    <t>4.5</t>
  </si>
  <si>
    <t>4.6</t>
  </si>
  <si>
    <t>4.7</t>
  </si>
  <si>
    <t>4.8</t>
  </si>
  <si>
    <t>O veículo utilizado no monitoramento está em condições físicas para a realização da inspeção? (pintura, faróis e giroflex)</t>
  </si>
  <si>
    <t>O motorista fez uso da fraseologia na comunicação com a TWR durante o monitoramento? (termos e cotejamento)</t>
  </si>
  <si>
    <t>Foi mantida a comunicação bilateral com a TWR durante toda a atividade de monitoramento?</t>
  </si>
  <si>
    <t>Os dados são registrados após a finalização da atividade de monitoramento?</t>
  </si>
  <si>
    <t>Coletar evidências de providências tomadas em virtude de perigo identificado durante o monitoramento?</t>
  </si>
  <si>
    <t>5.5</t>
  </si>
  <si>
    <t>5.6</t>
  </si>
  <si>
    <t>SOCMS</t>
  </si>
  <si>
    <t>As partes do manual relativas às atividades da área estão disponíveis em formato físico para fácil consulta?</t>
  </si>
  <si>
    <t>139.303(a)</t>
  </si>
  <si>
    <t>139.301(a)</t>
  </si>
  <si>
    <t>139.301(c)</t>
  </si>
  <si>
    <t>6.3</t>
  </si>
  <si>
    <t>6.4</t>
  </si>
  <si>
    <t>6.5</t>
  </si>
  <si>
    <t>8.3</t>
  </si>
  <si>
    <t>8.4</t>
  </si>
  <si>
    <t>8.5</t>
  </si>
  <si>
    <t>8.6</t>
  </si>
  <si>
    <t>8.7</t>
  </si>
  <si>
    <t>8.8</t>
  </si>
  <si>
    <t>8.9</t>
  </si>
  <si>
    <t>8.10</t>
  </si>
  <si>
    <t>7.6</t>
  </si>
  <si>
    <t>7.7</t>
  </si>
  <si>
    <t>7.9</t>
  </si>
  <si>
    <t>7.10</t>
  </si>
  <si>
    <t>153.117 (a)</t>
  </si>
  <si>
    <t>153.117 (b)</t>
  </si>
  <si>
    <t>153.125(e)</t>
  </si>
  <si>
    <t>153.125(d)</t>
  </si>
  <si>
    <t>153.127(c)(1)</t>
  </si>
  <si>
    <t>153.127(a)</t>
  </si>
  <si>
    <t>7.11</t>
  </si>
  <si>
    <t>7.12</t>
  </si>
  <si>
    <t>7.13</t>
  </si>
  <si>
    <t>7.14</t>
  </si>
  <si>
    <t>7.15</t>
  </si>
  <si>
    <t>7.16</t>
  </si>
  <si>
    <t>7.17</t>
  </si>
  <si>
    <t>7.18</t>
  </si>
  <si>
    <t>7.19</t>
  </si>
  <si>
    <t>7.20</t>
  </si>
  <si>
    <t>153.111(e)(3)</t>
  </si>
  <si>
    <t xml:space="preserve">Trajetória de fuga das portas das aeronaves mantida livre antes e durante o abastecimento? </t>
  </si>
  <si>
    <t>153.125(a)(1)</t>
  </si>
  <si>
    <t>153.111(e)(4)</t>
  </si>
  <si>
    <t>153.125(a)(2) e (3)</t>
  </si>
  <si>
    <t>153.127(b)(3)</t>
  </si>
  <si>
    <t>153.129(a) e (b)</t>
  </si>
  <si>
    <t>153.119(d)</t>
  </si>
  <si>
    <t>153.119(e)</t>
  </si>
  <si>
    <t>153.119(f)</t>
  </si>
  <si>
    <t>153.111(e)(1)</t>
  </si>
  <si>
    <t>153.111(e)(2)</t>
  </si>
  <si>
    <t>153.111(e)(5)</t>
  </si>
  <si>
    <t>7.21</t>
  </si>
  <si>
    <t>7.22</t>
  </si>
  <si>
    <t>7.23</t>
  </si>
  <si>
    <t>153.133(a)(5) e (6)</t>
  </si>
  <si>
    <t>153.111(i)</t>
  </si>
  <si>
    <t>9.13</t>
  </si>
  <si>
    <t>Existe via de serviço que cruza pista de pouso e decolagem?</t>
  </si>
  <si>
    <t>154.307 (c)</t>
  </si>
  <si>
    <t>154.307 (b)</t>
  </si>
  <si>
    <t>154.303(m)</t>
  </si>
  <si>
    <t>154.303</t>
  </si>
  <si>
    <t>154.303(i)</t>
  </si>
  <si>
    <t>Existe ponto de interseção entre pistas de táxi onde há necessidade operacional de parada da aeronave para o ordenamento do tráfego de aeronaves?</t>
  </si>
  <si>
    <t>154.303(q)</t>
  </si>
  <si>
    <t>154.303(p)</t>
  </si>
  <si>
    <t>154.303(k)</t>
  </si>
  <si>
    <t>154.303(j)</t>
  </si>
  <si>
    <t>154.303(n)</t>
  </si>
  <si>
    <t>Luzes da pista de pouso e decolagem estão com brilho satisfatório?</t>
  </si>
  <si>
    <t>Luzes das pistas de táxi estão com brilho satisfatório?</t>
  </si>
  <si>
    <t>Luz da biruta</t>
  </si>
  <si>
    <t>9.14</t>
  </si>
  <si>
    <t>9.15</t>
  </si>
  <si>
    <t>9.16</t>
  </si>
  <si>
    <t>9.17</t>
  </si>
  <si>
    <t>9.18</t>
  </si>
  <si>
    <t>9.19</t>
  </si>
  <si>
    <t>9.20</t>
  </si>
  <si>
    <t>9.21</t>
  </si>
  <si>
    <t>9.22</t>
  </si>
  <si>
    <t>9.23</t>
  </si>
  <si>
    <t>9.24</t>
  </si>
  <si>
    <t>9.25</t>
  </si>
  <si>
    <t>9.26</t>
  </si>
  <si>
    <t>9.27</t>
  </si>
  <si>
    <t>9.28</t>
  </si>
  <si>
    <t>9.29</t>
  </si>
  <si>
    <t>153.131(a)</t>
  </si>
  <si>
    <t>9.30</t>
  </si>
  <si>
    <t>153.131(g)</t>
  </si>
  <si>
    <t>153.131(d)</t>
  </si>
  <si>
    <t>1.7</t>
  </si>
  <si>
    <t>O motorista, quando ordenado pela TWR para livrar a pista, atendeu à ordem e reportou pista livre somente após atingir um ponto fora da zona protegida?</t>
  </si>
  <si>
    <t>Realizar o monitoramento com o mínimo de duas pessoas?</t>
  </si>
  <si>
    <t>O veículo dispõe de equipamento de radiocomunicação operacional?</t>
  </si>
  <si>
    <t xml:space="preserve">Existem pessoas do operador de aeródromo responsáveis pelo monitoramento/supervisão das operações no pátio? </t>
  </si>
  <si>
    <t>Os veículos estavam estacionados corretamente dentro dos envelopes?</t>
  </si>
  <si>
    <t>Não foi encontrado veículo com o motor ligado sem a presença do motorista próximo a ele?</t>
  </si>
  <si>
    <t>O operador do aeródromo atuou quando houve ocorrência de veículos transitando por trás da aeronave somente quando não essencial ao atendimento?</t>
  </si>
  <si>
    <t>Não há trânsito de pessoas e veículos sobre mangueiras e cabos?</t>
  </si>
  <si>
    <t>O profissional responsável pelo abastecimento da aeronave possui meios para rápido acionamento da SCI? (alarme, fiscal de pátio, rádio, etc.)</t>
  </si>
  <si>
    <t xml:space="preserve">A retirada da escada ou o desacoplamento da ponte de embarque e desembarque ocorre  somente após o fechamento das portas da aeronave? </t>
  </si>
  <si>
    <t>As bagagens transportadas estão acondicionadas de maneira segura para evitar que objetos caiam? (uso de redes ou compartimentos fechados)</t>
  </si>
  <si>
    <t>As linhas de segurança estão em boas condições? (linha vermelha, envelope, vias de serviço, etc.)</t>
  </si>
  <si>
    <t>154.303(h)</t>
  </si>
  <si>
    <t>154.307(c)(3)(xii)</t>
  </si>
  <si>
    <r>
      <t xml:space="preserve">As sinalizações verticais de informação na </t>
    </r>
    <r>
      <rPr>
        <u/>
        <sz val="12"/>
        <color theme="1"/>
        <rFont val="Calibri"/>
        <family val="2"/>
        <scheme val="minor"/>
      </rPr>
      <t>pista de pouso e decolagem</t>
    </r>
    <r>
      <rPr>
        <sz val="12"/>
        <color theme="1"/>
        <rFont val="Calibri"/>
        <family val="2"/>
        <scheme val="minor"/>
      </rPr>
      <t xml:space="preserve"> estão atendendo à necessidade dos pilotos? (saída de pista)</t>
    </r>
  </si>
  <si>
    <t>Existe sinalização vertical no aeroporto?</t>
  </si>
  <si>
    <t>Há necessidade de instalação de sinalização vertical para indicar posição de espera destinada a proteger a área crítica do ILS? (SV de posição de espera CAT I, por exemplo)</t>
  </si>
  <si>
    <t>Sinalizações horizontais das posições de espera estão de acordo com o RBAC 154? (distância do eixo da PPD, tipo de posição de espera, etc.)</t>
  </si>
  <si>
    <t>Sinalizações horizontais de posição intermediária de espera estão de acordo como o RBAC 154? (avaliar conspicuidade também)</t>
  </si>
  <si>
    <t>Sinalizações verticais de instrução obrigatória estão em boas condições? (visualização pelos pilotos, cores, estado das placas, encoberta por vegetação e etc.)</t>
  </si>
  <si>
    <t>iluminação das placas está satisfatória? (iluminação fraca ou inexistente, por exemplo?</t>
  </si>
  <si>
    <r>
      <t xml:space="preserve">Sinalizações verticais de informação das </t>
    </r>
    <r>
      <rPr>
        <u/>
        <sz val="12"/>
        <color theme="1"/>
        <rFont val="Calibri"/>
        <family val="2"/>
        <scheme val="minor"/>
      </rPr>
      <t>pistas de táxi</t>
    </r>
    <r>
      <rPr>
        <sz val="12"/>
        <color theme="1"/>
        <rFont val="Calibri"/>
        <family val="2"/>
        <scheme val="minor"/>
      </rPr>
      <t xml:space="preserve"> estão em boas condições? (visualização pelos pilotos, cores, estado das placas, encobertas por vegetação e etc.)</t>
    </r>
  </si>
  <si>
    <t xml:space="preserve">Cada pista de táxi possui uma designação única? </t>
  </si>
  <si>
    <t>Cada trecho de uma pista de táxi possui designação?</t>
  </si>
  <si>
    <t>As designações das pistas de táxi segue uma lógica simples? (Norte/Sul, Leste/Oeste)</t>
  </si>
  <si>
    <t>9.31</t>
  </si>
  <si>
    <t>9.32</t>
  </si>
  <si>
    <t>9.33</t>
  </si>
  <si>
    <t>9.34</t>
  </si>
  <si>
    <t>9.35</t>
  </si>
  <si>
    <t>9.36</t>
  </si>
  <si>
    <t>9.37</t>
  </si>
  <si>
    <t>9.38</t>
  </si>
  <si>
    <t>9.39</t>
  </si>
  <si>
    <t>9.40</t>
  </si>
  <si>
    <t>9.41</t>
  </si>
  <si>
    <t>9.42</t>
  </si>
  <si>
    <t>9.43</t>
  </si>
  <si>
    <t>9.44</t>
  </si>
  <si>
    <t>M/C</t>
  </si>
  <si>
    <t>M</t>
  </si>
  <si>
    <t>M/D/C</t>
  </si>
  <si>
    <t>4.9</t>
  </si>
  <si>
    <t>4.10</t>
  </si>
  <si>
    <t>4.11</t>
  </si>
  <si>
    <t>4.12</t>
  </si>
  <si>
    <t>5.7</t>
  </si>
  <si>
    <t>5.8</t>
  </si>
  <si>
    <t>5.9</t>
  </si>
  <si>
    <t>5.10</t>
  </si>
  <si>
    <t>7.8</t>
  </si>
  <si>
    <t>A rota de fuga do caminhão abastecedor está desobstruída?</t>
  </si>
  <si>
    <t>8.11</t>
  </si>
  <si>
    <t>Todas as pistas de táxi cuja entrada num determinado sentido é proibida, ou indesejável, possui sinalização vertical de instrução obrigatória do tipo NO ENTRY?</t>
  </si>
  <si>
    <t>OPERAÇÕES AEROPORTUÁRIAS</t>
  </si>
  <si>
    <t>PERGUNTA</t>
  </si>
  <si>
    <t>Foram removidas as designações de pista de táxi com as letras "I", "O" e "X"?</t>
  </si>
  <si>
    <t>Foram removidas as designações de pista de táxi com as letras "S" e "Z"? (recomendação IFALPA)</t>
  </si>
  <si>
    <t>O P E R A Ç Õ E S     A E R O P O R T U Á R I A S</t>
  </si>
  <si>
    <t>Monitoramento de obstáculos</t>
  </si>
  <si>
    <t>Monitoramento da área de movimento</t>
  </si>
  <si>
    <t>Proteção da área operacional</t>
  </si>
  <si>
    <t>Gerenciamento de pátio</t>
  </si>
  <si>
    <t>Monitoramento/supervisão das operações no pátio</t>
  </si>
  <si>
    <t>Alocação de aeronaves no pátio</t>
  </si>
  <si>
    <t>Abastecimento de aeronaves</t>
  </si>
  <si>
    <t>Processamento de passageiros e bagagens</t>
  </si>
  <si>
    <t>Prevenção de incursão em pista</t>
  </si>
  <si>
    <t>Sinalização horizontal</t>
  </si>
  <si>
    <t>Sinalização vertical</t>
  </si>
  <si>
    <t>Luzes</t>
  </si>
  <si>
    <t>Operações em baixa visibilidade</t>
  </si>
  <si>
    <t>MÁXIMO DE PONTOS =</t>
  </si>
  <si>
    <t>PUBLICAÇÕES AERONÁUTICAS</t>
  </si>
  <si>
    <t>Publicações aeronáuticas</t>
  </si>
  <si>
    <t xml:space="preserve">IS 153.119 
5.2.5.1 (c) </t>
  </si>
  <si>
    <t>A carta ADC está atualizada?</t>
  </si>
  <si>
    <t>A(s) carta(s) PDC está(ão) atualizada(s)?</t>
  </si>
  <si>
    <t>A carta GMC está atualizada?</t>
  </si>
  <si>
    <t xml:space="preserve">A carta ADC contém informações das áreas permanentemente interditadas? </t>
  </si>
  <si>
    <t>O AIP-Brasil está atualizado?</t>
  </si>
  <si>
    <t>As informações na ADC estão claras e simples? (Verificar se existem melhoramentos que podem ser feitos na carta)</t>
  </si>
  <si>
    <t>IS 153.109
5.7.3.2</t>
  </si>
  <si>
    <t>Houve formação de um grupo de trabalho para planejamento do SOCMS?</t>
  </si>
  <si>
    <t>O documento do SOCMS tem o conteúdo mínimo do modelo do Apêndice C?
(1) Descrição das operações no aeroporto
(2) Responsabilidades
(3) Sistema de auxílios
(4) Procedimentos
(5) Rotas de táxi padronizadas
(6) Treinamento
(7) Melhorias previstas</t>
  </si>
  <si>
    <t>Foi entregue um documento apresentando o SOCMS do aeroporto?</t>
  </si>
  <si>
    <t>Operações no aeroporto</t>
  </si>
  <si>
    <t>Existem informações dos mínimos meteorológicos do aeroporto?</t>
  </si>
  <si>
    <t>IS 153.109
Apêndice C</t>
  </si>
  <si>
    <t>IS 153.109
5.3.1.8.2</t>
  </si>
  <si>
    <t>Existem sinalizações de identificação da posição de estacionamento para as posições dos pátios?</t>
  </si>
  <si>
    <t>154.303(j)
IS 153.109
5.3.1.3</t>
  </si>
  <si>
    <t>IS 153.109
5.3.1.2.3</t>
  </si>
  <si>
    <t>Todas as áreas de giro possuem sinalização horizontal? (se aplicável)</t>
  </si>
  <si>
    <r>
      <t xml:space="preserve">Sinalizações horizontais da </t>
    </r>
    <r>
      <rPr>
        <u/>
        <sz val="12"/>
        <color theme="1"/>
        <rFont val="Calibri"/>
        <family val="2"/>
        <scheme val="minor"/>
      </rPr>
      <t>pista de pouso e decolagem</t>
    </r>
    <r>
      <rPr>
        <sz val="12"/>
        <color theme="1"/>
        <rFont val="Calibri"/>
        <family val="2"/>
        <scheme val="minor"/>
      </rPr>
      <t xml:space="preserve"> estão de acordo com o RBAC 154? </t>
    </r>
  </si>
  <si>
    <t>154.403(a)
IS 153.109
5.3.1.7.2</t>
  </si>
  <si>
    <t>IS 153.109
5.3.1.10.1</t>
  </si>
  <si>
    <t xml:space="preserve">As sinalizações antigas na pista de pouso e decolagem, nas pistas de táxi e nos pátios foram removidas? (a prática é pintar de preto ou outra cor escura, o que gera confusão para os pilotos)  </t>
  </si>
  <si>
    <t>IS 153.109
5.3.1.9.6</t>
  </si>
  <si>
    <t>As bordas daquelas vias de serviço que cruzam pista de táxi estão pintadas no estilo zíper?</t>
  </si>
  <si>
    <t>9.45</t>
  </si>
  <si>
    <t>9.46</t>
  </si>
  <si>
    <t>Todas as pistas de táxi cuja entrada num determinado sentido é proibida, ou indesejável, possui sinalização horizontal de instrução obrigatória do tipo NO ENTRY?</t>
  </si>
  <si>
    <t>O tráfego de aeronaves na área de movimento está provido com informações de localização, direção e destino em ambos os sentidos? (atenção para o fenômeno de via única, e recomendar a instalação de sinalização vertical de informação no lado de trás das placas)</t>
  </si>
  <si>
    <t>154.307
IS 153.109
5.3.2.3.6</t>
  </si>
  <si>
    <t>154.307
IS 153.109
5.3.2.4</t>
  </si>
  <si>
    <t>154.303(o) e
154.307(f)
IS 153.109
5.3.4</t>
  </si>
  <si>
    <t>9.47</t>
  </si>
  <si>
    <t>9.48</t>
  </si>
  <si>
    <t>9.49</t>
  </si>
  <si>
    <t>9.50</t>
  </si>
  <si>
    <t>9.51</t>
  </si>
  <si>
    <t>9.52</t>
  </si>
  <si>
    <t>9.53</t>
  </si>
  <si>
    <t>9.54</t>
  </si>
  <si>
    <t>9.55</t>
  </si>
  <si>
    <t>9.56</t>
  </si>
  <si>
    <t>9.57</t>
  </si>
  <si>
    <t>9.58</t>
  </si>
  <si>
    <t>9.59</t>
  </si>
  <si>
    <t>9.60</t>
  </si>
  <si>
    <t>9.61</t>
  </si>
  <si>
    <t>9.62</t>
  </si>
  <si>
    <t>9.63</t>
  </si>
  <si>
    <t>Vias de serviço</t>
  </si>
  <si>
    <t>154.305</t>
  </si>
  <si>
    <t>9.64</t>
  </si>
  <si>
    <t>A via de serviço que cruza pista de pouso e decolagem que opera com RVR &lt; 350 m possui luz de posição de espera? (ou o trânsito é proibido durante essas operações, no caso de não existirem as luzes)</t>
  </si>
  <si>
    <t>Se sim, existe sinalização horizontal e vertical de posição de espera? (estão de acordo com o Manual de Trânsito e compatível com os padrões da IS 153.109)</t>
  </si>
  <si>
    <t>As sinalições horizontais e verticais das vias de serviço que cruzam pista de táxi ou pista de pouso e decolagem estão em boas condições? (cores, estado das placas, encoberta por vegetação e etc.)</t>
  </si>
  <si>
    <t>Existem informações sobre o perfil operacional do aeroporto? (cabeceira predominante, hora-pico, etc.)</t>
  </si>
  <si>
    <t>IS 153.109
5.3.2.1.2d</t>
  </si>
  <si>
    <t>IS 153.109
5.3.2.1.2a</t>
  </si>
  <si>
    <t>IS 153.109
5.3.2.1.2f</t>
  </si>
  <si>
    <t>IS 153.109
5.3.2.1.2g</t>
  </si>
  <si>
    <t>IS 153.109
5.2.4.2</t>
  </si>
  <si>
    <t xml:space="preserve">Os operadores dos hangares participaram e conhecem os procedimentos específicos para operações em baixa visibilidade? </t>
  </si>
  <si>
    <t>10.12</t>
  </si>
  <si>
    <t>153.113(g)
IS 153.109
5.2.4.1</t>
  </si>
  <si>
    <t>154.303
IS 153.109
5.3.1.2</t>
  </si>
  <si>
    <t>154.303(h)
IS 153.109
5.3.1.4</t>
  </si>
  <si>
    <t>154.303(p)
IS 153.109
5.3.1.5</t>
  </si>
  <si>
    <t>154.303(q)
IS 153.109
5.3.1.6.1</t>
  </si>
  <si>
    <t>153.127(b)(2)
IS 153.109
5.3.1.9.4</t>
  </si>
  <si>
    <t>154.307 (b)
IS 153.109
5.3.2.1.5a</t>
  </si>
  <si>
    <t>154.307 (c)
IS 153.109
5.3.2.1.5d</t>
  </si>
  <si>
    <t>Todos os pontos da área de movimento onde seja necessário aumentar a informação para os pilotos possuem sinalização vertical de informação? (antes de interseções de pista de táxi, pistas de táxi muito longas, por exemplo)</t>
  </si>
  <si>
    <t>154.307 (c)
IS 153.109
5.3.2.3</t>
  </si>
  <si>
    <t>9.65</t>
  </si>
  <si>
    <t>154.305 
(cc)</t>
  </si>
  <si>
    <t>Iluminação de pátio de aeronaves</t>
  </si>
  <si>
    <t>Estacionamento de aeronaves no pátio</t>
  </si>
  <si>
    <t>Os sinaleiros usam vestimenta florescente?</t>
  </si>
  <si>
    <t>Os sinaleiros possuem sinalizadores florescente e iluminados?</t>
  </si>
  <si>
    <t>Todos os sinaleiros foram treinados para a realização dessa função?</t>
  </si>
  <si>
    <t>O sinaleiro usa corretamente os sinais de orientação dos pilotos para manobrar? (Apêndice B da IS 153.109)</t>
  </si>
  <si>
    <t>Os procedimentos de segurança para a abordagem da aeronave são respeitados?
(a) sinaleiro faz sinal para aplicação dos freios;
(b) pessoal de terra coloca os calços;
(c) sinaleiro informa "calços aplicados";
(d) piloto corta motores não essenciais;
(e) GPU é conectada;
(f) sinaleiro informa "GPU conectada";
(g) piloto corta motores remanescente; e
(h) colocação das escadas após parada das hélices ou motores à reação situados do lado das portas de saída da aeronave.</t>
  </si>
  <si>
    <t>Existem placas nas pontes de embarque/desembarque com a indicação da identificação da respectiva posição de estacionamento?</t>
  </si>
  <si>
    <t>7.24</t>
  </si>
  <si>
    <t>7.25</t>
  </si>
  <si>
    <t>7.26</t>
  </si>
  <si>
    <t>7.27</t>
  </si>
  <si>
    <t>7.28</t>
  </si>
  <si>
    <t>7.29</t>
  </si>
  <si>
    <t>7.30</t>
  </si>
  <si>
    <t>7.31</t>
  </si>
  <si>
    <t>7.32</t>
  </si>
  <si>
    <t>IS 153.109
5.4.2.2</t>
  </si>
  <si>
    <t>8.12</t>
  </si>
  <si>
    <t>A carta ADC exibe:
(1) posições de espera
(2) barra(s) de parada
(3) luz(es) de posição intermediária de espera</t>
  </si>
  <si>
    <t>153.131(f)
IS 153.109
5.7.3</t>
  </si>
  <si>
    <t>IS 153.109
5.5.6</t>
  </si>
  <si>
    <t>As rotas de táxi padronizadas para a operação do A380  estão publicadas no AIP? (ou outra aeronave maior que a de projeto)</t>
  </si>
  <si>
    <t>DOCUMENTAÇÃO</t>
  </si>
  <si>
    <t>OPERAÇÕES NO AEROPORTO</t>
  </si>
  <si>
    <t>DESIGNAÇÕES DAS PISTAS DE TÁXI</t>
  </si>
  <si>
    <t>SINALIZAÇÃO HORIZONTAL</t>
  </si>
  <si>
    <t>SINALIZAÇÃO VERTICAL</t>
  </si>
  <si>
    <t>LUZES</t>
  </si>
  <si>
    <t>VIAS DE SERVIÇO</t>
  </si>
  <si>
    <t>Designações das pistas de táxi</t>
  </si>
  <si>
    <t>Coletar evidências de providências tomadas em virtude de obstáculo identificado durante o monitoramento? (comunicado à Prefeitura e ao COMAR)</t>
  </si>
  <si>
    <t>PARTE 7
Gerenciamento de pátio</t>
  </si>
  <si>
    <t>PARTE 8
Prevenção de incursão em pista</t>
  </si>
  <si>
    <t>PARTE 9
SOCMS</t>
  </si>
  <si>
    <t>PARTE 10
Operações em baixa visibilidade</t>
  </si>
  <si>
    <t>6.6</t>
  </si>
  <si>
    <t>6.7</t>
  </si>
  <si>
    <t>6.8</t>
  </si>
  <si>
    <t>Se sim, o comitê de segurança de pista tem agido de forma a melhorar a prevenção de incursão em pista? (analisar a efetividade do comitê. Houve mudanças na infraestrutura, auxílios ou treinamento em virtude de recomendações do comitê?)</t>
  </si>
  <si>
    <t>153.217(e)</t>
  </si>
  <si>
    <t>154.307</t>
  </si>
  <si>
    <t>Documentação SOCMS</t>
  </si>
  <si>
    <t>Canoplas em bons estados de conservação? (sujas, obscurecidas, danificadas, etc.)</t>
  </si>
  <si>
    <t>Não Avaliado</t>
  </si>
  <si>
    <t>O pessoal, veículo e equipamento são adequados para o monitoramento de obstáculos?</t>
  </si>
  <si>
    <t>153.111(g)</t>
  </si>
  <si>
    <r>
      <t xml:space="preserve">Sinalizações horizontais da </t>
    </r>
    <r>
      <rPr>
        <u/>
        <sz val="12"/>
        <color theme="1"/>
        <rFont val="Calibri"/>
        <family val="2"/>
        <scheme val="minor"/>
      </rPr>
      <t>pista de pouso e decolagem</t>
    </r>
    <r>
      <rPr>
        <sz val="12"/>
        <color theme="1"/>
        <rFont val="Calibri"/>
        <family val="2"/>
        <scheme val="minor"/>
      </rPr>
      <t xml:space="preserve"> estão em boas condições? (emborrachamento, conspicuidade, cor da pintura, clareza, etc.)</t>
    </r>
  </si>
  <si>
    <r>
      <t xml:space="preserve">Sinalizações horizontais das </t>
    </r>
    <r>
      <rPr>
        <u/>
        <sz val="12"/>
        <color theme="1"/>
        <rFont val="Calibri"/>
        <family val="2"/>
        <scheme val="minor"/>
      </rPr>
      <t>pistas de táxi</t>
    </r>
    <r>
      <rPr>
        <sz val="12"/>
        <color theme="1"/>
        <rFont val="Calibri"/>
        <family val="2"/>
        <scheme val="minor"/>
      </rPr>
      <t xml:space="preserve"> estão em boas condições?  (emborrachamento, conspicuidade, cor da pintura, etc.)</t>
    </r>
  </si>
  <si>
    <t xml:space="preserve">Sinalizações horizontais das posições de espera estão em boas condições? (conspicuidade, clareza, visualização, etc.) </t>
  </si>
  <si>
    <t>As sinalizações horizontais do pátio estacionamento estão em boas condições? (conspicuidade, clareza, etc.)</t>
  </si>
  <si>
    <t>As sinalizações horizontais de instrução obrigatória estão em boas condições? (conspicuidade, clareza, etc.)</t>
  </si>
  <si>
    <t>As sinalizações horizontais melhorada de eixo de pista de táxi estão em boas condições? (conspicuidade, clareza, etc.)</t>
  </si>
  <si>
    <t>139.301(b)</t>
  </si>
  <si>
    <t>Existe procedimento de revisão, publicação, distribuição, disponibilização e retenção do MOPS?</t>
  </si>
  <si>
    <t>Todas as páginas da parte de operações do MOPS estão numeradas?</t>
  </si>
  <si>
    <t>139.301(c)(1)</t>
  </si>
  <si>
    <t>O formato digital do MOPS permite a busca de texto?</t>
  </si>
  <si>
    <t>As partes do manual disponíveis para o pessoal da área estão atualizadas de acordo com as normas vigentes?</t>
  </si>
  <si>
    <t>153.105(b)</t>
  </si>
  <si>
    <t>153.105(e)</t>
  </si>
  <si>
    <t>Informações Aeronáuticas</t>
  </si>
  <si>
    <t>153.111(c)</t>
  </si>
  <si>
    <t>153.115(c)
IS 153.109
5.4.3.16</t>
  </si>
  <si>
    <t>153.107(b)</t>
  </si>
  <si>
    <t>As condições da integridade física da cerca operacional garantem a proteção da área de movimento? (prevenir inclusive a entrada de animais, tais como: capivaras, cachorros, etc.)</t>
  </si>
  <si>
    <t>153.107(c)</t>
  </si>
  <si>
    <t>153.115(b)</t>
  </si>
  <si>
    <t>8.13</t>
  </si>
  <si>
    <t>8.14</t>
  </si>
  <si>
    <t>Existe desenho adequado exibindo as vias de serviço existentes na área operacional?</t>
  </si>
  <si>
    <t>153.115(b)(2)</t>
  </si>
  <si>
    <t>153.109(e)</t>
  </si>
  <si>
    <t>153.131(e)(2)</t>
  </si>
  <si>
    <t>153.131(e)(3)</t>
  </si>
  <si>
    <t>153.131(e)(5)</t>
  </si>
  <si>
    <t>153.131(b)
153.37(e)(5)</t>
  </si>
  <si>
    <t>A equipe de operações participou da elaboração dos procedimentos constantes no MOPS?</t>
  </si>
  <si>
    <t>A equipe de operações conhece o MOPS e é capaz de encontrar um procedimento do qual seja a responsável por executar?</t>
  </si>
  <si>
    <t>O formato digital do MOPS corresponde ao impresso subscrito pelo operador de aeródromo?</t>
  </si>
  <si>
    <t>1.8</t>
  </si>
  <si>
    <t>139.303(b)</t>
  </si>
  <si>
    <t>APLICABILIDADE</t>
  </si>
  <si>
    <t>Todos RBAC 139</t>
  </si>
  <si>
    <t>A versão do MOPS constante na ANAC é a versão mais atualizada?</t>
  </si>
  <si>
    <t>139.303(c)</t>
  </si>
  <si>
    <t>Foi disponibilizado um exemplar atualizado do MOPS durante a inspeção da ANAC?</t>
  </si>
  <si>
    <t>Toda revisão do MOPS foi aprovada pela ANAC?</t>
  </si>
  <si>
    <t>Consta no MOPS o responsável pela guarda do MOPS?</t>
  </si>
  <si>
    <t>139.305(c)</t>
  </si>
  <si>
    <t>139.305(d)</t>
  </si>
  <si>
    <t>Está registrado em cada página do MOPS a data da versão mais recente?</t>
  </si>
  <si>
    <t>139.305(a) e (e)</t>
  </si>
  <si>
    <t>139.305(e)</t>
  </si>
  <si>
    <t>139.305(f)</t>
  </si>
  <si>
    <t>139.307(a)</t>
  </si>
  <si>
    <t>Consta no MOPS as Isenções e Níveis Equivalentes de Segurança Operacional deferidos pela ANAC, com a data da entrada em vigor e referência aos documentos que os fundamentaram?</t>
  </si>
  <si>
    <t>139.311(a)</t>
  </si>
  <si>
    <t>O conteúdo do MOPS deve abordar os seguintes processos:
(1) cadastro do aeródromo na ANAC;
(2) organização do operador de aeródromo;
(3) gerenciamento da segurança operacional;
(4) gerenciamento do risco da fauna;
(5) operações aeroportuárias;
(6) manutenção aeroportuária;
(7) resposta à emergência.</t>
  </si>
  <si>
    <t>1.9</t>
  </si>
  <si>
    <t>1.10</t>
  </si>
  <si>
    <t>1.11</t>
  </si>
  <si>
    <t>1.12</t>
  </si>
  <si>
    <t>1.13</t>
  </si>
  <si>
    <t>1.14</t>
  </si>
  <si>
    <t>1.15</t>
  </si>
  <si>
    <t>1.16</t>
  </si>
  <si>
    <t>1.17</t>
  </si>
  <si>
    <t>Consta no MOPS procedimento de revisão do conteúdo e a forma de controle de alterações?</t>
  </si>
  <si>
    <t>Conteúdo, forma, revisão e distribuição do MOPS</t>
  </si>
  <si>
    <t>PARTE 1
Conteúdo, forma, revisão e distribuição do MOPS</t>
  </si>
  <si>
    <t>RVR &lt; 350 m</t>
  </si>
  <si>
    <r>
      <t xml:space="preserve">Os motoristas que atuarão na área de manobras durante as operações em baixa visibilidade recebem o </t>
    </r>
    <r>
      <rPr>
        <u/>
        <sz val="12"/>
        <color theme="1"/>
        <rFont val="Calibri"/>
        <family val="2"/>
        <scheme val="minor"/>
      </rPr>
      <t>treinamento específico</t>
    </r>
    <r>
      <rPr>
        <sz val="12"/>
        <color theme="1"/>
        <rFont val="Calibri"/>
        <family val="2"/>
        <scheme val="minor"/>
      </rPr>
      <t>?</t>
    </r>
  </si>
  <si>
    <t>153.131(c)</t>
  </si>
  <si>
    <t>Foi implementada uma frequência apenas para a comunicação com a TWR durante as operações em baixa visibilidade?</t>
  </si>
  <si>
    <t>Foi designado responsável pela coordenação dos procedimentos específicos para operação em baixa visibilidade?</t>
  </si>
  <si>
    <t>Constam procedimentos para medição e divulgação do RVR e de dados meteorológicos?</t>
  </si>
  <si>
    <t>Consta a definição do momento de início da operação com baixa visibilidade?</t>
  </si>
  <si>
    <t>Consta procedimento de vistoria da pista de pouso e decolagem antes do início da operação em baixa visibilidade?</t>
  </si>
  <si>
    <t>Requisitos para operação de auxílios luminosos e de docagem?
(a) não haver duas lâmpadas adjacentes queimadas das luzes de borda e de eixo de pista de táxi;
(b) não haver mais de duas lâmpadas queimadas da barra de parada (não adjacentes);
(c) não haver mais de uma lâmpada queimada das luzes de proteção da pista;
(d) não haver mais de uma lâmpada queimada das luzes de posição intermediária de espera.</t>
  </si>
  <si>
    <t>10.13</t>
  </si>
  <si>
    <t>10.14</t>
  </si>
  <si>
    <t>10.15</t>
  </si>
  <si>
    <t>10.16</t>
  </si>
  <si>
    <t>153.131(e)(6)
IS 153.109
5.7.2.2</t>
  </si>
  <si>
    <t>153.131(e)(6)
IS 153.109
5.7.2.3</t>
  </si>
  <si>
    <t>153.131(e)(6)
IS 153.109
5.7.2.1</t>
  </si>
  <si>
    <t>Existe desenho adequado com rotas padronizadas para taxi de aeronaves durante as operações em baixa visibilidade? (publicação das cartas no AIP)</t>
  </si>
  <si>
    <r>
      <t xml:space="preserve">Existe desenho adequado exibindo </t>
    </r>
    <r>
      <rPr>
        <i/>
        <sz val="12"/>
        <color theme="1"/>
        <rFont val="Calibri"/>
        <family val="2"/>
        <scheme val="minor"/>
      </rPr>
      <t>hot spot</t>
    </r>
    <r>
      <rPr>
        <sz val="12"/>
        <color theme="1"/>
        <rFont val="Calibri"/>
        <family val="2"/>
        <scheme val="minor"/>
      </rPr>
      <t>? (publicação no AIP)</t>
    </r>
  </si>
  <si>
    <t>153.131(h)</t>
  </si>
  <si>
    <r>
      <t>O SOCMS com os procedimentos específicos para operações em baixa visibilidade foi submetido para a aprovação da ANAC, antes do início das operações</t>
    </r>
    <r>
      <rPr>
        <sz val="12"/>
        <color theme="1"/>
        <rFont val="Calibri"/>
        <family val="2"/>
        <scheme val="minor"/>
      </rPr>
      <t>?</t>
    </r>
  </si>
  <si>
    <t>10.17</t>
  </si>
  <si>
    <t>Os procedimentos específicos para operação em baixa visibilidade constam em acordo operacional com a TWR?</t>
  </si>
  <si>
    <t>III, IV</t>
  </si>
  <si>
    <t>Os RMKs do ROTAER estão atualizados? (existe informação antiga, ou confusa?)</t>
  </si>
  <si>
    <t>Existem acordos operacionais com a TWR para tratamento de algum caso específico? (push back na posição X, movimento de veículos na pista de táxi Y, etc.)</t>
  </si>
  <si>
    <t>I, I-B, II, III, IV</t>
  </si>
  <si>
    <t>154.303 (j)
IS 153.109
5.3.1.3</t>
  </si>
  <si>
    <t>II, III, IV</t>
  </si>
  <si>
    <t>154.305(gg)</t>
  </si>
  <si>
    <t>Onde houver</t>
  </si>
  <si>
    <r>
      <t xml:space="preserve">O MOPS contém requisitos para a movimentação de veículos na área operacional?
Os pontos a serem abordados são:
</t>
    </r>
    <r>
      <rPr>
        <sz val="10"/>
        <color theme="1"/>
        <rFont val="Calibri"/>
        <family val="2"/>
        <scheme val="minor"/>
      </rPr>
      <t>(1) altura máxima permitida para veículos e equipamentos que acessem a área operacional;
(2) velocidade de deslocamento nas vias de acesso e vias de serviço;
(i) a velocidade máxima de veículos nas áreas próximas às posições de estacionamento de aeronaves é de 20 km/h, sendo de 30 km/h no restante do pátio de aeronaves, exceto veículos atuando em situação de emergência;
(3) pontos de parada nas vias;
(4) sentido das vias;
(5) cruzamentos de vias com pista de táxi;
(6) cruzamentos entre vias;
(7) movimentação de aeronave em procedimento de tratoramento;
(8) trânsito de passageiros no pátio de aeronaves durante procedimentos de embarque e desembarque, se cabível;
(9) prioridade de tráfego de veículos atuando em atividade de resposta à emergência.</t>
    </r>
  </si>
  <si>
    <t>153.37(e)(4)
153.113(b)</t>
  </si>
  <si>
    <t>153.115(b)
153.109(e)(1)</t>
  </si>
  <si>
    <r>
      <t xml:space="preserve">Consta no MOPS o acordo operacional com a TWR para prevenção de incursão em pista?  </t>
    </r>
    <r>
      <rPr>
        <u/>
        <sz val="12"/>
        <color theme="1"/>
        <rFont val="Calibri"/>
        <family val="2"/>
        <scheme val="minor"/>
      </rPr>
      <t>Recomendar o Modelo de Acordo Operacional disponibilizado na página Runway Safety</t>
    </r>
    <r>
      <rPr>
        <sz val="12"/>
        <color theme="1"/>
        <rFont val="Calibri"/>
        <family val="2"/>
        <scheme val="minor"/>
      </rPr>
      <t>.</t>
    </r>
  </si>
  <si>
    <t>Recomendação</t>
  </si>
  <si>
    <t>153.115(c)</t>
  </si>
  <si>
    <t>Consta no MOPS procedimento para garantir que somente veículos com equipamento de radiocomunicação operante possam acessar a área de manobras sem supervisão?</t>
  </si>
  <si>
    <t>I-B, II, III, IV</t>
  </si>
  <si>
    <t xml:space="preserve">Existem pontos de referência para sinalizar o limite da área protegida nas áreas verdes? </t>
  </si>
  <si>
    <t>Consta no MOPS procedimento para registro e análise das ocorrências de incursão em pista no aeródromo?</t>
  </si>
  <si>
    <t>153.53(b)(ix)</t>
  </si>
  <si>
    <t>Consta no MOPS procedimento para envio dos registros de ocorrência de incursão em pista?</t>
  </si>
  <si>
    <r>
      <t xml:space="preserve">Existe Runway Safety Team - RST instalado no aeroporto? </t>
    </r>
    <r>
      <rPr>
        <u/>
        <sz val="12"/>
        <color theme="1"/>
        <rFont val="Calibri"/>
        <family val="2"/>
        <scheme val="minor"/>
      </rPr>
      <t>Recomendar a leitura do Manual do RST publicado no site da ANAC</t>
    </r>
    <r>
      <rPr>
        <sz val="12"/>
        <color theme="1"/>
        <rFont val="Calibri"/>
        <family val="2"/>
        <scheme val="minor"/>
      </rPr>
      <t>.</t>
    </r>
  </si>
  <si>
    <t>Recomendação
III, IV</t>
  </si>
  <si>
    <t>M/D</t>
  </si>
  <si>
    <t>Consta no MOPS os procedimentos para comunicação rápida e fácil com a TWR para coordenação das operações no pátio?</t>
  </si>
  <si>
    <t>153.119(c)</t>
  </si>
  <si>
    <t>Consta no MOPS procedimento para registro de movimentos de aeronaves, passageiros, carga aérea e mala posta?</t>
  </si>
  <si>
    <t>Consta no MOPS posição específica para aeronave militar ou de autoridades?</t>
  </si>
  <si>
    <t>Consta no MOPS a designação de posição específica para operação extraordinária de aeronave maior que a aeronave crítica?</t>
  </si>
  <si>
    <t>Consta no MOPS desenho adequado do pátio informando as posições, os tipos de aeronaves para cada posição e a sinalização horizontal com cotas que permitam a verificação do afastamento mínimo?</t>
  </si>
  <si>
    <t>153.119(b)
IS 153.109
5.6.2.3</t>
  </si>
  <si>
    <t xml:space="preserve">Consta no MOPS procedimento para informar à TWR as posições de estacionamento disponíveis e inoperantes? As informações sobre (1) posição de estaciona-mento interditada; (2) notificação de obras em execução; (3) indisponibilidade de facilida-des; (4) procedimentos de baixa visibilidade; e (5) perigos identificados em tal posição de estacionamento para tal classe de aeronaves. As informações devem estar disponíveis para o pessoal do COA de maneira que seja facilmente transmitida para as turmas de todos os turnos. </t>
  </si>
  <si>
    <t>153.119(a)
IS 153.109
5.6.2.2</t>
  </si>
  <si>
    <r>
      <t xml:space="preserve">As posições de estacionamento são compatíveis com o </t>
    </r>
    <r>
      <rPr>
        <i/>
        <sz val="12"/>
        <color theme="1"/>
        <rFont val="Calibri"/>
        <family val="2"/>
        <scheme val="minor"/>
      </rPr>
      <t>mix</t>
    </r>
    <r>
      <rPr>
        <sz val="12"/>
        <color theme="1"/>
        <rFont val="Calibri"/>
        <family val="2"/>
        <scheme val="minor"/>
      </rPr>
      <t xml:space="preserve"> de aeronaves? (Há instruções fáceis para orientar o pessoal que atribui as posições sobre o tipo de aeronave que pode estacionar na posição tal, alertas no caso de alocação inadequada, os afastamentos mínimos, envelopes, Ts de parada) </t>
    </r>
  </si>
  <si>
    <t>153.121(a)(1)
IS 153.109
5.6.3.2</t>
  </si>
  <si>
    <t>153.121(a)(1)
IS 153.109
5.6.3.4</t>
  </si>
  <si>
    <t>153.121(a)(1)
IS 153.109
5.6.3.5</t>
  </si>
  <si>
    <t>153.121(a)(1)
IS 153.109
5.6.3.6</t>
  </si>
  <si>
    <t>153.123(a)
IS 153.109
5.6.3.10</t>
  </si>
  <si>
    <t>Recomendação
II, III, IV</t>
  </si>
  <si>
    <t>153.121(a)
IS 153.109
5.6.4.1</t>
  </si>
  <si>
    <t>Abordagem à aeronave</t>
  </si>
  <si>
    <t>153.123(b)</t>
  </si>
  <si>
    <t>Após o calçamento, é feita a sinalização para proteção dos motores e extremidades da aeronave?</t>
  </si>
  <si>
    <t>As rodas da passarela móvel da ponte de embarque/desembarque estão dentro da zona desobstruída?</t>
  </si>
  <si>
    <t>153.123(c)</t>
  </si>
  <si>
    <t>153.123(f)</t>
  </si>
  <si>
    <t>Há veículos ou pessoas posicionadas dentro da zona desobstruída da ponte de embarque/desembarque?</t>
  </si>
  <si>
    <t>Existe desenho adequado no MOPS com a rota de monitoramento definida?</t>
  </si>
  <si>
    <t>153.133(c)</t>
  </si>
  <si>
    <t>A rota definida foi seguida durante o monitoramento?</t>
  </si>
  <si>
    <t>Consta no MOPS os procedimentos para monitoramento da área de movimento?</t>
  </si>
  <si>
    <r>
      <t xml:space="preserve">Consta no MOPS os requisitos mínimos necessários para a realização do monitoramento? Os requisitos mínimos são:
</t>
    </r>
    <r>
      <rPr>
        <sz val="10"/>
        <color theme="1"/>
        <rFont val="Calibri"/>
        <family val="2"/>
        <scheme val="minor"/>
      </rPr>
      <t>(1) programação da atividade de monitoramento, considerando seu horário de realização e periodicidade;
(2) realização da atividade de monitoramento, considerando o pessoal envolvido, veículo, equipamento, comunicação, percurso e coleta de dados;
(3) estabelecimento da rota a ser seguida durante a atividade de monitoramento;
(4) relação de itens a serem verificados durante a execução da atividade de monitoramento;
(5) armazenamento dos dados coletados em atividade de monitoramento;
(6) distribuição e processamento dos dados coletados durante o monitoramento; e
(7) realização das providências cabíveis.</t>
    </r>
  </si>
  <si>
    <t>153.113(e)
IS 153.109
5.4.3.2</t>
  </si>
  <si>
    <t>153.113(d)
IS 153.109
5.4.3.2</t>
  </si>
  <si>
    <t>Os dados registrados após a finalização da atividade de monitoramento foram processados?</t>
  </si>
  <si>
    <t>153.133(b)</t>
  </si>
  <si>
    <t>A relação de itens a serem verificados aborda os seguintes itens:
(1) O estado do pavimento;
(2) Os auxílios visuais (sinalização horizontal, vertical e luzes);
(3) vegetação (altura);
(4) presença de FO;
(5) emborrachamento da pista de pouso e decolagem;</t>
  </si>
  <si>
    <t>Os itens a serem verificados na ficha foram realizados durante a vistoria?</t>
  </si>
  <si>
    <t>153.133(e)</t>
  </si>
  <si>
    <t>153.101(b)</t>
  </si>
  <si>
    <t>Consta no MOPS os procedimentos para monitoramento de obstáculos?</t>
  </si>
  <si>
    <r>
      <t>O MOPS contém desenho adequado atualizado exibindo os obstáculos nas seguintes superfícies:
(1) Faixa de pista de pista de pouso e decolagem;
(2) RESA;
(3) Faixa de pista de pista de táxi; e
(4) Zona desimpedida (</t>
    </r>
    <r>
      <rPr>
        <i/>
        <sz val="9"/>
        <color theme="1"/>
        <rFont val="Calibri"/>
        <family val="2"/>
        <scheme val="minor"/>
      </rPr>
      <t>clearway</t>
    </r>
    <r>
      <rPr>
        <sz val="9"/>
        <color theme="1"/>
        <rFont val="Calibri"/>
        <family val="2"/>
        <scheme val="minor"/>
      </rPr>
      <t>).</t>
    </r>
  </si>
  <si>
    <t>Os locais definidos para o monitoramento levam em conta os obstáculos e a as superfícies limitadoras de obstáculos?</t>
  </si>
  <si>
    <t xml:space="preserve">Consta no MOPS a ficha utilizada no monitoramento com a relação de itens a serem verificados? </t>
  </si>
  <si>
    <t>A relação de itens da ficha aborda os seguintes itens:
(1) Árvores que se constituam em possíveis obstáculos;
(2) Antenas;
(3) edificações;
(4) guindastes;
(5) sinalização dos obstáculos existentes;
(6) luzes dos obstáculos existentes.</t>
  </si>
  <si>
    <r>
      <t xml:space="preserve">A verificação da falta de sinalização de obstáculo é considerada na atividade de monitoramento? </t>
    </r>
    <r>
      <rPr>
        <u/>
        <sz val="12"/>
        <color theme="1"/>
        <rFont val="Calibri"/>
        <family val="2"/>
        <scheme val="minor"/>
      </rPr>
      <t>Verificar documentação de interação com o interessado ou com a Prefeitura para pintura da sinalização ou instalação da luz</t>
    </r>
    <r>
      <rPr>
        <sz val="12"/>
        <color theme="1"/>
        <rFont val="Calibri"/>
        <family val="2"/>
        <scheme val="minor"/>
      </rPr>
      <t>.</t>
    </r>
  </si>
  <si>
    <t>Consta no MOPS informação (fotografias, figuras, etc.) sobre os obstáculos constantes nas superfícies de aproximação e decolagem na área próxima do aeroporto? (carta de obstáculos, PBZPA, etc.)</t>
  </si>
  <si>
    <t>6.9</t>
  </si>
  <si>
    <t>6.10</t>
  </si>
  <si>
    <t>6.11</t>
  </si>
  <si>
    <t>6.12</t>
  </si>
  <si>
    <t>6.13</t>
  </si>
  <si>
    <t>6.14</t>
  </si>
  <si>
    <t>5.11</t>
  </si>
  <si>
    <t>5.12</t>
  </si>
  <si>
    <t>5.13</t>
  </si>
  <si>
    <t>5.14</t>
  </si>
  <si>
    <t>5.15</t>
  </si>
  <si>
    <t>5.16</t>
  </si>
  <si>
    <t>5.17</t>
  </si>
  <si>
    <t>5.18</t>
  </si>
  <si>
    <t>Condição operacional para a infraestrutura disponível</t>
  </si>
  <si>
    <t>PARTE 2
Condição operacional para a infraestrutura disponível</t>
  </si>
  <si>
    <t>PARTE 5
Monitoramento da área de movimento</t>
  </si>
  <si>
    <t>PARTE 6
Monitoramento de obstáculos</t>
  </si>
  <si>
    <t>Informações aeronáuticas</t>
  </si>
  <si>
    <t>PARTE 3
Informações aeronáuticas</t>
  </si>
  <si>
    <t>PARTE 4
Proteção da área operacional</t>
  </si>
  <si>
    <t>153.103(a)(1)</t>
  </si>
  <si>
    <t>153.103(a)(2)</t>
  </si>
  <si>
    <t>Consta no MOPS procedimento para a realização de AISO para o caso de movimento extraordinário de ANV com ACN que extrapole os limites definidos no requisito 153.103(a)(1)?</t>
  </si>
  <si>
    <r>
      <t xml:space="preserve">Consta no MOPS procedimento para garantir que o  movimento total de aeronaves com ACN maior que o PCN não ultrapasse 5% do total de movimentos de aeronaves na pista nos últimos 12 meses? </t>
    </r>
    <r>
      <rPr>
        <u/>
        <sz val="12"/>
        <color theme="1"/>
        <rFont val="Calibri"/>
        <family val="2"/>
        <scheme val="minor"/>
      </rPr>
      <t>Admite-se sobrecarga individual de até 10 % em pavimentos flexíveis e de 5 % em pavimentos rígidos ou de estrutura desconhecida</t>
    </r>
    <r>
      <rPr>
        <sz val="12"/>
        <color theme="1"/>
        <rFont val="Calibri"/>
        <family val="2"/>
        <scheme val="minor"/>
      </rPr>
      <t>.</t>
    </r>
  </si>
  <si>
    <t>153.103(b)(1)</t>
  </si>
  <si>
    <t>153.103(b)</t>
  </si>
  <si>
    <r>
      <t xml:space="preserve">Consta no MOPS procedimento para comunicar o órgão ATS (TWR, AFIS, APP ou ACC) quando a quantidade de luzes inoperantes ultrapassar os limites estabelecidos para cada tipo de operação, conforme as Tabelas 153.103-1 e 153.103-2? </t>
    </r>
    <r>
      <rPr>
        <u/>
        <sz val="12"/>
        <color theme="1"/>
        <rFont val="Calibri"/>
        <family val="2"/>
        <scheme val="minor"/>
      </rPr>
      <t xml:space="preserve">Deve constar os dados para contato com o esses órgãos, a quantidade de luzes inoperantes para o tipo de operação e o procedimento para solicitação de NOTAM com </t>
    </r>
    <r>
      <rPr>
        <b/>
        <u/>
        <sz val="12"/>
        <color theme="1"/>
        <rFont val="Calibri"/>
        <family val="2"/>
        <scheme val="minor"/>
      </rPr>
      <t>efeito imediato</t>
    </r>
    <r>
      <rPr>
        <u/>
        <sz val="12"/>
        <color theme="1"/>
        <rFont val="Calibri"/>
        <family val="2"/>
        <scheme val="minor"/>
      </rPr>
      <t xml:space="preserve">  informando que o tipo de operação afetado está interrompido</t>
    </r>
    <r>
      <rPr>
        <sz val="12"/>
        <color theme="1"/>
        <rFont val="Calibri"/>
        <family val="2"/>
        <scheme val="minor"/>
      </rPr>
      <t xml:space="preserve">. </t>
    </r>
  </si>
  <si>
    <r>
      <t xml:space="preserve">Consta no MOPS procedimento para comunicar o órgão ATS local quando a quantidade de luzes inoperantes ultrapassar os limites estabelecidos nos itens 3.3 e 4.3 da ICA 100-1 para o caso de operação VFR noturno e IFR não precisão noturno?  </t>
    </r>
    <r>
      <rPr>
        <u/>
        <sz val="12"/>
        <color theme="1"/>
        <rFont val="Calibri"/>
        <family val="2"/>
        <scheme val="minor"/>
      </rPr>
      <t>Deve constar os dados para contato com o esses órgãos, a quantidade de luzes inoperantes para o tipo de operação e o procedimento para solicitação de NOTAM com efeito imediato  informando que o tipo de operação afetado está interrompido</t>
    </r>
    <r>
      <rPr>
        <sz val="12"/>
        <color theme="1"/>
        <rFont val="Calibri"/>
        <family val="2"/>
        <scheme val="minor"/>
      </rPr>
      <t xml:space="preserve">. Este último é importante em especial para o caso de inexistência de órgão ATS local. </t>
    </r>
  </si>
  <si>
    <t>3.4</t>
  </si>
  <si>
    <t>3.5</t>
  </si>
  <si>
    <t>3.6</t>
  </si>
  <si>
    <t>153.105(a) e (b)</t>
  </si>
  <si>
    <t xml:space="preserve">Consta no MOPS o formulário para solicitação de PRENOTAM? </t>
  </si>
  <si>
    <t>Consta no MOPS procedimentos de revisão periódica das publicações para garantir que estas estejam atualizadas?</t>
  </si>
  <si>
    <t>3.7</t>
  </si>
  <si>
    <t>3.8</t>
  </si>
  <si>
    <t>Recomendação
I, I-B, II, III, IV</t>
  </si>
  <si>
    <r>
      <t xml:space="preserve">Consta no MOPS procedimento de revisão do cálculo de alterações nas distâncias declaradas para garantir a correta divulgação no AIS? </t>
    </r>
    <r>
      <rPr>
        <u/>
        <sz val="12"/>
        <color theme="1"/>
        <rFont val="Calibri"/>
        <family val="2"/>
        <scheme val="minor"/>
      </rPr>
      <t>Recomendar o estudo do Alerta aos Operadores nº 2/2016</t>
    </r>
    <r>
      <rPr>
        <sz val="12"/>
        <color theme="1"/>
        <rFont val="Calibri"/>
        <family val="2"/>
        <scheme val="minor"/>
      </rPr>
      <t>.</t>
    </r>
  </si>
  <si>
    <t xml:space="preserve">Consta no MOPS dados do setor responsável da ANAC pelo processamento das solicitações de divulgação de informação aeronáutica no AIS? </t>
  </si>
  <si>
    <t>O MOPS apresenta o sistema de proteção da área operacional?</t>
  </si>
  <si>
    <t>Consta no MOPS desenho adequado com os elementos da infraestrutura do sistema de proteção? (cercas, barreiras naturais, cercas, pontos de acesso, etc.)</t>
  </si>
  <si>
    <t>O número máximo de veículos comboiados está definido no MOPS?</t>
  </si>
  <si>
    <t>Consta no MOPS procedimento de controle da validade da credencial de pessoas, veículos e equipamentos?</t>
  </si>
  <si>
    <t xml:space="preserve">Consta no MOPS os procedimentos para o monitoramento do sistema de proteção da área operacional? </t>
  </si>
  <si>
    <t>153.107(c)(2)
153.37(e)(1)</t>
  </si>
  <si>
    <r>
      <t xml:space="preserve">O treinamento geral inclui familiarização com ambiente do lado ar, regras de conduta segura no pátio, apresentação dos principais perigos no pátio, partes da aeronave, áreas restritas, área de manobras e etc? </t>
    </r>
    <r>
      <rPr>
        <u/>
        <sz val="12"/>
        <color theme="1"/>
        <rFont val="Calibri"/>
        <family val="2"/>
        <scheme val="minor"/>
      </rPr>
      <t>Ver PISOA</t>
    </r>
    <r>
      <rPr>
        <sz val="12"/>
        <color theme="1"/>
        <rFont val="Calibri"/>
        <family val="2"/>
        <scheme val="minor"/>
      </rPr>
      <t>.</t>
    </r>
  </si>
  <si>
    <t>153.107(c)(1) e (4)</t>
  </si>
  <si>
    <r>
      <t xml:space="preserve">Consta no MOPS os requisitos de qualificação dos profissionais que atuam na área operacional, inclusive com acesso e permanência na área de manobras, para emissão da credencial? </t>
    </r>
    <r>
      <rPr>
        <u/>
        <sz val="12"/>
        <color theme="1"/>
        <rFont val="Calibri"/>
        <family val="2"/>
        <scheme val="minor"/>
      </rPr>
      <t>Ver PISOA</t>
    </r>
    <r>
      <rPr>
        <sz val="12"/>
        <color theme="1"/>
        <rFont val="Calibri"/>
        <family val="2"/>
        <scheme val="minor"/>
      </rPr>
      <t>.</t>
    </r>
  </si>
  <si>
    <t>Há evidências de providências tomadas em virtude de falhas no sistema de proteção da área operacional encontradas na atividade de monitoramento?</t>
  </si>
  <si>
    <t xml:space="preserve">Consta no MOPS procedimento de monitoramento para identificar falhas na condição física e operacional de equipamentos e veículos, assim como a conduta das pessoas que atuam em atividades de abordagem à aeronave e se movimentam na área operacional, obedecendo os requisitos da seção 153.133(c)? </t>
  </si>
  <si>
    <t>O MOPS contém desenho adequado que indica o limite entre a área de manobras e o pátio? (as áreas de responsabilidades da TWR e do operador de aeródromo estão definidas?)</t>
  </si>
  <si>
    <t>153.111(h)(2)</t>
  </si>
  <si>
    <r>
      <t xml:space="preserve">O MOPS contém procedimento para comboio de </t>
    </r>
    <r>
      <rPr>
        <u/>
        <sz val="12"/>
        <color theme="1"/>
        <rFont val="Calibri"/>
        <family val="2"/>
        <scheme val="minor"/>
      </rPr>
      <t>veículo e equipamento não credenciado</t>
    </r>
    <r>
      <rPr>
        <sz val="12"/>
        <color theme="1"/>
        <rFont val="Calibri"/>
        <family val="2"/>
        <scheme val="minor"/>
      </rPr>
      <t xml:space="preserve"> ou de veículo conduzido por </t>
    </r>
    <r>
      <rPr>
        <u/>
        <sz val="12"/>
        <color theme="1"/>
        <rFont val="Calibri"/>
        <family val="2"/>
        <scheme val="minor"/>
      </rPr>
      <t>motorista não credenciado</t>
    </r>
    <r>
      <rPr>
        <sz val="12"/>
        <color theme="1"/>
        <rFont val="Calibri"/>
        <family val="2"/>
        <scheme val="minor"/>
      </rPr>
      <t xml:space="preserve"> em situações que tenham que entrar no sítio aeroportuário para a execução de uma atividade específica?</t>
    </r>
  </si>
  <si>
    <t>153.111(h)(3)</t>
  </si>
  <si>
    <t>153.111(e)(6)</t>
  </si>
  <si>
    <t>O operador de aeródromo atuou quando houve movimentação de pedestre ou veículo perto de posição de estacionamento de aeronaves enquanto havia aeronave em movimento, ou com motores ligados ou com as luzes anticolisão acesas, exceto se em execução de atividade essencial?</t>
  </si>
  <si>
    <t>Não há trânsito de pessoas, veículos e equipamentos sob asas de aeronaves, exceto se essencial à execução da atividade?</t>
  </si>
  <si>
    <t>153.111(e)(8)</t>
  </si>
  <si>
    <t>7.33</t>
  </si>
  <si>
    <t>7.34</t>
  </si>
  <si>
    <t xml:space="preserve">Os passageiros estão livres da exposição à sucção ou exaustão de motores? </t>
  </si>
  <si>
    <t>Consta no MOPS desenho adequado exibindo as sinalizações horizontais, verticais, luzes do balizamento e demais facilidades que compõem o SOCMS?</t>
  </si>
  <si>
    <t>IS 153.109
5.7.1.2</t>
  </si>
  <si>
    <t xml:space="preserve">Há planejamento de realização periódica de exercícios simulados de operações em baixa visibilidade? </t>
  </si>
  <si>
    <t>As rotas de táxi padronizadas estão publicadas no AIP?</t>
  </si>
  <si>
    <t>153.131(f)
IS 153.109
5.7.3.1</t>
  </si>
  <si>
    <t>153.131(f)
IS 153.109
5.7.3.2</t>
  </si>
  <si>
    <t>As cartas exibindo as rotas de táxi padronizadas contém as seguintes informações mínimas:
a) rota com as pistas de táxi destinadas para as operações em baixa visibilidade;
b) uma legenda exibindo apropriadamente a simbologia e terminologia;
c) localização de pistas de pouso e decolagem, pistas de táxi, pátios de estacionamento e terminais;
d) localização de luzes de eixo de pista de pouso e decolagem e de pista de táxi;
e) localização das barras de parada;
f) localização das posições de espera;
g) localização das luzes de posições intermediárias de espera;
h) localização dos limites da área de manobras;
i) localização de fillets inadequados nas curvas de pistas de táxi e a necessidade da mano-bra de judgmental oversteering pelos pilotos;
j) localização do SCI;
k) identificação dos hot spots; e
l) características únicas do aeroporto e/ou procedimentos locais.</t>
  </si>
  <si>
    <t>153.131(f)
IS 153.109
5.7.3.3</t>
  </si>
  <si>
    <t>Os designativos das cartas variam de acordo com a cabeceira utilizada para decolagem ou pouso e com as pistas de táxi utilizadas na rota?</t>
  </si>
  <si>
    <t>Os hot spots estão publicados no AIP?</t>
  </si>
  <si>
    <t>153.131(g)
IS 153.109
5.2.2</t>
  </si>
  <si>
    <t>153.131(e)(1)
IS 153.109
5.7.4.1c</t>
  </si>
  <si>
    <t>Foi especificada a capacidade em termos de pousos e decolagens por hora que o aeródromo pode operar em condições de baixa visibilidade?</t>
  </si>
  <si>
    <t>153.131(e)(4)
IS 153.109
5.7.4.1d</t>
  </si>
  <si>
    <t>Constam as fases de preparação, entrada em operação e término das operações em baixa visibilidade? Procedimentos tais como:
TWR notifica o operador do aeródromo sobre o início das operações em baixa vi-sibilidade;
II. operador do aeródromo inicia a inspeção prevista no SOCMS;
III. operador do aeródromo notifica a comunidade aeroportuária afetada pelas mudan-ças;
IV. TWR atualiza ATIS com informação de que os procedimentos de baixa visibilidade estão em vigor no aeroporto;
V. TWR cancela operações em baixa visibilidade via ATIS quando o aumento da vi-sibilidade permitir operações normais; e
VI. operador do aeródromo notifica à comunidade aeroportuária afetada que os proce-dimentos de baixa visibilidade terminaram.</t>
  </si>
  <si>
    <t>IS 153.109
5.7.4.1g</t>
  </si>
  <si>
    <t>153.131(e)(7)
IS 153.109
5.7.4.1e</t>
  </si>
  <si>
    <t>Constam as responsabilidades das partes envolvidas com as operações em baixa visibilidade, tais como:
I. operador do aeródromo: gerência de operações, gerência de manutenção e etc.;
II. TWR;
III. SESCINC;
IV. empresas aéreas; e
V. ESATAs?</t>
  </si>
  <si>
    <t>IS 153.109
5.7.4.2</t>
  </si>
  <si>
    <t>IS 153.109
5.7.4.3</t>
  </si>
  <si>
    <t>Constam procedimentos para garantir que uma aeronave que necessita de assistência possa ser facilmente localizada e atendida pelo SESCINC em condições de baixa visibilidade?</t>
  </si>
  <si>
    <t>IS 153.109
5.7.4.4</t>
  </si>
  <si>
    <t>Consta no checklist do coordenador das operações em baixa visibilidade a realização, quando aplicável, das seguintes atividades:
convocar as reuniões do grupo de trabalho do SOCMS. É importante que representantes das áreas listadas no subitem 5.7.4.1g estejam presentes nas reuniões;
b) coordenar a edição, envio para aprovação da ANAC, publicação, distribuição e revisão do SOCMS;
c) garantir que sejam realizados e documentados os treinamentos demandados pelos pro-cedimentos específicos do SOCMS para o pessoal do SESCINC, os motoristas e demais impactados pelas operações em baixa visibilidade;
d) notificar a outras organizações que possuem responsabilidades no SOCMS as deficiên-cias observadas ou avisá-las acerca de quais deficiências necessitam de correção por parte delas;
e) garantir a publicação e o cancelamento de NOTAM relativos à inoperância de facilida-des e equipamentos imprescindíveis às operações em baixa visibilidade;
f) notificar à comunidade aeroportuária afetada pelas operações em baixa visibilidade o início e término dos procedimentos específicos do SOCMS;
g) avisar à TWR as condições ou irregularidades do aeroporto que podem impactar as ope-rações do controle de tráfego aéreo;
h) coordenar em conjunto com o grupo de trabalho do SOCMS as ações necessárias para a elaboração das cartas de rotas de táxi padronizadas; e
i) disponibilizar o serviço de follow-me.</t>
  </si>
  <si>
    <t>10.18</t>
  </si>
  <si>
    <t>10.19</t>
  </si>
  <si>
    <t>10.20</t>
  </si>
  <si>
    <t>10.21</t>
  </si>
  <si>
    <t>10.22</t>
  </si>
  <si>
    <t>10.23</t>
  </si>
  <si>
    <t>10.24</t>
  </si>
  <si>
    <t>10.25</t>
  </si>
  <si>
    <t>10.26</t>
  </si>
  <si>
    <t>Os procedimentos específicos abordam estes itens:
a) a TWR é a responsável pelo início e término das operações em baixa visibilidade;
b) a TWR notifica a área responsável pelas operações do aeroporto sobre a necessidade de iniciar os procedimentos específicos do SOCMS;
c) a TWR insere no ATIS aviso de início das operações em baixa visibilidade no aeroporto;
d) a área de operações deve notificar a TWR quando todas as partes envolvidas estiverem sido avisadas.</t>
  </si>
  <si>
    <t>Aproximação
Precisão</t>
  </si>
  <si>
    <t>IS 153.109 
5.2.3</t>
  </si>
  <si>
    <t xml:space="preserve">IS 153.109
Apêndice C </t>
  </si>
  <si>
    <t xml:space="preserve">IS 153.109 
5.2.5.1 (c) </t>
  </si>
  <si>
    <t>IS 153.109 
5.2.2.1</t>
  </si>
  <si>
    <t>O movimento de aeronaves na área de movimento foi planejado para impedir que edificações, equipamentos, veículos e pessoas sejam expostos aos efeitos de jet blast com velocidades maiores que 56 km/h?</t>
  </si>
  <si>
    <t>9.66</t>
  </si>
  <si>
    <t>153.111(f)</t>
  </si>
  <si>
    <t>7.35</t>
  </si>
  <si>
    <r>
      <t xml:space="preserve">Não houve execução de marcha ré dentro da área de segurança da aeronave (1,5 m a partir do contorno da aeronave), sem o acompanhamento de outro profissional? </t>
    </r>
    <r>
      <rPr>
        <u/>
        <sz val="12"/>
        <color theme="1"/>
        <rFont val="Calibri"/>
        <family val="2"/>
        <scheme val="minor"/>
      </rPr>
      <t>Verificar documentação que comprove atuação do operador de aeródromo com ações para prevenção de incidentes na área de segurança da aeronave.</t>
    </r>
  </si>
  <si>
    <t>153.107(c)(3)
153.111(b) e (c )
153.113(c )</t>
  </si>
  <si>
    <t>Consta no MOPS procedimento de verificação das condições físicas e operacionais de veículo antes da emissão da credencial, obedecendo os requisitos dispostos no 153.111 (b), 153.111(c) e 153.113(c)?</t>
  </si>
  <si>
    <r>
      <t xml:space="preserve">Consta no MOPS procedimento para avaliação periódica do grau de conformidade das comunicações dos motoristas e pedrestres com a TWR com o uso da fraseologia padrão? </t>
    </r>
    <r>
      <rPr>
        <u/>
        <sz val="12"/>
        <color theme="1"/>
        <rFont val="Calibri"/>
        <family val="2"/>
        <scheme val="minor"/>
      </rPr>
      <t>Ver capítulo 4 do Manual para Prevenção de Incursão em Pista</t>
    </r>
    <r>
      <rPr>
        <sz val="12"/>
        <color theme="1"/>
        <rFont val="Calibri"/>
        <family val="2"/>
        <scheme val="minor"/>
      </rPr>
      <t>.</t>
    </r>
  </si>
  <si>
    <t>ANAC/SIA/GCOP/GTOP</t>
  </si>
  <si>
    <t>153.109(c)(3)</t>
  </si>
  <si>
    <r>
      <t xml:space="preserve">Existem restrições operacionais? (pontos cegos da TWR, pistas de táxi com MAX SPAN, </t>
    </r>
    <r>
      <rPr>
        <sz val="12"/>
        <color theme="1"/>
        <rFont val="Calibri"/>
        <family val="2"/>
        <scheme val="minor"/>
      </rPr>
      <t xml:space="preserve">pistas de táxi permanentemente interditadas, </t>
    </r>
    <r>
      <rPr>
        <sz val="12"/>
        <color theme="1"/>
        <rFont val="Calibri"/>
        <family val="2"/>
        <scheme val="minor"/>
      </rPr>
      <t>etc.)</t>
    </r>
  </si>
  <si>
    <r>
      <t>Procedimentos para restrição de acesso e controle da permanência de veículos e pessoas na área de m</t>
    </r>
    <r>
      <rPr>
        <sz val="12"/>
        <color theme="1"/>
        <rFont val="Calibri"/>
        <family val="2"/>
        <scheme val="minor"/>
      </rPr>
      <t>ovimento</t>
    </r>
    <r>
      <rPr>
        <sz val="12"/>
        <color theme="1"/>
        <rFont val="Calibri"/>
        <family val="2"/>
        <scheme val="minor"/>
      </rPr>
      <t>, reduzindo a quantidade ao estritamente necessário para as operações aéreas?</t>
    </r>
  </si>
  <si>
    <t>5.19</t>
  </si>
  <si>
    <r>
      <t xml:space="preserve">Os motoristas que possuem acesso à área de manobras dominam os conhecimentos básicos para se movimentarem na área de manobras com segurança? (comunicações com a TWR, definição de incursão em pista, uso do equipamento de rádio, sinais da pistola, leitura das sinalizações, capacidade de localização geográfica com base nos pátios, pistas de táxi e pistas de pouso e decolagem) </t>
    </r>
    <r>
      <rPr>
        <u/>
        <sz val="12"/>
        <color theme="1"/>
        <rFont val="Calibri"/>
        <family val="2"/>
        <scheme val="minor"/>
      </rPr>
      <t>Aplicar a prova a uma amostra adequada de motoristas que acessam a área de manobras</t>
    </r>
    <r>
      <rPr>
        <sz val="12"/>
        <color theme="1"/>
        <rFont val="Calibri"/>
        <family val="2"/>
        <scheme val="minor"/>
      </rPr>
      <t>.</t>
    </r>
  </si>
  <si>
    <t>IS 153.109 
5.2.2.1
5.2.5</t>
  </si>
  <si>
    <t>153.109(a)</t>
  </si>
  <si>
    <t>153.109(d)</t>
  </si>
  <si>
    <t>9.67</t>
  </si>
  <si>
    <t>9.67.1</t>
  </si>
  <si>
    <t>9.67.2</t>
  </si>
  <si>
    <t>9.68</t>
  </si>
  <si>
    <t>Total de itens verificados</t>
  </si>
  <si>
    <t>Consta no MOPS procedimento para garantir que as sinalizações e luzes de pista de táxi são removidas de trecho, ou da pista de táxi, permanentemente interditado?</t>
  </si>
  <si>
    <t>153.109(a)
IS 153.109
5.2.2.1
5.2.5</t>
  </si>
  <si>
    <t>Consta no MOPS procedimento para garantir que trecho, ou pista de táxi, interditado está adequadamente sinalizado com as sinalizações e as luzes indicativas de área interditada?</t>
  </si>
  <si>
    <t>Nos pontos onde não existe contraste entre a pista de táxi, baía de espera e pátio e o acostamento está pintada a Faixa Lateral de pista de táxi ou Faixas Transversais?</t>
  </si>
  <si>
    <t>Todos os ponto da área de movimento onde seja necessário aumentar a informação para os pilotos estão bem sinalizados com a pintura de sinalização horizontal de informação?
a) interseções complexas de pista de táxi;
b) onde a provisão de sinalização vertical é impraticável;
c) onde há necessidade de complementar a informação constante na placa da sinalização vertical;
d) ao longo de pista de táxi muito longa;
e) identificação de posição de estacionamento no pátio.</t>
  </si>
  <si>
    <t>Não avaliado</t>
  </si>
  <si>
    <r>
      <t xml:space="preserve">Consta no MOPS dados dos responsáveis (setores) pela solicitação de divulgação de informações aeronaúticas dos tipos:
(1) NOTAM;
(2) Suplemento AIP;
(3) ROTAER;
(4) AIP Brasil;
(5) ADC, PDC, AGMC.
</t>
    </r>
    <r>
      <rPr>
        <b/>
        <sz val="10"/>
        <color theme="1"/>
        <rFont val="Calibri"/>
        <family val="2"/>
        <scheme val="minor"/>
      </rPr>
      <t xml:space="preserve">Segundo o RBAC 153, a solicitação de informação aeronáutica precisa ser encaminhada para ANAC nos seguintes casos:
(1) inscrição, atualização ou alteração do cadastro;
(2) alteração de especificações operativas;
(3) operações temporárias fora das especificações operativas;
(4) obra ou serviço de manutenção na área operacional;
(5) estabelecimento de SESCINC ou elevação do Nível de Proteção Contraincêndio Existente (NPCE) </t>
    </r>
  </si>
  <si>
    <t xml:space="preserve">Consta no MOPS dados dos órgãos do DECEA responsáveis pela expedição das informações aeronáuticas para cada um dos tipos de informações aeronaúticas (NOTAM, Suplemento AIP, ADC, PDC, etc.)? </t>
  </si>
  <si>
    <r>
      <t xml:space="preserve">Consta no MOPS os dados de contato da sala AIS para o caso de solicitação de divulgação de NOTAM com </t>
    </r>
    <r>
      <rPr>
        <u/>
        <sz val="12"/>
        <color theme="1"/>
        <rFont val="Calibri"/>
        <family val="2"/>
        <scheme val="minor"/>
      </rPr>
      <t>efeito imediato</t>
    </r>
    <r>
      <rPr>
        <sz val="12"/>
        <color theme="1"/>
        <rFont val="Calibri"/>
        <family val="2"/>
        <scheme val="minor"/>
      </rPr>
      <t>, ou fora do horário de expediente administrativo do aeródromo?</t>
    </r>
  </si>
  <si>
    <r>
      <t xml:space="preserve">
</t>
    </r>
    <r>
      <rPr>
        <sz val="9"/>
        <color theme="1"/>
        <rFont val="Calibri"/>
        <family val="2"/>
        <scheme val="minor"/>
      </rPr>
      <t xml:space="preserve">
</t>
    </r>
  </si>
  <si>
    <r>
      <t xml:space="preserve">Consta no MOPS procedimento para monitorar o cumprimento das medidas operacionais divulgadas no AIS por parte de operadores aéreos e aeronavegantes e informar à ANAC no caso de descumprimento?
</t>
    </r>
    <r>
      <rPr>
        <b/>
        <sz val="10"/>
        <color theme="1"/>
        <rFont val="Calibri"/>
        <family val="2"/>
        <scheme val="minor"/>
      </rPr>
      <t>Em caso de descumprimento, a ANAC deve ser notificada em até 5 (cinco) dias após a ocorrência do descumprimento, com informações sobre a descrição da operação, data, horário local, matrícula da aeronave utilizada, medidas operacionais descumpridas e, caso disponíveis, os dados do operador aéreo e do aeronavegante.</t>
    </r>
  </si>
  <si>
    <r>
      <t xml:space="preserve">A periodicidade para a realização da vistoria está definida no MOPS para ser diária? 
(1) pelo menos 1 vez por dia para classe I-B e II
(2) pelo menos 2 vezes por dia para classe III e IV
</t>
    </r>
    <r>
      <rPr>
        <b/>
        <sz val="10"/>
        <color theme="1"/>
        <rFont val="Calibri"/>
        <family val="2"/>
        <scheme val="minor"/>
      </rPr>
      <t xml:space="preserve">RBAC 153.133(e)(1): Quando for realizada mais de uma vistoria diária, realizar em períodos distintos do dia (manhã, tarde ou noite) </t>
    </r>
  </si>
  <si>
    <r>
      <t xml:space="preserve">O treinamento para os motoristas que acessam a área de manobras aborda o conteúdo mínimo definido no 153.37(e)(4)? </t>
    </r>
    <r>
      <rPr>
        <u/>
        <sz val="12"/>
        <color theme="1"/>
        <rFont val="Calibri"/>
        <family val="2"/>
        <scheme val="minor"/>
      </rPr>
      <t>Recomendar aplicar o questionário disponível no Apêndice C do Manual para Prevenção de Incursão em Pista</t>
    </r>
    <r>
      <rPr>
        <sz val="12"/>
        <color theme="1"/>
        <rFont val="Calibri"/>
        <family val="2"/>
        <scheme val="minor"/>
      </rPr>
      <t xml:space="preserve">. </t>
    </r>
    <r>
      <rPr>
        <b/>
        <sz val="12"/>
        <color theme="1"/>
        <rFont val="Calibri"/>
        <family val="2"/>
        <scheme val="minor"/>
      </rPr>
      <t>Ver PISOA.</t>
    </r>
  </si>
  <si>
    <r>
      <t xml:space="preserve">O treinamento para os motoristas que acessam a área de manobras conta com participação do pessoal da TWR e engloba uma fase prática? </t>
    </r>
    <r>
      <rPr>
        <b/>
        <sz val="12"/>
        <color theme="1"/>
        <rFont val="Calibri"/>
        <family val="2"/>
        <scheme val="minor"/>
      </rPr>
      <t>Ver PISOA.</t>
    </r>
  </si>
  <si>
    <r>
      <t xml:space="preserve">As seguintes sinalizações possuem borda de cor preta:
(1) sinalização horizontal de posição de espera;
(2) sinalização horizontal de posição intermediária de espera;
(3) sinalização horizontal melhorada de eixo de pista de táxi.
</t>
    </r>
    <r>
      <rPr>
        <b/>
        <sz val="12"/>
        <color theme="1"/>
        <rFont val="Calibri"/>
        <family val="2"/>
        <scheme val="minor"/>
      </rPr>
      <t>Ver Tabela 5.3.1-2 da IS 153.109</t>
    </r>
  </si>
  <si>
    <r>
      <t xml:space="preserve">Existem sinalizações horizontais de instrução obrigatória? (designação de cabeceira ou RUNWAY AHEAD) </t>
    </r>
    <r>
      <rPr>
        <b/>
        <sz val="12"/>
        <color theme="1"/>
        <rFont val="Calibri"/>
        <family val="2"/>
        <scheme val="minor"/>
      </rPr>
      <t>Ver Tabela 5.3.1-4 da IS 153.109</t>
    </r>
  </si>
  <si>
    <r>
      <t xml:space="preserve">Existe sinalização horizontal melhorada de eixo de pista de táxi? (extensão de 47 m) </t>
    </r>
    <r>
      <rPr>
        <b/>
        <sz val="12"/>
        <color theme="1"/>
        <rFont val="Calibri"/>
        <family val="2"/>
        <scheme val="minor"/>
      </rPr>
      <t>Ver Tabela 5.3.1-3 da IS 153.109</t>
    </r>
  </si>
  <si>
    <r>
      <t xml:space="preserve">Sinalizações verticais de instrução obrigatória estão de acordo com o RBAC 154? (ambos os lados da posição de  espera, e etc.) </t>
    </r>
    <r>
      <rPr>
        <b/>
        <sz val="12"/>
        <color theme="1"/>
        <rFont val="Calibri"/>
        <family val="2"/>
        <scheme val="minor"/>
      </rPr>
      <t>Ver Tabela 5.3.2-1 da IS 153.109</t>
    </r>
  </si>
  <si>
    <r>
      <t xml:space="preserve">Sinalizações verticais de informação das </t>
    </r>
    <r>
      <rPr>
        <u/>
        <sz val="12"/>
        <color theme="1"/>
        <rFont val="Calibri"/>
        <family val="2"/>
        <scheme val="minor"/>
      </rPr>
      <t>pistas de táxi</t>
    </r>
    <r>
      <rPr>
        <sz val="12"/>
        <color theme="1"/>
        <rFont val="Calibri"/>
        <family val="2"/>
        <scheme val="minor"/>
      </rPr>
      <t xml:space="preserve"> estão instaladas de acordo com o RBAC 154? A IS 153.109 orienta:
(a) informação de direção não pode com instrução obrigatória;
(b) Destino não deve ser instalada com direção e localização;
(c) Destino tem no mínimo 3 letras;
(d) placas instaladas de ambos os lados da pista de táxi devem ser idênticas.
</t>
    </r>
    <r>
      <rPr>
        <b/>
        <sz val="12"/>
        <color theme="1"/>
        <rFont val="Calibri"/>
        <family val="2"/>
        <scheme val="minor"/>
      </rPr>
      <t>Ver Tabela 5.3.2-4 da IS 153.109</t>
    </r>
  </si>
  <si>
    <r>
      <t xml:space="preserve">Foram identificados os </t>
    </r>
    <r>
      <rPr>
        <i/>
        <sz val="12"/>
        <color theme="1"/>
        <rFont val="Calibri"/>
        <family val="2"/>
        <scheme val="minor"/>
      </rPr>
      <t>hot spots</t>
    </r>
    <r>
      <rPr>
        <sz val="12"/>
        <color theme="1"/>
        <rFont val="Calibri"/>
        <family val="2"/>
        <scheme val="minor"/>
      </rPr>
      <t xml:space="preserve">? Se sim, estão publicados no AIP? (Orientar a consultar o material orientativo na página </t>
    </r>
    <r>
      <rPr>
        <i/>
        <sz val="12"/>
        <color theme="1"/>
        <rFont val="Calibri"/>
        <family val="2"/>
        <scheme val="minor"/>
      </rPr>
      <t>Runway Safety</t>
    </r>
    <r>
      <rPr>
        <sz val="12"/>
        <color theme="1"/>
        <rFont val="Calibri"/>
        <family val="2"/>
        <scheme val="minor"/>
      </rPr>
      <t xml:space="preserve">) </t>
    </r>
  </si>
  <si>
    <r>
      <t xml:space="preserve">Constam procedimentos para o caso de falha na operação de auxílios luminosos?
</t>
    </r>
    <r>
      <rPr>
        <b/>
        <u/>
        <sz val="10"/>
        <color theme="1"/>
        <rFont val="Calibri"/>
        <family val="2"/>
        <scheme val="minor"/>
      </rPr>
      <t>IS 153.109, 5.7.2.2</t>
    </r>
    <r>
      <rPr>
        <b/>
        <sz val="10"/>
        <color theme="1"/>
        <rFont val="Calibri"/>
        <family val="2"/>
        <scheme val="minor"/>
      </rPr>
      <t>: 
5.7.2.2 Quando quaisquer dessas luzes não cumprir esses objetivos, as seguintes ações devem ser adotadas:
a) o tráfego pode ser redirecionado para pistas de táxi onde esses auxílios visuais atende-rem os mínimos operacionais;
b) procedimentos alternativos podem ser implementados para acomodar as operações; ou
c) as operações em baixa visibilidade devem ser interrompidas até que as luzes sejam restabelecidas ao mínimo operacional.</t>
    </r>
  </si>
  <si>
    <r>
      <t xml:space="preserve">Constam procedimentos para o caso de falha na iluminação, ou dano, de placa da sinalização vertical de instrução obrigatória?
</t>
    </r>
    <r>
      <rPr>
        <b/>
        <u/>
        <sz val="10"/>
        <color theme="1"/>
        <rFont val="Calibri"/>
        <family val="2"/>
        <scheme val="minor"/>
      </rPr>
      <t>IS 153.109, 5.7.2.3</t>
    </r>
    <r>
      <rPr>
        <b/>
        <sz val="10"/>
        <color theme="1"/>
        <rFont val="Calibri"/>
        <family val="2"/>
        <scheme val="minor"/>
      </rPr>
      <t>: 
5.7.2.3 Quando uma sinalização vertical de instrução obrigatória não estiver iluminada ou estiver danificada, é recomendável que esta seja rapidamente consertada com o intuito de atender às operações em baixa visibilidade. Caso não seja possível efetuar a manutenção tempestivamente, as ações adotadas podem ser (1) o redirecionamento do tráfego para pistas de táxi onde os auxílios visuais estiverem operacionais, (2) o estabelecimento de procedimentos alternativos ou (3) a interrupção das operações em baixa visibilidade até que a sinalização vertical seja consertada.</t>
    </r>
  </si>
  <si>
    <r>
      <t xml:space="preserve">Consta no MOPS que o deslocamento de passageiros pelo pátio de aeronaves deve ocorrer sob supervisão da empresa aérea? </t>
    </r>
    <r>
      <rPr>
        <u/>
        <sz val="12"/>
        <color theme="1"/>
        <rFont val="Calibri"/>
        <family val="2"/>
        <scheme val="minor"/>
      </rPr>
      <t>Verificar se houve passageiros transitando sob as asas da aeronave (153.111(e)(8)]</t>
    </r>
    <r>
      <rPr>
        <sz val="12"/>
        <color theme="1"/>
        <rFont val="Calibri"/>
        <family val="2"/>
        <scheme val="minor"/>
      </rPr>
      <t>.</t>
    </r>
  </si>
  <si>
    <t>Consta no MOPS requisitos para o trajeto utilizado pelos passageiros esteja claramente definido, visível, sinalizado e livre de qualquer obstáculo? (cones, faixas, sinalização horizontal, orientação da companhia aérea e do fiscal)</t>
  </si>
  <si>
    <t>Consta no MOPS que o local onde a transferência e abastecimento de combustível são permitidos em local aberto e ventilado?</t>
  </si>
  <si>
    <t>O MOPS dispõe sobre a disponibilidade de material para contenção imediata de derramamentos de combustível no pátio?</t>
  </si>
  <si>
    <t>DECLARAÇÃO DE 
CONFORMIDADE</t>
  </si>
  <si>
    <r>
      <t xml:space="preserve">Toda alteração efetuada no MOPS somente foi efetivada após aprovação da ANAC?
</t>
    </r>
    <r>
      <rPr>
        <sz val="10"/>
        <color theme="1"/>
        <rFont val="Calibri"/>
        <family val="2"/>
        <scheme val="minor"/>
      </rPr>
      <t>RBAC 139.305(e)(1): Nos casos em que houver risco à segurança operacional o detentor do certificado poderá, motivadamente, efetivar alteração do MOPS antes de submeter à aprovação da ANAC.</t>
    </r>
  </si>
  <si>
    <r>
      <t xml:space="preserve">Consta no MOPS que o responsável pela vistoria deve informar a TWR sobre o estado operacional da área de movimento, ao finalizar a vistoria? </t>
    </r>
    <r>
      <rPr>
        <u/>
        <sz val="12"/>
        <color theme="1"/>
        <rFont val="Calibri"/>
        <family val="2"/>
        <scheme val="minor"/>
      </rPr>
      <t>O item 6.12.5 da ICA 100-37 estabelece que as informações das condições operacionais da pista devem ser fornecidas à TWR pelo operador de aeródromo</t>
    </r>
    <r>
      <rPr>
        <sz val="12"/>
        <color theme="1"/>
        <rFont val="Calibri"/>
        <family val="2"/>
        <scheme val="minor"/>
      </rPr>
      <t>.</t>
    </r>
  </si>
  <si>
    <r>
      <t xml:space="preserve">Consta no MOPS a delimitação da área protegida? </t>
    </r>
    <r>
      <rPr>
        <u/>
        <sz val="12"/>
        <color theme="1"/>
        <rFont val="Calibri"/>
        <family val="2"/>
        <scheme val="minor"/>
      </rPr>
      <t>Os motoristas que acessam a área de manobras devem conhecer os pontos na área gramada a partir dos quais devem informar pista livre</t>
    </r>
    <r>
      <rPr>
        <sz val="12"/>
        <color theme="1"/>
        <rFont val="Calibri"/>
        <family val="2"/>
        <scheme val="minor"/>
      </rPr>
      <t>.</t>
    </r>
  </si>
  <si>
    <r>
      <t xml:space="preserve">Não há necessidade de instalação de sinalização horizontal </t>
    </r>
    <r>
      <rPr>
        <u/>
        <sz val="12"/>
        <color theme="1"/>
        <rFont val="Calibri"/>
        <family val="2"/>
        <scheme val="minor"/>
      </rPr>
      <t>padrão B</t>
    </r>
    <r>
      <rPr>
        <sz val="12"/>
        <color theme="1"/>
        <rFont val="Calibri"/>
        <family val="2"/>
        <scheme val="minor"/>
      </rPr>
      <t xml:space="preserve"> para indicar posição de espera destinada a proteger a área crítica do ILS?</t>
    </r>
  </si>
  <si>
    <t>CHECKLIST DE AVALIAÇÃO DAS OPERAÇÕES AEROPORTUÁRIAS DE CERTIFICAÇÃO OPERACIONAL</t>
  </si>
  <si>
    <t>Aeroporto de Jacaré</t>
  </si>
  <si>
    <t>SBJJ</t>
  </si>
  <si>
    <r>
      <t xml:space="preserve">Todos os registros de ocorrência de incursão em pista foram enviados para ANAC? </t>
    </r>
    <r>
      <rPr>
        <u/>
        <sz val="12"/>
        <color theme="1"/>
        <rFont val="Calibri"/>
        <family val="2"/>
        <scheme val="minor"/>
      </rPr>
      <t/>
    </r>
  </si>
  <si>
    <t>Brasília, 15 de agosto de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</si>
</sst>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0"/>
      <color theme="1"/>
      <name val="Calibri"/>
      <family val="2"/>
      <scheme val="minor"/>
    </font>
    <font>
      <u/>
      <sz val="12"/>
      <color theme="1"/>
      <name val="Calibri"/>
      <family val="2"/>
      <scheme val="minor"/>
    </font>
    <font>
      <sz val="11"/>
      <color theme="1"/>
      <name val="Calibri"/>
      <family val="2"/>
      <scheme val="minor"/>
    </font>
    <font>
      <b/>
      <sz val="11"/>
      <color theme="1"/>
      <name val="Calibri"/>
      <family val="2"/>
      <scheme val="minor"/>
    </font>
    <font>
      <sz val="12"/>
      <color theme="1"/>
      <name val="Agency FB"/>
      <family val="2"/>
    </font>
    <font>
      <sz val="12"/>
      <color theme="1"/>
      <name val="BatangChe"/>
      <family val="3"/>
    </font>
    <font>
      <sz val="12"/>
      <color theme="6" tint="-0.499984740745262"/>
      <name val="Calibri"/>
      <family val="2"/>
      <scheme val="minor"/>
    </font>
    <font>
      <b/>
      <sz val="13"/>
      <color rgb="FF0070C0"/>
      <name val="Calibri"/>
      <family val="2"/>
      <scheme val="minor"/>
    </font>
    <font>
      <b/>
      <sz val="14"/>
      <color theme="1"/>
      <name val="Agency FB"/>
      <family val="2"/>
    </font>
    <font>
      <sz val="11"/>
      <color theme="1"/>
      <name val="Agency FB"/>
      <family val="2"/>
    </font>
    <font>
      <sz val="12"/>
      <color theme="0"/>
      <name val="Agency FB"/>
      <family val="2"/>
    </font>
    <font>
      <sz val="10"/>
      <color theme="1"/>
      <name val="Arial"/>
      <family val="2"/>
    </font>
    <font>
      <sz val="13"/>
      <color theme="0"/>
      <name val="Agency FB"/>
      <family val="2"/>
    </font>
    <font>
      <sz val="13"/>
      <color rgb="FFFFFF00"/>
      <name val="Agency FB"/>
      <family val="2"/>
    </font>
    <font>
      <sz val="15"/>
      <color rgb="FFFFFF00"/>
      <name val="Agency FB"/>
      <family val="2"/>
    </font>
    <font>
      <b/>
      <sz val="17"/>
      <color theme="1"/>
      <name val="Calibri"/>
      <family val="2"/>
      <scheme val="minor"/>
    </font>
    <font>
      <sz val="9"/>
      <color theme="1"/>
      <name val="Calibri"/>
      <family val="2"/>
      <scheme val="minor"/>
    </font>
    <font>
      <i/>
      <sz val="9"/>
      <color theme="1"/>
      <name val="Calibri"/>
      <family val="2"/>
      <scheme val="minor"/>
    </font>
    <font>
      <b/>
      <sz val="11"/>
      <color rgb="FF0070C0"/>
      <name val="Calibri"/>
      <family val="2"/>
      <scheme val="minor"/>
    </font>
    <font>
      <sz val="12"/>
      <name val="Calibri"/>
      <family val="2"/>
      <scheme val="minor"/>
    </font>
    <font>
      <sz val="14"/>
      <color theme="6" tint="-0.499984740745262"/>
      <name val="Arial Narrow"/>
      <family val="2"/>
    </font>
    <font>
      <b/>
      <sz val="8"/>
      <color theme="1"/>
      <name val="Calibri"/>
      <family val="2"/>
      <scheme val="minor"/>
    </font>
    <font>
      <b/>
      <sz val="9"/>
      <color theme="1"/>
      <name val="Calibri"/>
      <family val="2"/>
      <scheme val="minor"/>
    </font>
    <font>
      <b/>
      <u/>
      <sz val="12"/>
      <color theme="1"/>
      <name val="Calibri"/>
      <family val="2"/>
      <scheme val="minor"/>
    </font>
    <font>
      <b/>
      <u/>
      <sz val="9"/>
      <color theme="1"/>
      <name val="Calibri"/>
      <family val="2"/>
      <scheme val="minor"/>
    </font>
    <font>
      <u/>
      <sz val="11"/>
      <color theme="10"/>
      <name val="Calibri"/>
      <family val="2"/>
      <scheme val="minor"/>
    </font>
    <font>
      <u/>
      <sz val="11"/>
      <color theme="11"/>
      <name val="Calibri"/>
      <family val="2"/>
      <scheme val="minor"/>
    </font>
    <font>
      <b/>
      <sz val="10"/>
      <color theme="1"/>
      <name val="Calibri"/>
      <family val="2"/>
      <scheme val="minor"/>
    </font>
    <font>
      <b/>
      <u/>
      <sz val="10"/>
      <color theme="1"/>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6" tint="0.79998168889431442"/>
        <bgColor indexed="64"/>
      </patternFill>
    </fill>
    <fill>
      <gradientFill type="path" left="0.5" right="0.5" top="0.5" bottom="0.5">
        <stop position="0">
          <color theme="6" tint="0.80001220740379042"/>
        </stop>
        <stop position="1">
          <color theme="0"/>
        </stop>
      </gradientFill>
    </fill>
    <fill>
      <patternFill patternType="solid">
        <fgColor theme="8" tint="0.59999389629810485"/>
        <bgColor indexed="64"/>
      </patternFill>
    </fill>
    <fill>
      <patternFill patternType="solid">
        <fgColor theme="6"/>
        <bgColor indexed="64"/>
      </patternFill>
    </fill>
    <fill>
      <gradientFill type="path" left="0.5" right="0.5" top="0.5" bottom="0.5">
        <stop position="0">
          <color theme="0"/>
        </stop>
        <stop position="1">
          <color theme="0" tint="-0.1490218817712943"/>
        </stop>
      </gradientFill>
    </fill>
    <fill>
      <patternFill patternType="solid">
        <fgColor them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FFC000"/>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style="thin">
        <color auto="1"/>
      </right>
      <top/>
      <bottom/>
      <diagonal/>
    </border>
    <border>
      <left/>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diagonal/>
    </border>
    <border>
      <left style="thin">
        <color auto="1"/>
      </left>
      <right style="dashDotDot">
        <color auto="1"/>
      </right>
      <top style="thin">
        <color auto="1"/>
      </top>
      <bottom style="thin">
        <color auto="1"/>
      </bottom>
      <diagonal/>
    </border>
    <border>
      <left style="dashDotDot">
        <color auto="1"/>
      </left>
      <right style="dashDotDot">
        <color auto="1"/>
      </right>
      <top style="thin">
        <color auto="1"/>
      </top>
      <bottom style="thin">
        <color auto="1"/>
      </bottom>
      <diagonal/>
    </border>
    <border>
      <left style="dashDotDot">
        <color auto="1"/>
      </left>
      <right style="thin">
        <color auto="1"/>
      </right>
      <top style="thin">
        <color auto="1"/>
      </top>
      <bottom style="thin">
        <color auto="1"/>
      </bottom>
      <diagonal/>
    </border>
    <border>
      <left style="dashDotDot">
        <color auto="1"/>
      </left>
      <right/>
      <top style="thin">
        <color auto="1"/>
      </top>
      <bottom style="thin">
        <color auto="1"/>
      </bottom>
      <diagonal/>
    </border>
    <border>
      <left style="dashDotDot">
        <color auto="1"/>
      </left>
      <right style="thin">
        <color auto="1"/>
      </right>
      <top/>
      <bottom style="thin">
        <color auto="1"/>
      </bottom>
      <diagonal/>
    </border>
    <border>
      <left style="dashDotDot">
        <color auto="1"/>
      </left>
      <right style="dashDotDot">
        <color auto="1"/>
      </right>
      <top/>
      <bottom style="thin">
        <color auto="1"/>
      </bottom>
      <diagonal/>
    </border>
    <border>
      <left style="dashDotDot">
        <color auto="1"/>
      </left>
      <right/>
      <top/>
      <bottom style="thin">
        <color auto="1"/>
      </bottom>
      <diagonal/>
    </border>
    <border>
      <left style="thin">
        <color auto="1"/>
      </left>
      <right style="dashDotDot">
        <color auto="1"/>
      </right>
      <top style="medium">
        <color auto="1"/>
      </top>
      <bottom style="thin">
        <color auto="1"/>
      </bottom>
      <diagonal/>
    </border>
    <border>
      <left style="dashDotDot">
        <color auto="1"/>
      </left>
      <right style="dashDotDot">
        <color auto="1"/>
      </right>
      <top style="medium">
        <color auto="1"/>
      </top>
      <bottom style="thin">
        <color auto="1"/>
      </bottom>
      <diagonal/>
    </border>
    <border>
      <left style="dashDotDot">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dashDotDot">
        <color auto="1"/>
      </right>
      <top style="thin">
        <color auto="1"/>
      </top>
      <bottom/>
      <diagonal/>
    </border>
    <border>
      <left/>
      <right style="dashDotDot">
        <color auto="1"/>
      </right>
      <top/>
      <bottom style="thin">
        <color auto="1"/>
      </bottom>
      <diagonal/>
    </border>
    <border>
      <left/>
      <right style="dashDotDot">
        <color auto="1"/>
      </right>
      <top style="thin">
        <color auto="1"/>
      </top>
      <bottom style="thin">
        <color auto="1"/>
      </bottom>
      <diagonal/>
    </border>
    <border>
      <left style="thin">
        <color theme="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1"/>
      </left>
      <right/>
      <top style="thin">
        <color theme="0"/>
      </top>
      <bottom style="thin">
        <color theme="0"/>
      </bottom>
      <diagonal/>
    </border>
    <border>
      <left/>
      <right style="thick">
        <color auto="1"/>
      </right>
      <top/>
      <bottom/>
      <diagonal/>
    </border>
    <border>
      <left style="thin">
        <color theme="1"/>
      </left>
      <right style="thin">
        <color theme="0"/>
      </right>
      <top style="thin">
        <color theme="0"/>
      </top>
      <bottom/>
      <diagonal/>
    </border>
    <border>
      <left style="medium">
        <color rgb="FFFF0000"/>
      </left>
      <right/>
      <top style="medium">
        <color rgb="FFFF0000"/>
      </top>
      <bottom style="medium">
        <color rgb="FFFF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style="thick">
        <color auto="1"/>
      </left>
      <right/>
      <top style="medium">
        <color rgb="FFFF0000"/>
      </top>
      <bottom style="medium">
        <color rgb="FFFF0000"/>
      </bottom>
      <diagonal/>
    </border>
    <border>
      <left style="thick">
        <color auto="1"/>
      </left>
      <right style="thick">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dashDotDot">
        <color auto="1"/>
      </right>
      <top/>
      <bottom style="thin">
        <color auto="1"/>
      </bottom>
      <diagonal/>
    </border>
    <border>
      <left style="dashDotDot">
        <color auto="1"/>
      </left>
      <right style="dashDotDot">
        <color auto="1"/>
      </right>
      <top style="thin">
        <color auto="1"/>
      </top>
      <bottom/>
      <diagonal/>
    </border>
    <border>
      <left/>
      <right/>
      <top/>
      <bottom style="medium">
        <color auto="1"/>
      </bottom>
      <diagonal/>
    </border>
    <border>
      <left style="thick">
        <color auto="1"/>
      </left>
      <right/>
      <top/>
      <bottom style="medium">
        <color auto="1"/>
      </bottom>
      <diagonal/>
    </border>
    <border>
      <left/>
      <right style="thick">
        <color auto="1"/>
      </right>
      <top/>
      <bottom style="medium">
        <color auto="1"/>
      </bottom>
      <diagonal/>
    </border>
    <border>
      <left style="dashDotDot">
        <color auto="1"/>
      </left>
      <right/>
      <top style="medium">
        <color auto="1"/>
      </top>
      <bottom style="thin">
        <color auto="1"/>
      </bottom>
      <diagonal/>
    </border>
    <border>
      <left/>
      <right style="dashDotDot">
        <color auto="1"/>
      </right>
      <top style="medium">
        <color auto="1"/>
      </top>
      <bottom style="thin">
        <color auto="1"/>
      </bottom>
      <diagonal/>
    </border>
    <border>
      <left style="thick">
        <color auto="1"/>
      </left>
      <right/>
      <top style="medium">
        <color rgb="FFFF0000"/>
      </top>
      <bottom/>
      <diagonal/>
    </border>
    <border>
      <left/>
      <right/>
      <top style="medium">
        <color auto="1"/>
      </top>
      <bottom/>
      <diagonal/>
    </border>
  </borders>
  <cellStyleXfs count="6">
    <xf numFmtId="0" fontId="0" fillId="0" borderId="0"/>
    <xf numFmtId="9" fontId="9"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18">
    <xf numFmtId="0" fontId="0" fillId="0" borderId="0" xfId="0"/>
    <xf numFmtId="0" fontId="0" fillId="0" borderId="20" xfId="0" applyFill="1" applyBorder="1" applyAlignment="1">
      <alignment horizontal="center" vertical="center"/>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7" fillId="0" borderId="0" xfId="0" applyFont="1" applyAlignment="1">
      <alignment horizontal="center" vertical="center"/>
    </xf>
    <xf numFmtId="0" fontId="0" fillId="0" borderId="0" xfId="0" applyFill="1" applyAlignment="1">
      <alignment vertical="center"/>
    </xf>
    <xf numFmtId="0" fontId="4" fillId="0" borderId="11" xfId="0" applyFont="1" applyBorder="1" applyAlignment="1">
      <alignment horizontal="left" vertical="center"/>
    </xf>
    <xf numFmtId="0" fontId="4" fillId="0" borderId="19"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0" fillId="0" borderId="0" xfId="0" applyAlignment="1">
      <alignment vertical="center"/>
    </xf>
    <xf numFmtId="0" fontId="0" fillId="0" borderId="0" xfId="0" applyAlignment="1">
      <alignment vertical="center"/>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xf>
    <xf numFmtId="0" fontId="4" fillId="0" borderId="23" xfId="0" applyFont="1" applyBorder="1" applyAlignment="1">
      <alignment horizontal="center" vertical="center"/>
    </xf>
    <xf numFmtId="0" fontId="0" fillId="0" borderId="0" xfId="0" applyAlignment="1">
      <alignment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31" xfId="0" applyFont="1" applyFill="1" applyBorder="1" applyAlignment="1">
      <alignment horizontal="center" vertical="center"/>
    </xf>
    <xf numFmtId="0" fontId="0" fillId="0" borderId="0" xfId="0" applyAlignment="1">
      <alignment horizont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0" fillId="0" borderId="0" xfId="0"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12" fillId="4" borderId="30" xfId="0" applyFont="1" applyFill="1" applyBorder="1" applyAlignment="1">
      <alignment horizontal="center" vertical="center"/>
    </xf>
    <xf numFmtId="0" fontId="4" fillId="0" borderId="23" xfId="0" applyFont="1" applyBorder="1" applyAlignment="1">
      <alignment horizontal="center" vertical="center"/>
    </xf>
    <xf numFmtId="0" fontId="0" fillId="6" borderId="2" xfId="0" applyFill="1" applyBorder="1" applyAlignment="1">
      <alignment horizontal="center"/>
    </xf>
    <xf numFmtId="9" fontId="17" fillId="5" borderId="37" xfId="1" applyFont="1" applyFill="1" applyBorder="1" applyAlignment="1">
      <alignment horizontal="center"/>
    </xf>
    <xf numFmtId="9" fontId="17" fillId="5" borderId="38" xfId="1" applyFont="1" applyFill="1" applyBorder="1" applyAlignment="1">
      <alignment horizontal="center"/>
    </xf>
    <xf numFmtId="0" fontId="0" fillId="6" borderId="1" xfId="0" applyFill="1" applyBorder="1" applyAlignment="1">
      <alignment horizontal="center" vertical="center" wrapText="1"/>
    </xf>
    <xf numFmtId="9" fontId="21" fillId="5" borderId="37" xfId="1" applyFont="1" applyFill="1" applyBorder="1" applyAlignment="1">
      <alignment horizontal="center"/>
    </xf>
    <xf numFmtId="0" fontId="0" fillId="0" borderId="41" xfId="0" applyBorder="1"/>
    <xf numFmtId="0" fontId="14" fillId="0" borderId="0" xfId="0" applyFont="1" applyBorder="1" applyAlignment="1">
      <alignment horizontal="center"/>
    </xf>
    <xf numFmtId="9" fontId="21" fillId="5" borderId="42" xfId="1" applyFont="1" applyFill="1" applyBorder="1" applyAlignment="1">
      <alignment horizontal="center"/>
    </xf>
    <xf numFmtId="0" fontId="0" fillId="0" borderId="47" xfId="0" applyBorder="1" applyAlignment="1">
      <alignment horizontal="center" vertical="center"/>
    </xf>
    <xf numFmtId="0" fontId="0" fillId="0" borderId="47" xfId="0" applyBorder="1"/>
    <xf numFmtId="0" fontId="0" fillId="0" borderId="0" xfId="0" applyBorder="1"/>
    <xf numFmtId="0" fontId="0" fillId="0" borderId="44" xfId="0" applyBorder="1"/>
    <xf numFmtId="0" fontId="0" fillId="0" borderId="45" xfId="0" applyBorder="1"/>
    <xf numFmtId="0" fontId="0" fillId="0" borderId="46" xfId="0" applyBorder="1"/>
    <xf numFmtId="0" fontId="17" fillId="9" borderId="49" xfId="0" applyFont="1" applyFill="1" applyBorder="1" applyAlignment="1">
      <alignment horizontal="center" vertical="center"/>
    </xf>
    <xf numFmtId="0" fontId="11" fillId="9" borderId="50" xfId="0" applyFont="1" applyFill="1" applyBorder="1" applyAlignment="1">
      <alignment vertical="center"/>
    </xf>
    <xf numFmtId="0" fontId="11" fillId="9" borderId="51" xfId="0" applyFont="1" applyFill="1" applyBorder="1" applyAlignment="1">
      <alignment vertical="center"/>
    </xf>
    <xf numFmtId="0" fontId="16" fillId="2" borderId="48"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54" xfId="0" applyFont="1" applyFill="1" applyBorder="1" applyAlignment="1">
      <alignment horizontal="center" vertical="center"/>
    </xf>
    <xf numFmtId="14" fontId="6" fillId="0" borderId="0" xfId="0" applyNumberFormat="1" applyFont="1" applyAlignment="1">
      <alignment horizontal="left" vertical="center"/>
    </xf>
    <xf numFmtId="0" fontId="6" fillId="0" borderId="0" xfId="0" applyFont="1" applyAlignment="1">
      <alignment vertical="center"/>
    </xf>
    <xf numFmtId="0" fontId="14" fillId="0" borderId="55" xfId="0" applyFont="1" applyBorder="1" applyAlignment="1">
      <alignment horizontal="center"/>
    </xf>
    <xf numFmtId="0" fontId="17" fillId="9" borderId="56" xfId="0" applyFont="1" applyFill="1" applyBorder="1" applyAlignment="1">
      <alignment horizontal="center" vertical="center"/>
    </xf>
    <xf numFmtId="0" fontId="17" fillId="9" borderId="57" xfId="0" applyFont="1" applyFill="1" applyBorder="1" applyAlignment="1">
      <alignment horizontal="center" vertical="center"/>
    </xf>
    <xf numFmtId="0" fontId="17" fillId="9" borderId="58" xfId="0" applyFont="1" applyFill="1" applyBorder="1" applyAlignment="1">
      <alignment horizontal="center" vertical="center"/>
    </xf>
    <xf numFmtId="0" fontId="0" fillId="6" borderId="59" xfId="0" applyFill="1" applyBorder="1" applyAlignment="1">
      <alignment horizontal="center" vertical="center"/>
    </xf>
    <xf numFmtId="0" fontId="10" fillId="0" borderId="62" xfId="0" applyFont="1" applyBorder="1" applyAlignment="1">
      <alignment horizontal="center" vertical="center"/>
    </xf>
    <xf numFmtId="0" fontId="0" fillId="0" borderId="62" xfId="0" applyBorder="1" applyAlignment="1">
      <alignment horizontal="center" vertical="center"/>
    </xf>
    <xf numFmtId="0" fontId="10" fillId="0" borderId="61" xfId="0" applyFont="1" applyBorder="1" applyAlignment="1">
      <alignment horizontal="center" vertical="center"/>
    </xf>
    <xf numFmtId="0" fontId="15" fillId="10" borderId="1" xfId="0" applyFont="1" applyFill="1" applyBorder="1" applyAlignment="1">
      <alignment horizontal="center" vertical="center"/>
    </xf>
    <xf numFmtId="0" fontId="4" fillId="0" borderId="27" xfId="0" applyFont="1" applyBorder="1" applyAlignment="1">
      <alignment horizontal="center" vertical="center"/>
    </xf>
    <xf numFmtId="0" fontId="0" fillId="4" borderId="21" xfId="0" applyFill="1" applyBorder="1" applyAlignment="1">
      <alignment horizontal="center" vertical="center"/>
    </xf>
    <xf numFmtId="0" fontId="4" fillId="0" borderId="23" xfId="0" applyFont="1" applyBorder="1" applyAlignment="1">
      <alignment horizontal="center" vertical="center"/>
    </xf>
    <xf numFmtId="0" fontId="14" fillId="0" borderId="22" xfId="0" applyFont="1" applyBorder="1" applyAlignment="1">
      <alignment horizontal="left" vertical="center"/>
    </xf>
    <xf numFmtId="0" fontId="25" fillId="0" borderId="22" xfId="0" applyFont="1" applyBorder="1" applyAlignment="1">
      <alignment horizontal="right" vertical="center"/>
    </xf>
    <xf numFmtId="0" fontId="14" fillId="0" borderId="65" xfId="0" applyFont="1" applyBorder="1" applyAlignment="1">
      <alignment horizontal="left" vertical="center"/>
    </xf>
    <xf numFmtId="0" fontId="4" fillId="0" borderId="66"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0" fillId="4" borderId="21" xfId="0" applyFill="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xf>
    <xf numFmtId="0" fontId="0" fillId="4" borderId="21" xfId="0" applyFill="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0" fillId="6" borderId="1" xfId="0" applyFill="1" applyBorder="1" applyAlignment="1">
      <alignment horizontal="center"/>
    </xf>
    <xf numFmtId="0" fontId="6" fillId="0" borderId="0" xfId="0" applyFont="1" applyAlignment="1">
      <alignment horizontal="right" vertical="center"/>
    </xf>
    <xf numFmtId="0" fontId="4" fillId="0" borderId="35" xfId="0" applyFont="1" applyBorder="1" applyAlignment="1">
      <alignment horizontal="center" vertical="center"/>
    </xf>
    <xf numFmtId="0" fontId="4" fillId="0" borderId="23" xfId="0" applyFont="1" applyBorder="1" applyAlignment="1">
      <alignment horizontal="center" vertical="center"/>
    </xf>
    <xf numFmtId="0" fontId="12" fillId="4" borderId="30" xfId="0" applyFont="1" applyFill="1" applyBorder="1" applyAlignment="1">
      <alignment horizontal="center" vertical="center"/>
    </xf>
    <xf numFmtId="0" fontId="0" fillId="0" borderId="68" xfId="0" applyBorder="1"/>
    <xf numFmtId="0" fontId="0" fillId="0" borderId="67" xfId="0" applyBorder="1"/>
    <xf numFmtId="0" fontId="0" fillId="0" borderId="69" xfId="0" applyBorder="1"/>
    <xf numFmtId="0" fontId="0" fillId="0" borderId="55" xfId="0" applyBorder="1"/>
    <xf numFmtId="0" fontId="4" fillId="0" borderId="23" xfId="0" applyFont="1" applyBorder="1" applyAlignment="1">
      <alignment vertical="center" wrapText="1"/>
    </xf>
    <xf numFmtId="0" fontId="4" fillId="0" borderId="27" xfId="0" applyFont="1" applyBorder="1" applyAlignment="1">
      <alignment vertical="center" wrapText="1"/>
    </xf>
    <xf numFmtId="49" fontId="23" fillId="0" borderId="23" xfId="0" applyNumberFormat="1" applyFont="1" applyFill="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4" borderId="21" xfId="0" applyFill="1" applyBorder="1" applyAlignment="1">
      <alignment horizontal="center" vertical="center"/>
    </xf>
    <xf numFmtId="0" fontId="11" fillId="10" borderId="4" xfId="0" applyFont="1" applyFill="1" applyBorder="1" applyAlignment="1">
      <alignment horizontal="right" vertical="center"/>
    </xf>
    <xf numFmtId="0" fontId="0" fillId="4" borderId="21" xfId="0" applyFill="1" applyBorder="1" applyAlignment="1">
      <alignment horizontal="center" vertical="center"/>
    </xf>
    <xf numFmtId="0" fontId="0" fillId="0" borderId="67" xfId="0" applyBorder="1" applyAlignment="1">
      <alignment vertical="center"/>
    </xf>
    <xf numFmtId="0" fontId="0" fillId="4" borderId="21" xfId="0" applyFill="1" applyBorder="1" applyAlignment="1">
      <alignment horizontal="center" vertical="center"/>
    </xf>
    <xf numFmtId="0" fontId="0" fillId="6" borderId="4" xfId="0" applyFill="1" applyBorder="1" applyAlignment="1">
      <alignment horizontal="center"/>
    </xf>
    <xf numFmtId="0" fontId="0" fillId="16" borderId="48" xfId="0" applyFill="1" applyBorder="1" applyAlignment="1">
      <alignment horizontal="center"/>
    </xf>
    <xf numFmtId="0" fontId="0" fillId="17" borderId="48" xfId="0" applyFill="1" applyBorder="1" applyAlignment="1">
      <alignment horizontal="center"/>
    </xf>
    <xf numFmtId="0" fontId="0" fillId="13" borderId="48" xfId="0" applyFill="1" applyBorder="1" applyAlignment="1">
      <alignment horizontal="center"/>
    </xf>
    <xf numFmtId="0" fontId="0" fillId="18" borderId="48" xfId="0" applyFill="1" applyBorder="1" applyAlignment="1">
      <alignment horizontal="center"/>
    </xf>
    <xf numFmtId="0" fontId="17" fillId="19" borderId="49" xfId="0" applyFont="1" applyFill="1" applyBorder="1" applyAlignment="1">
      <alignment horizontal="center" vertical="center"/>
    </xf>
    <xf numFmtId="0" fontId="0" fillId="0" borderId="72" xfId="0" applyBorder="1"/>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7" fillId="4" borderId="17" xfId="0" applyFont="1" applyFill="1" applyBorder="1" applyAlignment="1">
      <alignment horizontal="center" vertical="center"/>
    </xf>
    <xf numFmtId="0" fontId="0" fillId="4" borderId="21" xfId="0" applyFill="1" applyBorder="1" applyAlignment="1">
      <alignment horizontal="center" vertical="center"/>
    </xf>
    <xf numFmtId="9" fontId="20" fillId="15" borderId="40" xfId="1" applyFont="1" applyFill="1" applyBorder="1" applyAlignment="1">
      <alignment horizontal="center" vertical="center"/>
    </xf>
    <xf numFmtId="9" fontId="20" fillId="15" borderId="39" xfId="1" applyFont="1" applyFill="1" applyBorder="1" applyAlignment="1">
      <alignment horizontal="center" vertical="center"/>
    </xf>
    <xf numFmtId="0" fontId="27" fillId="11" borderId="5" xfId="0" applyFont="1" applyFill="1" applyBorder="1" applyAlignment="1">
      <alignment vertical="center" wrapText="1"/>
    </xf>
    <xf numFmtId="0" fontId="27" fillId="11" borderId="14" xfId="0" applyFont="1" applyFill="1" applyBorder="1" applyAlignment="1">
      <alignment vertical="center" wrapText="1"/>
    </xf>
    <xf numFmtId="0" fontId="14" fillId="0" borderId="19" xfId="0" applyFont="1" applyBorder="1" applyAlignment="1">
      <alignment vertical="center"/>
    </xf>
    <xf numFmtId="0" fontId="14" fillId="0" borderId="10" xfId="0" applyFont="1" applyBorder="1" applyAlignment="1">
      <alignment vertical="center"/>
    </xf>
    <xf numFmtId="0" fontId="27" fillId="11" borderId="10" xfId="0" applyFont="1" applyFill="1" applyBorder="1" applyAlignment="1">
      <alignment vertical="center"/>
    </xf>
    <xf numFmtId="0" fontId="27" fillId="11" borderId="20" xfId="0" applyFont="1" applyFill="1" applyBorder="1" applyAlignment="1">
      <alignment vertical="center"/>
    </xf>
    <xf numFmtId="0" fontId="27" fillId="11" borderId="5" xfId="0" applyFont="1" applyFill="1" applyBorder="1" applyAlignment="1">
      <alignment vertical="center"/>
    </xf>
    <xf numFmtId="0" fontId="27" fillId="11" borderId="14" xfId="0" applyFont="1" applyFill="1" applyBorder="1" applyAlignment="1">
      <alignment vertical="center"/>
    </xf>
    <xf numFmtId="0" fontId="27" fillId="11" borderId="25" xfId="0" applyFont="1" applyFill="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vertical="center"/>
    </xf>
    <xf numFmtId="0" fontId="14" fillId="2" borderId="14" xfId="0" applyFont="1" applyFill="1" applyBorder="1" applyAlignment="1">
      <alignment vertical="center"/>
    </xf>
    <xf numFmtId="0" fontId="4" fillId="0" borderId="35" xfId="0" applyFont="1" applyBorder="1" applyAlignment="1">
      <alignment horizontal="center" vertical="center" wrapText="1"/>
    </xf>
    <xf numFmtId="0" fontId="0" fillId="6" borderId="2" xfId="0" applyFill="1" applyBorder="1" applyAlignment="1">
      <alignment horizontal="center" vertical="center"/>
    </xf>
    <xf numFmtId="0" fontId="4" fillId="0" borderId="23" xfId="0" applyFont="1" applyBorder="1" applyAlignment="1">
      <alignment horizontal="center" vertical="center" wrapText="1"/>
    </xf>
    <xf numFmtId="49" fontId="23" fillId="3" borderId="23" xfId="0" applyNumberFormat="1" applyFont="1" applyFill="1" applyBorder="1" applyAlignment="1">
      <alignment horizontal="center" vertical="center" wrapText="1"/>
    </xf>
    <xf numFmtId="0" fontId="4" fillId="3" borderId="23" xfId="0" applyFont="1" applyFill="1" applyBorder="1" applyAlignment="1">
      <alignment vertical="center" wrapText="1"/>
    </xf>
    <xf numFmtId="0" fontId="10" fillId="20" borderId="0" xfId="0" applyFont="1" applyFill="1" applyBorder="1" applyAlignment="1">
      <alignment horizontal="center"/>
    </xf>
    <xf numFmtId="9" fontId="21" fillId="5" borderId="43" xfId="1" applyFont="1"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xf>
    <xf numFmtId="0" fontId="1" fillId="0" borderId="23" xfId="0" applyFont="1" applyBorder="1" applyAlignment="1">
      <alignment vertical="center" wrapText="1"/>
    </xf>
    <xf numFmtId="0" fontId="1" fillId="3" borderId="23" xfId="0" applyFont="1" applyFill="1" applyBorder="1" applyAlignment="1">
      <alignment vertical="center" wrapText="1"/>
    </xf>
    <xf numFmtId="0" fontId="1" fillId="0" borderId="0" xfId="0" applyFont="1" applyBorder="1" applyAlignment="1">
      <alignment horizontal="right" vertical="center"/>
    </xf>
    <xf numFmtId="0" fontId="1" fillId="0" borderId="23" xfId="0" applyFont="1" applyBorder="1" applyAlignment="1">
      <alignment horizontal="center" vertical="center" wrapText="1"/>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12" fillId="4" borderId="70"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4"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36" xfId="0" applyFont="1" applyFill="1" applyBorder="1" applyAlignment="1">
      <alignment horizontal="center" vertical="center"/>
    </xf>
    <xf numFmtId="0" fontId="31" fillId="3" borderId="2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1" fillId="0" borderId="25" xfId="0" applyFont="1" applyBorder="1" applyAlignment="1">
      <alignment horizontal="left" vertical="center" wrapText="1"/>
    </xf>
    <xf numFmtId="0" fontId="4" fillId="0" borderId="36" xfId="0" applyFont="1" applyBorder="1" applyAlignment="1">
      <alignment horizontal="left" vertical="center" wrapText="1"/>
    </xf>
    <xf numFmtId="0" fontId="4" fillId="0" borderId="25" xfId="0" applyFont="1" applyBorder="1" applyAlignment="1">
      <alignment horizontal="left" vertical="top" wrapText="1"/>
    </xf>
    <xf numFmtId="0" fontId="4" fillId="0" borderId="36" xfId="0" applyFont="1" applyBorder="1" applyAlignment="1">
      <alignment horizontal="left" vertical="top" wrapText="1"/>
    </xf>
    <xf numFmtId="0" fontId="4" fillId="0" borderId="25" xfId="0" applyFont="1" applyBorder="1" applyAlignment="1">
      <alignment horizontal="left" vertical="center" wrapText="1"/>
    </xf>
    <xf numFmtId="0" fontId="31" fillId="3" borderId="25" xfId="0" applyFont="1" applyFill="1" applyBorder="1" applyAlignment="1">
      <alignment horizontal="left" vertical="top" wrapText="1"/>
    </xf>
    <xf numFmtId="0" fontId="4" fillId="3" borderId="36" xfId="0" applyFont="1" applyFill="1" applyBorder="1" applyAlignment="1">
      <alignment horizontal="left" vertical="top" wrapText="1"/>
    </xf>
    <xf numFmtId="0" fontId="4"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7" fillId="4" borderId="17" xfId="0" applyFont="1" applyFill="1" applyBorder="1" applyAlignment="1">
      <alignment horizontal="center" vertical="center"/>
    </xf>
    <xf numFmtId="0" fontId="0" fillId="4" borderId="21" xfId="0" applyFill="1" applyBorder="1" applyAlignment="1">
      <alignment horizontal="center" vertical="center"/>
    </xf>
    <xf numFmtId="0" fontId="29" fillId="0" borderId="25" xfId="0" applyFont="1" applyBorder="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7" fillId="4" borderId="33" xfId="0" applyFont="1" applyFill="1" applyBorder="1" applyAlignment="1">
      <alignment horizontal="center" vertical="center"/>
    </xf>
    <xf numFmtId="0" fontId="0" fillId="4" borderId="32" xfId="0" applyFill="1" applyBorder="1" applyAlignment="1">
      <alignment horizontal="center" vertical="center"/>
    </xf>
    <xf numFmtId="0" fontId="12" fillId="4" borderId="70" xfId="0" applyFont="1" applyFill="1" applyBorder="1" applyAlignment="1">
      <alignment horizontal="center" vertical="center"/>
    </xf>
    <xf numFmtId="0" fontId="12" fillId="4" borderId="71" xfId="0" applyFont="1" applyFill="1" applyBorder="1" applyAlignment="1">
      <alignment horizontal="center" vertical="center"/>
    </xf>
    <xf numFmtId="0" fontId="4" fillId="0" borderId="25" xfId="0" applyFont="1" applyBorder="1" applyAlignment="1">
      <alignment vertical="center" wrapText="1"/>
    </xf>
    <xf numFmtId="0" fontId="4" fillId="0" borderId="36" xfId="0" applyFont="1" applyBorder="1" applyAlignment="1">
      <alignment vertical="center" wrapText="1"/>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8" xfId="0" applyFill="1" applyBorder="1" applyAlignment="1">
      <alignment horizontal="center" vertical="center"/>
    </xf>
    <xf numFmtId="0" fontId="4" fillId="4" borderId="5" xfId="0" applyFont="1" applyFill="1" applyBorder="1" applyAlignment="1">
      <alignment horizontal="center" vertical="center"/>
    </xf>
    <xf numFmtId="0" fontId="1"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28" fillId="0" borderId="25" xfId="0" applyFont="1" applyBorder="1" applyAlignment="1">
      <alignment horizontal="left" vertical="top" wrapText="1"/>
    </xf>
    <xf numFmtId="0" fontId="10" fillId="20" borderId="73" xfId="0" applyFont="1" applyFill="1" applyBorder="1" applyAlignment="1">
      <alignment horizontal="center"/>
    </xf>
    <xf numFmtId="0" fontId="18" fillId="8" borderId="63" xfId="0" applyFont="1" applyFill="1" applyBorder="1" applyAlignment="1">
      <alignment horizontal="center" vertical="center" wrapText="1"/>
    </xf>
    <xf numFmtId="0" fontId="18" fillId="8" borderId="17" xfId="0" applyFont="1" applyFill="1" applyBorder="1" applyAlignment="1">
      <alignment horizontal="center" vertical="center"/>
    </xf>
    <xf numFmtId="0" fontId="18" fillId="8" borderId="64" xfId="0" applyFont="1" applyFill="1" applyBorder="1" applyAlignment="1">
      <alignment horizontal="center" vertical="center"/>
    </xf>
    <xf numFmtId="0" fontId="19" fillId="14" borderId="1" xfId="0" applyFont="1" applyFill="1" applyBorder="1" applyAlignment="1">
      <alignment horizontal="center" vertical="center"/>
    </xf>
    <xf numFmtId="0" fontId="17" fillId="19" borderId="4" xfId="0" applyFont="1" applyFill="1" applyBorder="1" applyAlignment="1">
      <alignment horizontal="center" vertical="center"/>
    </xf>
    <xf numFmtId="0" fontId="17" fillId="19" borderId="14" xfId="0" applyFont="1" applyFill="1" applyBorder="1" applyAlignment="1">
      <alignment horizontal="center" vertical="center"/>
    </xf>
    <xf numFmtId="0" fontId="0" fillId="18" borderId="4" xfId="0" applyFill="1" applyBorder="1" applyAlignment="1">
      <alignment horizontal="center"/>
    </xf>
    <xf numFmtId="0" fontId="0" fillId="18" borderId="14" xfId="0" applyFill="1" applyBorder="1" applyAlignment="1">
      <alignment horizontal="center"/>
    </xf>
    <xf numFmtId="0" fontId="0" fillId="13" borderId="4" xfId="0" applyFill="1" applyBorder="1" applyAlignment="1">
      <alignment horizontal="center"/>
    </xf>
    <xf numFmtId="0" fontId="0" fillId="13" borderId="14" xfId="0" applyFill="1" applyBorder="1" applyAlignment="1">
      <alignment horizontal="center"/>
    </xf>
    <xf numFmtId="0" fontId="0" fillId="17" borderId="4" xfId="0" applyFill="1" applyBorder="1" applyAlignment="1">
      <alignment horizontal="center"/>
    </xf>
    <xf numFmtId="0" fontId="0" fillId="17" borderId="14" xfId="0" applyFill="1" applyBorder="1" applyAlignment="1">
      <alignment horizontal="center"/>
    </xf>
    <xf numFmtId="0" fontId="0" fillId="16" borderId="4" xfId="0" applyFill="1" applyBorder="1" applyAlignment="1">
      <alignment horizontal="center"/>
    </xf>
    <xf numFmtId="0" fontId="0" fillId="16" borderId="14" xfId="0" applyFill="1" applyBorder="1" applyAlignment="1">
      <alignment horizontal="center"/>
    </xf>
    <xf numFmtId="0" fontId="0" fillId="6" borderId="4" xfId="0" applyFill="1" applyBorder="1" applyAlignment="1">
      <alignment horizontal="center"/>
    </xf>
    <xf numFmtId="0" fontId="0" fillId="6" borderId="5" xfId="0" applyFill="1" applyBorder="1" applyAlignment="1">
      <alignment horizontal="center"/>
    </xf>
    <xf numFmtId="0" fontId="0" fillId="6" borderId="14" xfId="0" applyFill="1" applyBorder="1" applyAlignment="1">
      <alignment horizontal="center"/>
    </xf>
    <xf numFmtId="9" fontId="20" fillId="12" borderId="39" xfId="1" applyFont="1" applyFill="1" applyBorder="1" applyAlignment="1">
      <alignment horizontal="center"/>
    </xf>
    <xf numFmtId="0" fontId="0" fillId="3" borderId="44" xfId="0" applyFill="1" applyBorder="1" applyAlignment="1">
      <alignment horizontal="center"/>
    </xf>
    <xf numFmtId="0" fontId="0" fillId="3" borderId="45" xfId="0" applyFill="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xf numFmtId="0" fontId="0" fillId="3" borderId="0" xfId="0" applyFill="1" applyBorder="1" applyAlignment="1">
      <alignment horizontal="center"/>
    </xf>
    <xf numFmtId="0" fontId="0" fillId="3" borderId="41" xfId="0" applyFill="1" applyBorder="1" applyAlignment="1">
      <alignment horizontal="center"/>
    </xf>
    <xf numFmtId="0" fontId="18" fillId="8" borderId="56" xfId="0" applyFont="1" applyFill="1" applyBorder="1" applyAlignment="1">
      <alignment horizontal="center" vertical="center" wrapText="1"/>
    </xf>
    <xf numFmtId="0" fontId="18" fillId="8" borderId="60"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0" fontId="19" fillId="9" borderId="14" xfId="0" applyFont="1" applyFill="1" applyBorder="1" applyAlignment="1">
      <alignment horizontal="center" vertical="center"/>
    </xf>
  </cellXfs>
  <cellStyles count="6">
    <cellStyle name="Hiperlink" xfId="2" builtinId="8" hidden="1"/>
    <cellStyle name="Hiperlink" xfId="4" builtinId="8" hidden="1"/>
    <cellStyle name="Hiperlink Visitado" xfId="3" builtinId="9" hidden="1"/>
    <cellStyle name="Hiperlink Visitado" xfId="5" builtinId="9" hidden="1"/>
    <cellStyle name="Normal" xfId="0" builtinId="0"/>
    <cellStyle name="Porcentagem" xfId="1" builtinId="5"/>
  </cellStyles>
  <dxfs count="0"/>
  <tableStyles count="0" defaultTableStyle="TableStyleMedium9" defaultPivotStyle="PivotStyleLight16"/>
  <colors>
    <mruColors>
      <color rgb="FFAB0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Percentual de atendimento</a:t>
            </a:r>
          </a:p>
        </c:rich>
      </c:tx>
      <c:overlay val="0"/>
      <c:spPr>
        <a:noFill/>
        <a:ln>
          <a:noFill/>
        </a:ln>
        <a:effectLst/>
      </c:spPr>
    </c:title>
    <c:autoTitleDeleted val="0"/>
    <c:plotArea>
      <c:layout>
        <c:manualLayout>
          <c:layoutTarget val="inner"/>
          <c:xMode val="edge"/>
          <c:yMode val="edge"/>
          <c:x val="3.3789383158697899E-4"/>
          <c:y val="1.66798862585962E-3"/>
          <c:w val="0.96819727614337103"/>
          <c:h val="0.74215484800571696"/>
        </c:manualLayout>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rgbClr val="7030A0">
                  <a:alpha val="85000"/>
                </a:srgbClr>
              </a:solidFill>
              <a:ln w="9525" cap="flat" cmpd="sng" algn="ctr">
                <a:solidFill>
                  <a:schemeClr val="lt1">
                    <a:alpha val="50000"/>
                  </a:schemeClr>
                </a:solidFill>
                <a:round/>
              </a:ln>
              <a:effectLst/>
            </c:spPr>
          </c:dPt>
          <c:dPt>
            <c:idx val="1"/>
            <c:invertIfNegative val="0"/>
            <c:bubble3D val="0"/>
            <c:spPr>
              <a:solidFill>
                <a:srgbClr val="00B050">
                  <a:alpha val="85000"/>
                </a:srgbClr>
              </a:solidFill>
              <a:ln w="9525" cap="flat" cmpd="sng" algn="ctr">
                <a:solidFill>
                  <a:schemeClr val="lt1">
                    <a:alpha val="50000"/>
                  </a:schemeClr>
                </a:solidFill>
                <a:round/>
              </a:ln>
              <a:effectLst/>
            </c:spPr>
          </c:dPt>
          <c:dPt>
            <c:idx val="2"/>
            <c:invertIfNegative val="0"/>
            <c:bubble3D val="0"/>
            <c:spPr>
              <a:solidFill>
                <a:schemeClr val="accent6">
                  <a:lumMod val="75000"/>
                  <a:alpha val="85000"/>
                </a:schemeClr>
              </a:solidFill>
              <a:ln w="9525" cap="flat" cmpd="sng" algn="ctr">
                <a:solidFill>
                  <a:schemeClr val="lt1">
                    <a:alpha val="50000"/>
                  </a:schemeClr>
                </a:solidFill>
                <a:round/>
              </a:ln>
              <a:effectLst/>
            </c:spPr>
          </c:dPt>
          <c:dPt>
            <c:idx val="3"/>
            <c:invertIfNegative val="0"/>
            <c:bubble3D val="0"/>
            <c:spPr>
              <a:solidFill>
                <a:schemeClr val="accent5">
                  <a:lumMod val="60000"/>
                  <a:lumOff val="40000"/>
                  <a:alpha val="85000"/>
                </a:schemeClr>
              </a:solidFill>
              <a:ln w="9525" cap="flat" cmpd="sng" algn="ctr">
                <a:solidFill>
                  <a:schemeClr val="lt1">
                    <a:alpha val="50000"/>
                  </a:schemeClr>
                </a:solidFill>
                <a:round/>
              </a:ln>
              <a:effectLst/>
            </c:spPr>
          </c:dPt>
          <c:dPt>
            <c:idx val="4"/>
            <c:invertIfNegative val="0"/>
            <c:bubble3D val="0"/>
            <c:spPr>
              <a:solidFill>
                <a:schemeClr val="bg1">
                  <a:lumMod val="50000"/>
                  <a:alpha val="85000"/>
                </a:schemeClr>
              </a:solidFill>
              <a:ln w="9525" cap="flat" cmpd="sng" algn="ctr">
                <a:solidFill>
                  <a:schemeClr val="lt1">
                    <a:alpha val="50000"/>
                  </a:schemeClr>
                </a:solidFill>
                <a:round/>
              </a:ln>
              <a:effectLst/>
            </c:spPr>
          </c:dPt>
          <c:dPt>
            <c:idx val="5"/>
            <c:invertIfNegative val="0"/>
            <c:bubble3D val="0"/>
            <c:spPr>
              <a:solidFill>
                <a:schemeClr val="accent3">
                  <a:lumMod val="75000"/>
                  <a:alpha val="85000"/>
                </a:schemeClr>
              </a:solidFill>
              <a:ln w="9525" cap="flat" cmpd="sng" algn="ctr">
                <a:solidFill>
                  <a:schemeClr val="lt1">
                    <a:alpha val="50000"/>
                  </a:schemeClr>
                </a:solidFill>
                <a:round/>
              </a:ln>
              <a:effectLst/>
            </c:spPr>
          </c:dPt>
          <c:dPt>
            <c:idx val="6"/>
            <c:invertIfNegative val="0"/>
            <c:bubble3D val="0"/>
            <c:spPr>
              <a:solidFill>
                <a:srgbClr val="AB0765">
                  <a:alpha val="84706"/>
                </a:srgbClr>
              </a:solidFill>
              <a:ln w="9525" cap="flat" cmpd="sng" algn="ctr">
                <a:solidFill>
                  <a:schemeClr val="lt1">
                    <a:alpha val="50000"/>
                  </a:schemeClr>
                </a:solidFill>
                <a:round/>
              </a:ln>
              <a:effectLst/>
            </c:spPr>
          </c:dPt>
          <c:dPt>
            <c:idx val="8"/>
            <c:invertIfNegative val="0"/>
            <c:bubble3D val="0"/>
            <c:spPr>
              <a:solidFill>
                <a:schemeClr val="bg2">
                  <a:lumMod val="50000"/>
                </a:schemeClr>
              </a:solidFill>
              <a:ln w="9525" cap="flat" cmpd="sng" algn="ctr">
                <a:solidFill>
                  <a:schemeClr val="lt1">
                    <a:alpha val="50000"/>
                  </a:schemeClr>
                </a:solidFill>
                <a:round/>
              </a:ln>
              <a:effectLst/>
            </c:spPr>
          </c:dPt>
          <c:dPt>
            <c:idx val="9"/>
            <c:invertIfNegative val="0"/>
            <c:bubble3D val="0"/>
            <c:spPr>
              <a:solidFill>
                <a:srgbClr val="002060"/>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Pontuação!$I$5:$R$5</c:f>
              <c:strCache>
                <c:ptCount val="10"/>
                <c:pt idx="0">
                  <c:v>Conteúdo, forma, revisão e distribuição do MOPS</c:v>
                </c:pt>
                <c:pt idx="1">
                  <c:v>Condição operacional para a infraestrutura disponível</c:v>
                </c:pt>
                <c:pt idx="2">
                  <c:v>Informações aeronáuticas</c:v>
                </c:pt>
                <c:pt idx="3">
                  <c:v>Proteção da área operacional</c:v>
                </c:pt>
                <c:pt idx="4">
                  <c:v>Monitoramento da área de movimento</c:v>
                </c:pt>
                <c:pt idx="5">
                  <c:v>Monitoramento de obstáculos</c:v>
                </c:pt>
                <c:pt idx="6">
                  <c:v>Gerenciamento de pátio</c:v>
                </c:pt>
                <c:pt idx="7">
                  <c:v>Prevenção de incursão em pista</c:v>
                </c:pt>
                <c:pt idx="8">
                  <c:v>SOCMS</c:v>
                </c:pt>
                <c:pt idx="9">
                  <c:v>Operações em baixa visibilidade</c:v>
                </c:pt>
              </c:strCache>
            </c:strRef>
          </c:cat>
          <c:val>
            <c:numRef>
              <c:f>Pontuação!$I$9:$R$9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65"/>
        <c:axId val="235955248"/>
        <c:axId val="237118544"/>
      </c:barChart>
      <c:catAx>
        <c:axId val="235955248"/>
        <c:scaling>
          <c:orientation val="minMax"/>
        </c:scaling>
        <c:delete val="1"/>
        <c:axPos val="b"/>
        <c:numFmt formatCode="General" sourceLinked="1"/>
        <c:majorTickMark val="none"/>
        <c:minorTickMark val="none"/>
        <c:tickLblPos val="none"/>
        <c:crossAx val="237118544"/>
        <c:crosses val="autoZero"/>
        <c:auto val="1"/>
        <c:lblAlgn val="ctr"/>
        <c:lblOffset val="100"/>
        <c:noMultiLvlLbl val="0"/>
      </c:catAx>
      <c:valAx>
        <c:axId val="237118544"/>
        <c:scaling>
          <c:orientation val="minMax"/>
        </c:scaling>
        <c:delete val="1"/>
        <c:axPos val="l"/>
        <c:numFmt formatCode="0%" sourceLinked="1"/>
        <c:majorTickMark val="none"/>
        <c:minorTickMark val="none"/>
        <c:tickLblPos val="none"/>
        <c:crossAx val="235955248"/>
        <c:crosses val="autoZero"/>
        <c:crossBetween val="between"/>
      </c:valAx>
      <c:spPr>
        <a:noFill/>
        <a:ln>
          <a:noFill/>
        </a:ln>
        <a:effectLst/>
      </c:spPr>
    </c:plotArea>
    <c:legend>
      <c:legendPos val="b"/>
      <c:layout>
        <c:manualLayout>
          <c:xMode val="edge"/>
          <c:yMode val="edge"/>
          <c:x val="5.2349695583557503E-2"/>
          <c:y val="0.822491959656376"/>
          <c:w val="0.89530052335506305"/>
          <c:h val="0.108831286317173"/>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pt-BR"/>
        </a:p>
      </c:txPr>
    </c:legend>
    <c:plotVisOnly val="1"/>
    <c:dispBlanksAs val="zero"/>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t-BR"/>
    </a:p>
  </c:txPr>
  <c:printSettings>
    <c:headerFooter/>
    <c:pageMargins b="0.78740157499999996" l="0.511811024" r="0.511811024" t="0.78740157499999996" header="0.31496062000000102" footer="0.3149606200000010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rgbClr val="FFFF00"/>
                </a:solidFill>
                <a:effectLst>
                  <a:outerShdw blurRad="50800" dist="38100" dir="5400000" algn="t" rotWithShape="0">
                    <a:prstClr val="black">
                      <a:alpha val="40000"/>
                    </a:prstClr>
                  </a:outerShdw>
                </a:effectLst>
                <a:latin typeface="Agency FB" panose="020B0503020202020204" pitchFamily="34" charset="0"/>
                <a:ea typeface="+mn-ea"/>
                <a:cs typeface="+mn-cs"/>
              </a:defRPr>
            </a:pPr>
            <a:r>
              <a:rPr lang="pt-BR">
                <a:solidFill>
                  <a:srgbClr val="FFFF00"/>
                </a:solidFill>
                <a:latin typeface="Agency FB" panose="020B0503020202020204" pitchFamily="34" charset="0"/>
              </a:rPr>
              <a:t>REQUIS. ATENDIDOS X REQUIS. NÃO ATENDIDOS </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Pontuação!$H$12:$H$21</c:f>
              <c:strCache>
                <c:ptCount val="8"/>
                <c:pt idx="0">
                  <c:v>% NÃO ATENDIDO</c:v>
                </c:pt>
                <c:pt idx="1">
                  <c:v>CLASSE</c:v>
                </c:pt>
                <c:pt idx="3">
                  <c:v>CLASSES</c:v>
                </c:pt>
                <c:pt idx="4">
                  <c:v>A</c:v>
                </c:pt>
                <c:pt idx="5">
                  <c:v>B</c:v>
                </c:pt>
                <c:pt idx="6">
                  <c:v>C</c:v>
                </c:pt>
                <c:pt idx="7">
                  <c:v>D</c:v>
                </c:pt>
              </c:strCache>
            </c:strRef>
          </c:cat>
          <c:val>
            <c:numRef>
              <c:f>Pontuação!$I$12:$I$21</c:f>
              <c:numCache>
                <c:formatCode>0%</c:formatCode>
                <c:ptCount val="10"/>
                <c:pt idx="0">
                  <c:v>0</c:v>
                </c:pt>
                <c:pt idx="1">
                  <c:v>0</c:v>
                </c:pt>
                <c:pt idx="3" formatCode="General">
                  <c:v>0</c:v>
                </c:pt>
                <c:pt idx="4" formatCode="General">
                  <c:v>0</c:v>
                </c:pt>
                <c:pt idx="5" formatCode="General">
                  <c:v>0</c:v>
                </c:pt>
                <c:pt idx="6" formatCode="General">
                  <c:v>0</c:v>
                </c:pt>
                <c:pt idx="7" formatCode="General">
                  <c:v>0</c:v>
                </c:pt>
              </c:numCache>
            </c:numRef>
          </c:val>
        </c:ser>
        <c:dLbls>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102" footer="0.314960620000001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pt-BR" sz="1600" b="1" i="0" u="none" strike="noStrike" kern="1200" cap="none" spc="100" baseline="0">
                <a:solidFill>
                  <a:srgbClr val="FFFF00"/>
                </a:solidFill>
                <a:effectLst>
                  <a:outerShdw blurRad="50800" dist="38100" dir="5400000" algn="t" rotWithShape="0">
                    <a:prstClr val="black">
                      <a:alpha val="40000"/>
                    </a:prstClr>
                  </a:outerShdw>
                </a:effectLst>
                <a:latin typeface="Agency FB" panose="020B0503020202020204" pitchFamily="34" charset="0"/>
                <a:ea typeface="+mn-ea"/>
                <a:cs typeface="+mn-cs"/>
              </a:defRPr>
            </a:pPr>
            <a:r>
              <a:rPr lang="en-US" sz="1600" b="1" i="0" u="none" strike="noStrike" kern="1200" spc="100" baseline="0">
                <a:solidFill>
                  <a:srgbClr val="FFFF00"/>
                </a:solidFill>
                <a:effectLst>
                  <a:outerShdw blurRad="50800" dist="38100" dir="5400000" algn="t" rotWithShape="0">
                    <a:prstClr val="black">
                      <a:alpha val="40000"/>
                    </a:prstClr>
                  </a:outerShdw>
                </a:effectLst>
                <a:latin typeface="Agency FB" panose="020B0503020202020204" pitchFamily="34" charset="0"/>
                <a:ea typeface="+mn-ea"/>
                <a:cs typeface="+mn-cs"/>
              </a:rPr>
              <a:t>OPERAÇÕES AEROPORTUÁRIAS</a:t>
            </a:r>
          </a:p>
        </c:rich>
      </c:tx>
      <c:layout>
        <c:manualLayout>
          <c:xMode val="edge"/>
          <c:yMode val="edge"/>
          <c:x val="0.59591992837637597"/>
          <c:y val="1.5193828992457701E-2"/>
        </c:manualLayout>
      </c:layout>
      <c:overlay val="0"/>
      <c:spPr>
        <a:noFill/>
        <a:ln>
          <a:noFill/>
        </a:ln>
        <a:effectLst/>
      </c:spPr>
    </c:title>
    <c:autoTitleDeleted val="0"/>
    <c:plotArea>
      <c:layout/>
      <c:radarChart>
        <c:radarStyle val="marker"/>
        <c:varyColors val="0"/>
        <c:ser>
          <c:idx val="0"/>
          <c:order val="0"/>
          <c:spPr>
            <a:ln w="28575" cap="rnd">
              <a:solidFill>
                <a:schemeClr val="accent1"/>
              </a:solidFill>
            </a:ln>
            <a:effectLst>
              <a:glow rad="76200">
                <a:schemeClr val="accent1">
                  <a:satMod val="175000"/>
                  <a:alpha val="3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Pontuação!$I$5:$R$5</c:f>
              <c:strCache>
                <c:ptCount val="10"/>
                <c:pt idx="0">
                  <c:v>Conteúdo, forma, revisão e distribuição do MOPS</c:v>
                </c:pt>
                <c:pt idx="1">
                  <c:v>Condição operacional para a infraestrutura disponível</c:v>
                </c:pt>
                <c:pt idx="2">
                  <c:v>Informações aeronáuticas</c:v>
                </c:pt>
                <c:pt idx="3">
                  <c:v>Proteção da área operacional</c:v>
                </c:pt>
                <c:pt idx="4">
                  <c:v>Monitoramento da área de movimento</c:v>
                </c:pt>
                <c:pt idx="5">
                  <c:v>Monitoramento de obstáculos</c:v>
                </c:pt>
                <c:pt idx="6">
                  <c:v>Gerenciamento de pátio</c:v>
                </c:pt>
                <c:pt idx="7">
                  <c:v>Prevenção de incursão em pista</c:v>
                </c:pt>
                <c:pt idx="8">
                  <c:v>SOCMS</c:v>
                </c:pt>
                <c:pt idx="9">
                  <c:v>Operações em baixa visibilidade</c:v>
                </c:pt>
              </c:strCache>
            </c:strRef>
          </c:cat>
          <c:val>
            <c:numRef>
              <c:f>Pontuação!$I$9:$R$9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axId val="236942672"/>
        <c:axId val="237001480"/>
      </c:radarChart>
      <c:catAx>
        <c:axId val="236942672"/>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pt-BR"/>
          </a:p>
        </c:txPr>
        <c:crossAx val="237001480"/>
        <c:crosses val="autoZero"/>
        <c:auto val="1"/>
        <c:lblAlgn val="ctr"/>
        <c:lblOffset val="100"/>
        <c:noMultiLvlLbl val="0"/>
      </c:catAx>
      <c:valAx>
        <c:axId val="237001480"/>
        <c:scaling>
          <c:orientation val="minMax"/>
        </c:scaling>
        <c:delete val="1"/>
        <c:axPos val="l"/>
        <c:majorGridlines>
          <c:spPr>
            <a:ln w="9525" cap="flat" cmpd="sng" algn="ctr">
              <a:solidFill>
                <a:schemeClr val="lt1">
                  <a:alpha val="20000"/>
                </a:schemeClr>
              </a:solidFill>
              <a:round/>
            </a:ln>
            <a:effectLst/>
          </c:spPr>
        </c:majorGridlines>
        <c:numFmt formatCode="0%" sourceLinked="1"/>
        <c:majorTickMark val="out"/>
        <c:minorTickMark val="none"/>
        <c:tickLblPos val="none"/>
        <c:crossAx val="236942672"/>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102" footer="0.314960620000001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Inspeção - SOCMS</a:t>
            </a:r>
          </a:p>
        </c:rich>
      </c:tx>
      <c:overlay val="0"/>
      <c:spPr>
        <a:noFill/>
        <a:ln>
          <a:noFill/>
        </a:ln>
        <a:effectLst/>
      </c:spPr>
    </c:title>
    <c:autoTitleDeleted val="0"/>
    <c:plotArea>
      <c:layout/>
      <c:radarChart>
        <c:radarStyle val="marker"/>
        <c:varyColors val="0"/>
        <c:ser>
          <c:idx val="0"/>
          <c:order val="0"/>
          <c:tx>
            <c:v>Inspeção 2015 - SOCMS</c:v>
          </c:tx>
          <c:spPr>
            <a:ln w="34925" cap="rnd">
              <a:solidFill>
                <a:schemeClr val="accent1"/>
              </a:solidFill>
              <a:round/>
            </a:ln>
            <a:effectLst>
              <a:outerShdw blurRad="40000" dist="23000" dir="5400000" rotWithShape="0">
                <a:srgbClr val="000000">
                  <a:alpha val="35000"/>
                </a:srgbClr>
              </a:outerShdw>
            </a:effectLst>
          </c:spPr>
          <c:marker>
            <c:symbol val="none"/>
          </c:marker>
          <c:cat>
            <c:strRef>
              <c:f>Pontuação!$S$5:$Z$5</c:f>
              <c:strCache>
                <c:ptCount val="8"/>
                <c:pt idx="0">
                  <c:v>DOCUMENTAÇÃO</c:v>
                </c:pt>
                <c:pt idx="1">
                  <c:v>PUBLICAÇÕES AERONÁUTICAS</c:v>
                </c:pt>
                <c:pt idx="2">
                  <c:v>OPERAÇÕES NO AEROPORTO</c:v>
                </c:pt>
                <c:pt idx="3">
                  <c:v>DESIGNAÇÕES DAS PISTAS DE TÁXI</c:v>
                </c:pt>
                <c:pt idx="4">
                  <c:v>SINALIZAÇÃO HORIZONTAL</c:v>
                </c:pt>
                <c:pt idx="5">
                  <c:v>SINALIZAÇÃO VERTICAL</c:v>
                </c:pt>
                <c:pt idx="6">
                  <c:v>LUZES</c:v>
                </c:pt>
                <c:pt idx="7">
                  <c:v>VIAS DE SERVIÇO</c:v>
                </c:pt>
              </c:strCache>
            </c:strRef>
          </c:cat>
          <c:val>
            <c:numRef>
              <c:f>Pontuação!$S$10:$Z$10</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237027760"/>
        <c:axId val="237021136"/>
      </c:radarChart>
      <c:catAx>
        <c:axId val="2370277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37021136"/>
        <c:crosses val="autoZero"/>
        <c:auto val="1"/>
        <c:lblAlgn val="ctr"/>
        <c:lblOffset val="100"/>
        <c:noMultiLvlLbl val="0"/>
      </c:catAx>
      <c:valAx>
        <c:axId val="23702113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pt-BR"/>
          </a:p>
        </c:txPr>
        <c:crossAx val="23702776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29635</xdr:colOff>
      <xdr:row>1</xdr:row>
      <xdr:rowOff>201084</xdr:rowOff>
    </xdr:from>
    <xdr:to>
      <xdr:col>4</xdr:col>
      <xdr:colOff>205815</xdr:colOff>
      <xdr:row>4</xdr:row>
      <xdr:rowOff>316230</xdr:rowOff>
    </xdr:to>
    <xdr:pic>
      <xdr:nvPicPr>
        <xdr:cNvPr id="2" name="Imagem 1"/>
        <xdr:cNvPicPr>
          <a:picLocks noChangeAspect="1"/>
        </xdr:cNvPicPr>
      </xdr:nvPicPr>
      <xdr:blipFill>
        <a:blip xmlns:r="http://schemas.openxmlformats.org/officeDocument/2006/relationships" r:embed="rId1" cstate="print"/>
        <a:stretch>
          <a:fillRect/>
        </a:stretch>
      </xdr:blipFill>
      <xdr:spPr>
        <a:xfrm>
          <a:off x="29635" y="497417"/>
          <a:ext cx="2281697" cy="781896"/>
        </a:xfrm>
        <a:prstGeom prst="rect">
          <a:avLst/>
        </a:prstGeom>
      </xdr:spPr>
    </xdr:pic>
    <xdr:clientData/>
  </xdr:twoCellAnchor>
  <xdr:twoCellAnchor>
    <xdr:from>
      <xdr:col>4</xdr:col>
      <xdr:colOff>1983443</xdr:colOff>
      <xdr:row>2</xdr:row>
      <xdr:rowOff>134468</xdr:rowOff>
    </xdr:from>
    <xdr:to>
      <xdr:col>5</xdr:col>
      <xdr:colOff>986120</xdr:colOff>
      <xdr:row>5</xdr:row>
      <xdr:rowOff>12885</xdr:rowOff>
    </xdr:to>
    <xdr:sp macro="" textlink="">
      <xdr:nvSpPr>
        <xdr:cNvPr id="8" name="Texto explicativo retangular com cantos arredondados 7"/>
        <xdr:cNvSpPr/>
      </xdr:nvSpPr>
      <xdr:spPr>
        <a:xfrm>
          <a:off x="4101355" y="649939"/>
          <a:ext cx="2599765" cy="674034"/>
        </a:xfrm>
        <a:prstGeom prst="wedgeRoundRectCallout">
          <a:avLst>
            <a:gd name="adj1" fmla="val 28111"/>
            <a:gd name="adj2" fmla="val 131733"/>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pt-BR" sz="1400" baseline="0">
              <a:solidFill>
                <a:sysClr val="windowText" lastClr="000000"/>
              </a:solidFill>
            </a:rPr>
            <a:t>Aplique o filtro para a classe do aeródromo</a:t>
          </a:r>
          <a:endParaRPr lang="pt-BR" sz="1400">
            <a:solidFill>
              <a:sysClr val="windowText" lastClr="000000"/>
            </a:solidFill>
          </a:endParaRPr>
        </a:p>
      </xdr:txBody>
    </xdr:sp>
    <xdr:clientData/>
  </xdr:twoCellAnchor>
  <xdr:twoCellAnchor>
    <xdr:from>
      <xdr:col>9</xdr:col>
      <xdr:colOff>1524007</xdr:colOff>
      <xdr:row>1</xdr:row>
      <xdr:rowOff>38103</xdr:rowOff>
    </xdr:from>
    <xdr:to>
      <xdr:col>10</xdr:col>
      <xdr:colOff>2812685</xdr:colOff>
      <xdr:row>5</xdr:row>
      <xdr:rowOff>94132</xdr:rowOff>
    </xdr:to>
    <xdr:sp macro="" textlink="">
      <xdr:nvSpPr>
        <xdr:cNvPr id="9" name="Texto explicativo retangular com cantos arredondados 8"/>
        <xdr:cNvSpPr/>
      </xdr:nvSpPr>
      <xdr:spPr>
        <a:xfrm>
          <a:off x="10287007" y="329456"/>
          <a:ext cx="3496237" cy="1075764"/>
        </a:xfrm>
        <a:prstGeom prst="wedgeRoundRectCallout">
          <a:avLst>
            <a:gd name="adj1" fmla="val -56745"/>
            <a:gd name="adj2" fmla="val 87500"/>
            <a:gd name="adj3" fmla="val 1666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pt-BR" sz="1100">
              <a:solidFill>
                <a:sysClr val="windowText" lastClr="000000"/>
              </a:solidFill>
            </a:rPr>
            <a:t>Insira aqui a página ou anexo d</a:t>
          </a:r>
          <a:r>
            <a:rPr lang="pt-BR" sz="1100" baseline="0">
              <a:solidFill>
                <a:sysClr val="windowText" lastClr="000000"/>
              </a:solidFill>
            </a:rPr>
            <a:t>o MOPS que comprova o cumprimento do requisito correspondente. Ou a documentação que comprova o cumprimento do requisito correspondente.</a:t>
          </a:r>
          <a:endParaRPr lang="pt-BR" sz="1100">
            <a:solidFill>
              <a:sysClr val="windowText" lastClr="000000"/>
            </a:solidFill>
          </a:endParaRPr>
        </a:p>
      </xdr:txBody>
    </xdr:sp>
    <xdr:clientData/>
  </xdr:twoCellAnchor>
  <xdr:twoCellAnchor>
    <xdr:from>
      <xdr:col>10</xdr:col>
      <xdr:colOff>2965085</xdr:colOff>
      <xdr:row>0</xdr:row>
      <xdr:rowOff>11205</xdr:rowOff>
    </xdr:from>
    <xdr:to>
      <xdr:col>14</xdr:col>
      <xdr:colOff>425829</xdr:colOff>
      <xdr:row>5</xdr:row>
      <xdr:rowOff>206191</xdr:rowOff>
    </xdr:to>
    <xdr:sp macro="" textlink="">
      <xdr:nvSpPr>
        <xdr:cNvPr id="10" name="Texto explicativo retangular com cantos arredondados 9"/>
        <xdr:cNvSpPr/>
      </xdr:nvSpPr>
      <xdr:spPr>
        <a:xfrm>
          <a:off x="12994350" y="11205"/>
          <a:ext cx="3444685" cy="1506074"/>
        </a:xfrm>
        <a:prstGeom prst="wedgeRoundRectCallout">
          <a:avLst>
            <a:gd name="adj1" fmla="val 26387"/>
            <a:gd name="adj2" fmla="val 65980"/>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pt-BR" sz="1100">
              <a:solidFill>
                <a:sysClr val="windowText" lastClr="000000"/>
              </a:solidFill>
            </a:rPr>
            <a:t>Tipo</a:t>
          </a:r>
          <a:r>
            <a:rPr lang="pt-BR" sz="1100" baseline="0">
              <a:solidFill>
                <a:sysClr val="windowText" lastClr="000000"/>
              </a:solidFill>
            </a:rPr>
            <a:t> de verificação do requisito:</a:t>
          </a:r>
        </a:p>
        <a:p>
          <a:pPr algn="l"/>
          <a:r>
            <a:rPr lang="pt-BR" sz="1100" baseline="0">
              <a:solidFill>
                <a:sysClr val="windowText" lastClr="000000"/>
              </a:solidFill>
            </a:rPr>
            <a:t>M - MOPS</a:t>
          </a:r>
        </a:p>
        <a:p>
          <a:pPr algn="l"/>
          <a:r>
            <a:rPr lang="pt-BR" sz="1100" baseline="0">
              <a:solidFill>
                <a:sysClr val="windowText" lastClr="000000"/>
              </a:solidFill>
            </a:rPr>
            <a:t>D - Documentação</a:t>
          </a:r>
        </a:p>
        <a:p>
          <a:pPr algn="l"/>
          <a:r>
            <a:rPr lang="pt-BR" sz="1100" baseline="0">
              <a:solidFill>
                <a:sysClr val="windowText" lastClr="000000"/>
              </a:solidFill>
            </a:rPr>
            <a:t>C - em campo </a:t>
          </a:r>
        </a:p>
        <a:p>
          <a:pPr algn="l"/>
          <a:r>
            <a:rPr lang="pt-BR" sz="1100" baseline="0">
              <a:solidFill>
                <a:sysClr val="windowText" lastClr="000000"/>
              </a:solidFill>
            </a:rPr>
            <a:t>Para consultar apenas os requisitos cobrados para o MOPS, aplique o filtro para todas as opções onde aparece "M".</a:t>
          </a:r>
          <a:endParaRPr lang="pt-BR"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209550</xdr:rowOff>
    </xdr:from>
    <xdr:to>
      <xdr:col>1</xdr:col>
      <xdr:colOff>114301</xdr:colOff>
      <xdr:row>2</xdr:row>
      <xdr:rowOff>54820</xdr:rowOff>
    </xdr:to>
    <xdr:pic>
      <xdr:nvPicPr>
        <xdr:cNvPr id="10" name="Imagem 9"/>
        <xdr:cNvPicPr>
          <a:picLocks noChangeAspect="1"/>
        </xdr:cNvPicPr>
      </xdr:nvPicPr>
      <xdr:blipFill>
        <a:blip xmlns:r="http://schemas.openxmlformats.org/officeDocument/2006/relationships" r:embed="rId1" cstate="print"/>
        <a:stretch>
          <a:fillRect/>
        </a:stretch>
      </xdr:blipFill>
      <xdr:spPr>
        <a:xfrm>
          <a:off x="38101" y="209550"/>
          <a:ext cx="952500" cy="302470"/>
        </a:xfrm>
        <a:prstGeom prst="rect">
          <a:avLst/>
        </a:prstGeom>
      </xdr:spPr>
    </xdr:pic>
    <xdr:clientData/>
  </xdr:twoCellAnchor>
  <xdr:twoCellAnchor>
    <xdr:from>
      <xdr:col>10</xdr:col>
      <xdr:colOff>112060</xdr:colOff>
      <xdr:row>12</xdr:row>
      <xdr:rowOff>425821</xdr:rowOff>
    </xdr:from>
    <xdr:to>
      <xdr:col>19</xdr:col>
      <xdr:colOff>549090</xdr:colOff>
      <xdr:row>45</xdr:row>
      <xdr:rowOff>44822</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190500</xdr:colOff>
      <xdr:row>48</xdr:row>
      <xdr:rowOff>0</xdr:rowOff>
    </xdr:from>
    <xdr:to>
      <xdr:col>26</xdr:col>
      <xdr:colOff>227481</xdr:colOff>
      <xdr:row>61</xdr:row>
      <xdr:rowOff>189380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390524</xdr:colOff>
      <xdr:row>4</xdr:row>
      <xdr:rowOff>38100</xdr:rowOff>
    </xdr:from>
    <xdr:to>
      <xdr:col>7</xdr:col>
      <xdr:colOff>647699</xdr:colOff>
      <xdr:row>5</xdr:row>
      <xdr:rowOff>114299</xdr:rowOff>
    </xdr:to>
    <xdr:sp macro="" textlink="">
      <xdr:nvSpPr>
        <xdr:cNvPr id="9" name="Seta para baixo 8"/>
        <xdr:cNvSpPr/>
      </xdr:nvSpPr>
      <xdr:spPr>
        <a:xfrm>
          <a:off x="7572374" y="962025"/>
          <a:ext cx="257175" cy="457199"/>
        </a:xfrm>
        <a:prstGeom prst="down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28576</xdr:colOff>
      <xdr:row>1</xdr:row>
      <xdr:rowOff>0</xdr:rowOff>
    </xdr:from>
    <xdr:to>
      <xdr:col>7</xdr:col>
      <xdr:colOff>981076</xdr:colOff>
      <xdr:row>2</xdr:row>
      <xdr:rowOff>73870</xdr:rowOff>
    </xdr:to>
    <xdr:pic>
      <xdr:nvPicPr>
        <xdr:cNvPr id="11" name="Imagem 10"/>
        <xdr:cNvPicPr>
          <a:picLocks noChangeAspect="1"/>
        </xdr:cNvPicPr>
      </xdr:nvPicPr>
      <xdr:blipFill>
        <a:blip xmlns:r="http://schemas.openxmlformats.org/officeDocument/2006/relationships" r:embed="rId1" cstate="print"/>
        <a:stretch>
          <a:fillRect/>
        </a:stretch>
      </xdr:blipFill>
      <xdr:spPr>
        <a:xfrm>
          <a:off x="7210426" y="228600"/>
          <a:ext cx="952500" cy="302470"/>
        </a:xfrm>
        <a:prstGeom prst="rect">
          <a:avLst/>
        </a:prstGeom>
      </xdr:spPr>
    </xdr:pic>
    <xdr:clientData/>
  </xdr:twoCellAnchor>
  <xdr:twoCellAnchor>
    <xdr:from>
      <xdr:col>19</xdr:col>
      <xdr:colOff>788894</xdr:colOff>
      <xdr:row>15</xdr:row>
      <xdr:rowOff>11764</xdr:rowOff>
    </xdr:from>
    <xdr:to>
      <xdr:col>28</xdr:col>
      <xdr:colOff>369794</xdr:colOff>
      <xdr:row>37</xdr:row>
      <xdr:rowOff>62752</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80961</xdr:colOff>
      <xdr:row>11</xdr:row>
      <xdr:rowOff>242887</xdr:rowOff>
    </xdr:from>
    <xdr:to>
      <xdr:col>9</xdr:col>
      <xdr:colOff>609599</xdr:colOff>
      <xdr:row>13</xdr:row>
      <xdr:rowOff>9525</xdr:rowOff>
    </xdr:to>
    <xdr:sp macro="" textlink="">
      <xdr:nvSpPr>
        <xdr:cNvPr id="12" name="Seta para baixo 11"/>
        <xdr:cNvSpPr/>
      </xdr:nvSpPr>
      <xdr:spPr>
        <a:xfrm rot="5400000">
          <a:off x="7396161" y="2671762"/>
          <a:ext cx="261938" cy="528638"/>
        </a:xfrm>
        <a:prstGeom prst="downArrow">
          <a:avLst/>
        </a:prstGeom>
        <a:gradFill>
          <a:gsLst>
            <a:gs pos="0">
              <a:srgbClr val="FFF200"/>
            </a:gs>
            <a:gs pos="45000">
              <a:srgbClr val="FF7A00"/>
            </a:gs>
            <a:gs pos="70000">
              <a:srgbClr val="FF0300"/>
            </a:gs>
            <a:gs pos="100000">
              <a:srgbClr val="4D0808"/>
            </a:gs>
          </a:gsLst>
          <a:lin ang="16200000" scaled="0"/>
        </a:gra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358588</xdr:colOff>
      <xdr:row>46</xdr:row>
      <xdr:rowOff>12323</xdr:rowOff>
    </xdr:from>
    <xdr:to>
      <xdr:col>18</xdr:col>
      <xdr:colOff>1210235</xdr:colOff>
      <xdr:row>82</xdr:row>
      <xdr:rowOff>11206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0.00848</cdr:x>
      <cdr:y>0.095</cdr:y>
    </cdr:from>
    <cdr:to>
      <cdr:x>0.98041</cdr:x>
      <cdr:y>0.095</cdr:y>
    </cdr:to>
    <cdr:cxnSp macro="">
      <cdr:nvCxnSpPr>
        <cdr:cNvPr id="3" name="Conector reto 2"/>
        <cdr:cNvCxnSpPr/>
      </cdr:nvCxnSpPr>
      <cdr:spPr>
        <a:xfrm xmlns:a="http://schemas.openxmlformats.org/drawingml/2006/main">
          <a:off x="102003" y="615314"/>
          <a:ext cx="11697292" cy="0"/>
        </a:xfrm>
        <a:prstGeom xmlns:a="http://schemas.openxmlformats.org/drawingml/2006/main" prst="line">
          <a:avLst/>
        </a:prstGeom>
        <a:ln xmlns:a="http://schemas.openxmlformats.org/drawingml/2006/main" w="19050">
          <a:solidFill>
            <a:schemeClr val="accent3">
              <a:lumMod val="60000"/>
              <a:lumOff val="4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0.00954</cdr:x>
      <cdr:y>0.26631</cdr:y>
    </cdr:from>
    <cdr:to>
      <cdr:x>0.9802</cdr:x>
      <cdr:y>0.26838</cdr:y>
    </cdr:to>
    <cdr:cxnSp macro="">
      <cdr:nvCxnSpPr>
        <cdr:cNvPr id="6" name="Conector reto 5"/>
        <cdr:cNvCxnSpPr/>
      </cdr:nvCxnSpPr>
      <cdr:spPr>
        <a:xfrm xmlns:a="http://schemas.openxmlformats.org/drawingml/2006/main">
          <a:off x="114827" y="1724899"/>
          <a:ext cx="11682008" cy="13408"/>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0.012</cdr:x>
      <cdr:y>0.41474</cdr:y>
    </cdr:from>
    <cdr:to>
      <cdr:x>0.98138</cdr:x>
      <cdr:y>0.41681</cdr:y>
    </cdr:to>
    <cdr:cxnSp macro="">
      <cdr:nvCxnSpPr>
        <cdr:cNvPr id="14" name="Conector reto 13"/>
        <cdr:cNvCxnSpPr/>
      </cdr:nvCxnSpPr>
      <cdr:spPr>
        <a:xfrm xmlns:a="http://schemas.openxmlformats.org/drawingml/2006/main">
          <a:off x="144475" y="2686288"/>
          <a:ext cx="11666602" cy="13407"/>
        </a:xfrm>
        <a:prstGeom xmlns:a="http://schemas.openxmlformats.org/drawingml/2006/main" prst="line">
          <a:avLst/>
        </a:prstGeom>
        <a:ln xmlns:a="http://schemas.openxmlformats.org/drawingml/2006/main">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57"/>
  <sheetViews>
    <sheetView showGridLines="0" tabSelected="1" zoomScale="85" zoomScaleNormal="85" zoomScaleSheetLayoutView="90" zoomScalePageLayoutView="85" workbookViewId="0">
      <pane xSplit="1" ySplit="8" topLeftCell="B9" activePane="bottomRight" state="frozen"/>
      <selection pane="topRight" activeCell="B1" sqref="B1"/>
      <selection pane="bottomLeft" activeCell="A9" sqref="A9"/>
      <selection pane="bottomRight" activeCell="P10" sqref="P10"/>
    </sheetView>
  </sheetViews>
  <sheetFormatPr defaultColWidth="8.85546875" defaultRowHeight="15" x14ac:dyDescent="0.25"/>
  <cols>
    <col min="1" max="1" width="3.7109375" style="4" customWidth="1"/>
    <col min="2" max="2" width="6.85546875" style="12" customWidth="1"/>
    <col min="3" max="3" width="5.42578125" style="12" customWidth="1"/>
    <col min="4" max="4" width="15.7109375" style="12" customWidth="1"/>
    <col min="5" max="5" width="54" style="12" customWidth="1"/>
    <col min="6" max="6" width="20" style="28" customWidth="1"/>
    <col min="7" max="7" width="16" style="12" customWidth="1"/>
    <col min="8" max="8" width="9.7109375" style="12" customWidth="1"/>
    <col min="9" max="9" width="7.42578125" style="28" hidden="1" customWidth="1"/>
    <col min="10" max="10" width="33.140625" style="28" customWidth="1"/>
    <col min="11" max="11" width="64.42578125" style="12" customWidth="1"/>
    <col min="12" max="12" width="15.7109375" style="28" bestFit="1" customWidth="1"/>
    <col min="13" max="13" width="6.140625" style="12" customWidth="1"/>
    <col min="14" max="14" width="3.42578125" style="12" customWidth="1"/>
    <col min="15" max="15" width="13.42578125" style="12" customWidth="1"/>
    <col min="16" max="16384" width="8.85546875" style="12"/>
  </cols>
  <sheetData>
    <row r="1" spans="1:14" ht="23.25" x14ac:dyDescent="0.25">
      <c r="A1" s="167" t="s">
        <v>720</v>
      </c>
      <c r="B1" s="167"/>
      <c r="C1" s="167"/>
      <c r="D1" s="167"/>
      <c r="E1" s="167"/>
      <c r="F1" s="167"/>
      <c r="G1" s="167"/>
      <c r="H1" s="167"/>
      <c r="I1" s="167"/>
      <c r="J1" s="167"/>
      <c r="K1" s="167"/>
      <c r="L1" s="167"/>
      <c r="M1" s="167"/>
      <c r="N1" s="167"/>
    </row>
    <row r="2" spans="1:14" s="28" customFormat="1" ht="17.25" customHeight="1" x14ac:dyDescent="0.25">
      <c r="A2" s="24"/>
      <c r="B2" s="24"/>
      <c r="C2" s="24"/>
      <c r="D2" s="24"/>
      <c r="E2" s="24"/>
      <c r="F2" s="111"/>
      <c r="G2" s="24"/>
      <c r="H2" s="24"/>
      <c r="I2" s="29"/>
      <c r="J2" s="144"/>
      <c r="K2" s="24"/>
      <c r="L2" s="96"/>
      <c r="M2" s="24"/>
      <c r="N2" s="24"/>
    </row>
    <row r="3" spans="1:14" s="28" customFormat="1" ht="17.25" customHeight="1" x14ac:dyDescent="0.25">
      <c r="A3" s="168" t="s">
        <v>721</v>
      </c>
      <c r="B3" s="168"/>
      <c r="C3" s="168"/>
      <c r="D3" s="168"/>
      <c r="E3" s="168"/>
      <c r="F3" s="168"/>
      <c r="G3" s="168"/>
      <c r="H3" s="168"/>
      <c r="I3" s="168"/>
      <c r="J3" s="168"/>
      <c r="K3" s="168"/>
      <c r="L3" s="168"/>
      <c r="M3" s="168"/>
      <c r="N3" s="168"/>
    </row>
    <row r="4" spans="1:14" s="28" customFormat="1" ht="17.25" customHeight="1" x14ac:dyDescent="0.25">
      <c r="A4" s="168" t="s">
        <v>722</v>
      </c>
      <c r="B4" s="168"/>
      <c r="C4" s="168"/>
      <c r="D4" s="168"/>
      <c r="E4" s="168"/>
      <c r="F4" s="168"/>
      <c r="G4" s="168"/>
      <c r="H4" s="168"/>
      <c r="I4" s="168"/>
      <c r="J4" s="168"/>
      <c r="K4" s="168"/>
      <c r="L4" s="168"/>
      <c r="M4" s="168"/>
      <c r="N4" s="168"/>
    </row>
    <row r="5" spans="1:14" s="28" customFormat="1" ht="27.75" customHeight="1" x14ac:dyDescent="0.25">
      <c r="A5" s="25"/>
      <c r="B5" s="25"/>
      <c r="C5" s="25"/>
      <c r="D5" s="25"/>
      <c r="E5" s="25"/>
      <c r="F5" s="112"/>
      <c r="G5" s="25"/>
      <c r="H5" s="25"/>
      <c r="I5" s="30"/>
      <c r="J5" s="145"/>
      <c r="K5" s="25"/>
      <c r="L5" s="97"/>
      <c r="M5" s="25"/>
      <c r="N5" s="25"/>
    </row>
    <row r="6" spans="1:14" s="28" customFormat="1" ht="22.5" x14ac:dyDescent="0.25">
      <c r="A6" s="169" t="s">
        <v>275</v>
      </c>
      <c r="B6" s="169"/>
      <c r="C6" s="169"/>
      <c r="D6" s="169"/>
      <c r="E6" s="169"/>
      <c r="F6" s="169"/>
      <c r="G6" s="169"/>
      <c r="H6" s="169"/>
      <c r="I6" s="169"/>
      <c r="J6" s="169"/>
      <c r="K6" s="169"/>
      <c r="L6" s="169"/>
      <c r="M6" s="169"/>
      <c r="N6" s="169"/>
    </row>
    <row r="7" spans="1:14" s="28" customFormat="1" ht="7.5" customHeight="1" thickBot="1" x14ac:dyDescent="0.3">
      <c r="A7" s="4"/>
      <c r="G7" s="26"/>
      <c r="K7" s="26"/>
      <c r="L7" s="26"/>
      <c r="N7" s="101"/>
    </row>
    <row r="8" spans="1:14" ht="36.75" customHeight="1" x14ac:dyDescent="0.25">
      <c r="A8" s="170"/>
      <c r="B8" s="18" t="s">
        <v>14</v>
      </c>
      <c r="C8" s="19" t="s">
        <v>65</v>
      </c>
      <c r="D8" s="19" t="s">
        <v>15</v>
      </c>
      <c r="E8" s="19" t="s">
        <v>272</v>
      </c>
      <c r="F8" s="86" t="s">
        <v>449</v>
      </c>
      <c r="G8" s="86" t="s">
        <v>16</v>
      </c>
      <c r="H8" s="19" t="s">
        <v>17</v>
      </c>
      <c r="I8" s="31" t="s">
        <v>89</v>
      </c>
      <c r="J8" s="146" t="s">
        <v>715</v>
      </c>
      <c r="K8" s="172" t="s">
        <v>90</v>
      </c>
      <c r="L8" s="173"/>
      <c r="M8" s="20" t="s">
        <v>18</v>
      </c>
      <c r="N8" s="171"/>
    </row>
    <row r="9" spans="1:14" s="28" customFormat="1" ht="30" customHeight="1" x14ac:dyDescent="0.25">
      <c r="A9" s="164"/>
      <c r="B9" s="149" t="s">
        <v>0</v>
      </c>
      <c r="C9" s="150"/>
      <c r="D9" s="121" t="s">
        <v>476</v>
      </c>
      <c r="E9" s="117"/>
      <c r="F9" s="117"/>
      <c r="G9" s="117"/>
      <c r="H9" s="117"/>
      <c r="I9" s="117"/>
      <c r="J9" s="117"/>
      <c r="K9" s="117"/>
      <c r="L9" s="117"/>
      <c r="M9" s="118"/>
      <c r="N9" s="165"/>
    </row>
    <row r="10" spans="1:14" s="28" customFormat="1" ht="59.25" customHeight="1" x14ac:dyDescent="0.25">
      <c r="A10" s="164"/>
      <c r="B10" s="70" t="s">
        <v>19</v>
      </c>
      <c r="C10" s="79">
        <f t="shared" ref="C10:C17" si="0">IF(H10=3,3,IF(H10=2,2,IF(H10=1,1,IF(H10=0,0,IF(H10="-",1,"ERRO")))))</f>
        <v>1</v>
      </c>
      <c r="D10" s="93" t="s">
        <v>129</v>
      </c>
      <c r="E10" s="91" t="s">
        <v>444</v>
      </c>
      <c r="F10" s="129" t="s">
        <v>450</v>
      </c>
      <c r="G10" s="84" t="s">
        <v>694</v>
      </c>
      <c r="H10" s="65" t="str">
        <f>IF(G10="Sim", 3,IF(G10="Parcial ( + )",2,IF(G10="Parcial ( - )",1,IF(G10="Não",0,IF(G10="Não avaliado","-","ERRO")))))</f>
        <v>-</v>
      </c>
      <c r="I10" s="65">
        <f t="shared" ref="I10:I25" si="1">IF(H10="-",0,1)</f>
        <v>0</v>
      </c>
      <c r="J10" s="79"/>
      <c r="K10" s="157"/>
      <c r="L10" s="154"/>
      <c r="M10" s="15" t="s">
        <v>11</v>
      </c>
      <c r="N10" s="165"/>
    </row>
    <row r="11" spans="1:14" s="28" customFormat="1" ht="59.25" customHeight="1" x14ac:dyDescent="0.25">
      <c r="A11" s="164"/>
      <c r="B11" s="70" t="s">
        <v>20</v>
      </c>
      <c r="C11" s="80">
        <f t="shared" si="0"/>
        <v>1</v>
      </c>
      <c r="D11" s="93" t="s">
        <v>129</v>
      </c>
      <c r="E11" s="91" t="s">
        <v>445</v>
      </c>
      <c r="F11" s="129" t="s">
        <v>450</v>
      </c>
      <c r="G11" s="84" t="s">
        <v>694</v>
      </c>
      <c r="H11" s="65" t="str">
        <f>IF(G11="Sim", 3,IF(G11="Parcial ( + )",2,IF(G11="Parcial ( - )",1,IF(G11="Não",0,IF(G11="Não avaliado","-","ERRO")))))</f>
        <v>-</v>
      </c>
      <c r="I11" s="67">
        <f t="shared" ref="I11:I17" si="2">IF(H11="-",0,1)</f>
        <v>0</v>
      </c>
      <c r="J11" s="80"/>
      <c r="K11" s="157"/>
      <c r="L11" s="154"/>
      <c r="M11" s="15" t="s">
        <v>11</v>
      </c>
      <c r="N11" s="165"/>
    </row>
    <row r="12" spans="1:14" s="28" customFormat="1" ht="59.25" customHeight="1" x14ac:dyDescent="0.25">
      <c r="A12" s="164"/>
      <c r="B12" s="70" t="s">
        <v>91</v>
      </c>
      <c r="C12" s="80">
        <f t="shared" si="0"/>
        <v>1</v>
      </c>
      <c r="D12" s="93" t="s">
        <v>420</v>
      </c>
      <c r="E12" s="91" t="s">
        <v>421</v>
      </c>
      <c r="F12" s="129" t="s">
        <v>450</v>
      </c>
      <c r="G12" s="84" t="s">
        <v>694</v>
      </c>
      <c r="H12" s="85" t="str">
        <f>IF(G12="Sim", 3,IF(G12="Parcial ( + )",2,IF(G12="Parcial ( - )",1,IF(G12="Não",0,IF(G12="N/A","-",IF(G12="Não avaliado","-","ERRO"))))))</f>
        <v>-</v>
      </c>
      <c r="I12" s="67">
        <f t="shared" si="2"/>
        <v>0</v>
      </c>
      <c r="J12" s="80"/>
      <c r="K12" s="157"/>
      <c r="L12" s="154"/>
      <c r="M12" s="15" t="s">
        <v>257</v>
      </c>
      <c r="N12" s="165"/>
    </row>
    <row r="13" spans="1:14" s="28" customFormat="1" ht="54" customHeight="1" x14ac:dyDescent="0.25">
      <c r="A13" s="164"/>
      <c r="B13" s="70" t="s">
        <v>92</v>
      </c>
      <c r="C13" s="80">
        <f t="shared" si="0"/>
        <v>1</v>
      </c>
      <c r="D13" s="93" t="s">
        <v>130</v>
      </c>
      <c r="E13" s="92" t="s">
        <v>422</v>
      </c>
      <c r="F13" s="129" t="s">
        <v>450</v>
      </c>
      <c r="G13" s="84" t="s">
        <v>694</v>
      </c>
      <c r="H13" s="85" t="str">
        <f>IF(G13="Sim", 3,IF(G13="Parcial ( + )",2,IF(G13="Parcial ( - )",1,IF(G13="Não",0,IF(G13="N/A","-",IF(G13="Não avaliado","-","ERRO"))))))</f>
        <v>-</v>
      </c>
      <c r="I13" s="67">
        <f t="shared" si="2"/>
        <v>0</v>
      </c>
      <c r="J13" s="80"/>
      <c r="K13" s="157"/>
      <c r="L13" s="154"/>
      <c r="M13" s="15" t="s">
        <v>257</v>
      </c>
      <c r="N13" s="165"/>
    </row>
    <row r="14" spans="1:14" s="28" customFormat="1" ht="54" customHeight="1" x14ac:dyDescent="0.25">
      <c r="A14" s="164"/>
      <c r="B14" s="70" t="s">
        <v>93</v>
      </c>
      <c r="C14" s="80">
        <f t="shared" si="0"/>
        <v>1</v>
      </c>
      <c r="D14" s="93" t="s">
        <v>423</v>
      </c>
      <c r="E14" s="92" t="s">
        <v>446</v>
      </c>
      <c r="F14" s="129" t="s">
        <v>450</v>
      </c>
      <c r="G14" s="84" t="s">
        <v>694</v>
      </c>
      <c r="H14" s="72" t="str">
        <f>IF(G14="Sim", 3,IF(G14="Parcial ( + )",2,IF(G14="Parcial ( - )",1,IF(G14="Não",0,IF(G14="Não avaliado","-","ERRO")))))</f>
        <v>-</v>
      </c>
      <c r="I14" s="85">
        <f t="shared" si="2"/>
        <v>0</v>
      </c>
      <c r="J14" s="80"/>
      <c r="K14" s="157"/>
      <c r="L14" s="154"/>
      <c r="M14" s="15" t="s">
        <v>257</v>
      </c>
      <c r="N14" s="165"/>
    </row>
    <row r="15" spans="1:14" s="28" customFormat="1" ht="54" customHeight="1" x14ac:dyDescent="0.25">
      <c r="A15" s="164"/>
      <c r="B15" s="70" t="s">
        <v>94</v>
      </c>
      <c r="C15" s="80">
        <f t="shared" si="0"/>
        <v>1</v>
      </c>
      <c r="D15" s="93" t="s">
        <v>423</v>
      </c>
      <c r="E15" s="92" t="s">
        <v>424</v>
      </c>
      <c r="F15" s="129" t="s">
        <v>450</v>
      </c>
      <c r="G15" s="84" t="s">
        <v>694</v>
      </c>
      <c r="H15" s="72" t="str">
        <f>IF(G15="Sim", 3,IF(G15="Parcial ( + )",2,IF(G15="Parcial ( - )",1,IF(G15="Não",0,IF(G15="Não avaliado","-","ERRO")))))</f>
        <v>-</v>
      </c>
      <c r="I15" s="73">
        <f t="shared" si="2"/>
        <v>0</v>
      </c>
      <c r="J15" s="80"/>
      <c r="K15" s="174"/>
      <c r="L15" s="175"/>
      <c r="M15" s="15" t="s">
        <v>257</v>
      </c>
      <c r="N15" s="165"/>
    </row>
    <row r="16" spans="1:14" s="28" customFormat="1" ht="59.25" customHeight="1" x14ac:dyDescent="0.25">
      <c r="A16" s="164"/>
      <c r="B16" s="70" t="s">
        <v>216</v>
      </c>
      <c r="C16" s="80">
        <f t="shared" si="0"/>
        <v>1</v>
      </c>
      <c r="D16" s="93" t="s">
        <v>128</v>
      </c>
      <c r="E16" s="91" t="s">
        <v>127</v>
      </c>
      <c r="F16" s="129" t="s">
        <v>450</v>
      </c>
      <c r="G16" s="84" t="s">
        <v>694</v>
      </c>
      <c r="H16" s="72" t="str">
        <f>IF(G16="Sim", 3,IF(G16="Parcial ( + )",2,IF(G16="Parcial ( - )",1,IF(G16="Não",0,IF(G16="Não avaliado","-","ERRO")))))</f>
        <v>-</v>
      </c>
      <c r="I16" s="85">
        <f t="shared" si="2"/>
        <v>0</v>
      </c>
      <c r="J16" s="80"/>
      <c r="K16" s="157"/>
      <c r="L16" s="154"/>
      <c r="M16" s="15" t="s">
        <v>11</v>
      </c>
      <c r="N16" s="165"/>
    </row>
    <row r="17" spans="1:14" s="28" customFormat="1" ht="59.25" customHeight="1" x14ac:dyDescent="0.25">
      <c r="A17" s="164"/>
      <c r="B17" s="70" t="s">
        <v>447</v>
      </c>
      <c r="C17" s="80">
        <f t="shared" si="0"/>
        <v>1</v>
      </c>
      <c r="D17" s="93" t="s">
        <v>128</v>
      </c>
      <c r="E17" s="91" t="s">
        <v>425</v>
      </c>
      <c r="F17" s="129" t="s">
        <v>450</v>
      </c>
      <c r="G17" s="84" t="s">
        <v>694</v>
      </c>
      <c r="H17" s="72" t="str">
        <f>IF(G17="Sim", 3,IF(G17="Parcial ( + )",2,IF(G17="Parcial ( - )",1,IF(G17="Não",0,IF(G17="Não avaliado","-","ERRO")))))</f>
        <v>-</v>
      </c>
      <c r="I17" s="85">
        <f t="shared" si="2"/>
        <v>0</v>
      </c>
      <c r="J17" s="80"/>
      <c r="K17" s="157"/>
      <c r="L17" s="154"/>
      <c r="M17" s="15" t="s">
        <v>11</v>
      </c>
      <c r="N17" s="165"/>
    </row>
    <row r="18" spans="1:14" s="28" customFormat="1" ht="59.25" customHeight="1" x14ac:dyDescent="0.25">
      <c r="A18" s="164"/>
      <c r="B18" s="70" t="s">
        <v>466</v>
      </c>
      <c r="C18" s="80">
        <f t="shared" ref="C18:C25" si="3">IF(H18=3,3,IF(H18=2,2,IF(H18=1,1,IF(H18=0,0,IF(H18="-",1,"ERRO")))))</f>
        <v>1</v>
      </c>
      <c r="D18" s="93" t="s">
        <v>448</v>
      </c>
      <c r="E18" s="91" t="s">
        <v>451</v>
      </c>
      <c r="F18" s="129" t="s">
        <v>450</v>
      </c>
      <c r="G18" s="84" t="s">
        <v>694</v>
      </c>
      <c r="H18" s="72" t="str">
        <f>IF(G18="Sim", 3,IF(G18="Parcial ( + )",2,IF(G18="Parcial ( - )",1,IF(G18="Não",0,IF(G18="Não avaliado","-","ERRO")))))</f>
        <v>-</v>
      </c>
      <c r="I18" s="85">
        <f t="shared" si="1"/>
        <v>0</v>
      </c>
      <c r="J18" s="80"/>
      <c r="K18" s="157"/>
      <c r="L18" s="154"/>
      <c r="M18" s="15" t="s">
        <v>256</v>
      </c>
      <c r="N18" s="165"/>
    </row>
    <row r="19" spans="1:14" s="28" customFormat="1" ht="59.25" customHeight="1" x14ac:dyDescent="0.25">
      <c r="A19" s="164"/>
      <c r="B19" s="70" t="s">
        <v>467</v>
      </c>
      <c r="C19" s="80">
        <f t="shared" si="3"/>
        <v>1</v>
      </c>
      <c r="D19" s="93" t="s">
        <v>452</v>
      </c>
      <c r="E19" s="91" t="s">
        <v>453</v>
      </c>
      <c r="F19" s="129" t="s">
        <v>450</v>
      </c>
      <c r="G19" s="84" t="s">
        <v>694</v>
      </c>
      <c r="H19" s="72" t="str">
        <f t="shared" ref="H19:H25" si="4">IF(G19="Sim", 3,IF(G19="Parcial ( + )",2,IF(G19="Parcial ( - )",1,IF(G19="Não",0,IF(G19="Não avaliado","-","ERRO")))))</f>
        <v>-</v>
      </c>
      <c r="I19" s="85">
        <f t="shared" si="1"/>
        <v>0</v>
      </c>
      <c r="J19" s="80"/>
      <c r="K19" s="157"/>
      <c r="L19" s="154"/>
      <c r="M19" s="15" t="s">
        <v>11</v>
      </c>
      <c r="N19" s="165"/>
    </row>
    <row r="20" spans="1:14" s="28" customFormat="1" ht="59.25" customHeight="1" x14ac:dyDescent="0.25">
      <c r="A20" s="164"/>
      <c r="B20" s="70" t="s">
        <v>468</v>
      </c>
      <c r="C20" s="80">
        <f t="shared" si="3"/>
        <v>1</v>
      </c>
      <c r="D20" s="93" t="s">
        <v>459</v>
      </c>
      <c r="E20" s="91" t="s">
        <v>454</v>
      </c>
      <c r="F20" s="129" t="s">
        <v>450</v>
      </c>
      <c r="G20" s="84" t="s">
        <v>694</v>
      </c>
      <c r="H20" s="72" t="str">
        <f t="shared" si="4"/>
        <v>-</v>
      </c>
      <c r="I20" s="85">
        <f t="shared" si="1"/>
        <v>0</v>
      </c>
      <c r="J20" s="80"/>
      <c r="K20" s="157"/>
      <c r="L20" s="154"/>
      <c r="M20" s="15" t="s">
        <v>256</v>
      </c>
      <c r="N20" s="165"/>
    </row>
    <row r="21" spans="1:14" s="28" customFormat="1" ht="59.25" customHeight="1" x14ac:dyDescent="0.25">
      <c r="A21" s="164"/>
      <c r="B21" s="70" t="s">
        <v>469</v>
      </c>
      <c r="C21" s="80">
        <f t="shared" si="3"/>
        <v>1</v>
      </c>
      <c r="D21" s="93" t="s">
        <v>456</v>
      </c>
      <c r="E21" s="91" t="s">
        <v>455</v>
      </c>
      <c r="F21" s="129" t="s">
        <v>450</v>
      </c>
      <c r="G21" s="84" t="s">
        <v>694</v>
      </c>
      <c r="H21" s="72" t="str">
        <f t="shared" si="4"/>
        <v>-</v>
      </c>
      <c r="I21" s="85">
        <f t="shared" si="1"/>
        <v>0</v>
      </c>
      <c r="J21" s="80"/>
      <c r="K21" s="157"/>
      <c r="L21" s="154"/>
      <c r="M21" s="15" t="s">
        <v>257</v>
      </c>
      <c r="N21" s="165"/>
    </row>
    <row r="22" spans="1:14" s="28" customFormat="1" ht="59.25" customHeight="1" x14ac:dyDescent="0.25">
      <c r="A22" s="164"/>
      <c r="B22" s="70" t="s">
        <v>470</v>
      </c>
      <c r="C22" s="80">
        <f t="shared" si="3"/>
        <v>1</v>
      </c>
      <c r="D22" s="93" t="s">
        <v>457</v>
      </c>
      <c r="E22" s="91" t="s">
        <v>458</v>
      </c>
      <c r="F22" s="129" t="s">
        <v>450</v>
      </c>
      <c r="G22" s="84" t="s">
        <v>694</v>
      </c>
      <c r="H22" s="72" t="str">
        <f t="shared" si="4"/>
        <v>-</v>
      </c>
      <c r="I22" s="85">
        <f t="shared" si="1"/>
        <v>0</v>
      </c>
      <c r="J22" s="80"/>
      <c r="K22" s="157"/>
      <c r="L22" s="154"/>
      <c r="M22" s="15" t="s">
        <v>257</v>
      </c>
      <c r="N22" s="165"/>
    </row>
    <row r="23" spans="1:14" s="28" customFormat="1" ht="84.75" customHeight="1" x14ac:dyDescent="0.25">
      <c r="A23" s="164"/>
      <c r="B23" s="70" t="s">
        <v>471</v>
      </c>
      <c r="C23" s="80">
        <f t="shared" si="3"/>
        <v>1</v>
      </c>
      <c r="D23" s="93" t="s">
        <v>460</v>
      </c>
      <c r="E23" s="138" t="s">
        <v>716</v>
      </c>
      <c r="F23" s="129" t="s">
        <v>450</v>
      </c>
      <c r="G23" s="84" t="s">
        <v>694</v>
      </c>
      <c r="H23" s="72" t="str">
        <f t="shared" si="4"/>
        <v>-</v>
      </c>
      <c r="I23" s="85">
        <f t="shared" si="1"/>
        <v>0</v>
      </c>
      <c r="J23" s="80"/>
      <c r="K23" s="151"/>
      <c r="L23" s="152"/>
      <c r="M23" s="15" t="s">
        <v>256</v>
      </c>
      <c r="N23" s="165"/>
    </row>
    <row r="24" spans="1:14" s="28" customFormat="1" ht="59.25" customHeight="1" x14ac:dyDescent="0.25">
      <c r="A24" s="164"/>
      <c r="B24" s="70" t="s">
        <v>472</v>
      </c>
      <c r="C24" s="80">
        <f t="shared" si="3"/>
        <v>1</v>
      </c>
      <c r="D24" s="93" t="s">
        <v>461</v>
      </c>
      <c r="E24" s="91" t="s">
        <v>475</v>
      </c>
      <c r="F24" s="129" t="s">
        <v>450</v>
      </c>
      <c r="G24" s="84" t="s">
        <v>694</v>
      </c>
      <c r="H24" s="72" t="str">
        <f t="shared" si="4"/>
        <v>-</v>
      </c>
      <c r="I24" s="85">
        <f t="shared" si="1"/>
        <v>0</v>
      </c>
      <c r="J24" s="80"/>
      <c r="K24" s="157"/>
      <c r="L24" s="154"/>
      <c r="M24" s="15" t="s">
        <v>257</v>
      </c>
      <c r="N24" s="165"/>
    </row>
    <row r="25" spans="1:14" s="28" customFormat="1" ht="73.5" customHeight="1" x14ac:dyDescent="0.25">
      <c r="A25" s="164"/>
      <c r="B25" s="70" t="s">
        <v>473</v>
      </c>
      <c r="C25" s="80">
        <f t="shared" si="3"/>
        <v>1</v>
      </c>
      <c r="D25" s="93" t="s">
        <v>462</v>
      </c>
      <c r="E25" s="91" t="s">
        <v>463</v>
      </c>
      <c r="F25" s="129" t="s">
        <v>450</v>
      </c>
      <c r="G25" s="84" t="s">
        <v>694</v>
      </c>
      <c r="H25" s="72" t="str">
        <f t="shared" si="4"/>
        <v>-</v>
      </c>
      <c r="I25" s="85">
        <f t="shared" si="1"/>
        <v>0</v>
      </c>
      <c r="J25" s="80"/>
      <c r="K25" s="157"/>
      <c r="L25" s="154"/>
      <c r="M25" s="15" t="s">
        <v>257</v>
      </c>
      <c r="N25" s="165"/>
    </row>
    <row r="26" spans="1:14" s="28" customFormat="1" ht="141.75" x14ac:dyDescent="0.25">
      <c r="A26" s="164"/>
      <c r="B26" s="70" t="s">
        <v>474</v>
      </c>
      <c r="C26" s="80">
        <f>IF(H26=3,3,IF(H26=2,2,IF(H26=1,1,IF(H26=0,0,IF(H26="-",1,"ERRO")))))</f>
        <v>1</v>
      </c>
      <c r="D26" s="93" t="s">
        <v>464</v>
      </c>
      <c r="E26" s="91" t="s">
        <v>465</v>
      </c>
      <c r="F26" s="129" t="s">
        <v>450</v>
      </c>
      <c r="G26" s="84" t="s">
        <v>694</v>
      </c>
      <c r="H26" s="65" t="str">
        <f>IF(G26="Sim", 3,IF(G26="Parcial ( + )",2,IF(G26="Parcial ( - )",1,IF(G26="Não",0,IF(G26="Não avaliado","-","ERRO")))))</f>
        <v>-</v>
      </c>
      <c r="I26" s="67">
        <f>IF(H26="-",0,1)</f>
        <v>0</v>
      </c>
      <c r="J26" s="80"/>
      <c r="K26" s="153"/>
      <c r="L26" s="154"/>
      <c r="M26" s="15" t="s">
        <v>257</v>
      </c>
      <c r="N26" s="165"/>
    </row>
    <row r="27" spans="1:14" s="28" customFormat="1" ht="19.5" x14ac:dyDescent="0.25">
      <c r="A27" s="164"/>
      <c r="B27" s="119"/>
      <c r="C27" s="120"/>
      <c r="D27" s="120"/>
      <c r="E27" s="120"/>
      <c r="F27" s="120"/>
      <c r="G27" s="99" t="s">
        <v>289</v>
      </c>
      <c r="H27" s="64">
        <f>3*SUM(I10:I26)</f>
        <v>0</v>
      </c>
      <c r="I27" s="120"/>
      <c r="J27" s="120"/>
      <c r="K27" s="120"/>
      <c r="N27" s="165"/>
    </row>
    <row r="28" spans="1:14" s="5" customFormat="1" ht="30" customHeight="1" x14ac:dyDescent="0.25">
      <c r="A28" s="164"/>
      <c r="B28" s="147" t="s">
        <v>1</v>
      </c>
      <c r="C28" s="148"/>
      <c r="D28" s="123" t="s">
        <v>581</v>
      </c>
      <c r="E28" s="123"/>
      <c r="F28" s="123"/>
      <c r="G28" s="123"/>
      <c r="H28" s="123"/>
      <c r="I28" s="123"/>
      <c r="J28" s="123"/>
      <c r="K28" s="123"/>
      <c r="L28" s="123"/>
      <c r="M28" s="124"/>
      <c r="N28" s="165"/>
    </row>
    <row r="29" spans="1:14" s="28" customFormat="1" ht="110.25" x14ac:dyDescent="0.25">
      <c r="A29" s="164"/>
      <c r="B29" s="68" t="s">
        <v>21</v>
      </c>
      <c r="C29" s="67">
        <f>IF(H29=3,3,IF(H29=2,2,IF(H29=1,1,IF(H29=0,0,IF(H29="-",1,"ERRO")))))</f>
        <v>1</v>
      </c>
      <c r="D29" s="93" t="s">
        <v>588</v>
      </c>
      <c r="E29" s="91" t="s">
        <v>591</v>
      </c>
      <c r="F29" s="131" t="s">
        <v>515</v>
      </c>
      <c r="G29" s="85" t="s">
        <v>411</v>
      </c>
      <c r="H29" s="85" t="str">
        <f>IF(G29="Sim", 3,IF(G29="Parcial ( + )",2,IF(G29="Parcial ( - )",1,IF(G29="Não",0,IF(G29="N/A","-",IF(G29="Não avaliado","-","ERRO"))))))</f>
        <v>-</v>
      </c>
      <c r="I29" s="81">
        <f>IF(H29="-",0,1)</f>
        <v>0</v>
      </c>
      <c r="J29" s="80"/>
      <c r="K29" s="157"/>
      <c r="L29" s="154"/>
      <c r="M29" s="15" t="s">
        <v>522</v>
      </c>
      <c r="N29" s="165"/>
    </row>
    <row r="30" spans="1:14" s="28" customFormat="1" ht="65.25" customHeight="1" x14ac:dyDescent="0.25">
      <c r="A30" s="164"/>
      <c r="B30" s="68" t="s">
        <v>22</v>
      </c>
      <c r="C30" s="67">
        <f>IF(H30=3,3,IF(H30=2,2,IF(H30=1,1,IF(H30=0,0,IF(H30="-",1,"ERRO")))))</f>
        <v>1</v>
      </c>
      <c r="D30" s="93" t="s">
        <v>589</v>
      </c>
      <c r="E30" s="91" t="s">
        <v>590</v>
      </c>
      <c r="F30" s="131" t="s">
        <v>515</v>
      </c>
      <c r="G30" s="85" t="s">
        <v>411</v>
      </c>
      <c r="H30" s="85" t="str">
        <f>IF(G30="Sim", 3,IF(G30="Parcial ( + )",2,IF(G30="Parcial ( - )",1,IF(G30="Não",0,IF(G30="N/A","-",IF(G30="Não avaliado","-","ERRO"))))))</f>
        <v>-</v>
      </c>
      <c r="I30" s="81">
        <f>IF(H30="-",0,1)</f>
        <v>0</v>
      </c>
      <c r="J30" s="80"/>
      <c r="K30" s="157"/>
      <c r="L30" s="154"/>
      <c r="M30" s="15" t="s">
        <v>522</v>
      </c>
      <c r="N30" s="165"/>
    </row>
    <row r="31" spans="1:14" s="28" customFormat="1" ht="110.25" customHeight="1" x14ac:dyDescent="0.25">
      <c r="A31" s="164"/>
      <c r="B31" s="68" t="s">
        <v>23</v>
      </c>
      <c r="C31" s="67">
        <f>IF(H31=3,3,IF(H31=2,2,IF(H31=1,1,IF(H31=0,0,IF(H31="-",1,"ERRO")))))</f>
        <v>1</v>
      </c>
      <c r="D31" s="93" t="s">
        <v>592</v>
      </c>
      <c r="E31" s="91" t="s">
        <v>594</v>
      </c>
      <c r="F31" s="131" t="s">
        <v>515</v>
      </c>
      <c r="G31" s="85" t="s">
        <v>411</v>
      </c>
      <c r="H31" s="85" t="str">
        <f>IF(G31="Sim", 3,IF(G31="Parcial ( + )",2,IF(G31="Parcial ( - )",1,IF(G31="Não",0,IF(G31="N/A","-",IF(G31="Não avaliado","-","ERRO"))))))</f>
        <v>-</v>
      </c>
      <c r="I31" s="81">
        <f>IF(H31="-",0,1)</f>
        <v>0</v>
      </c>
      <c r="J31" s="80"/>
      <c r="K31" s="157"/>
      <c r="L31" s="154"/>
      <c r="M31" s="15" t="s">
        <v>522</v>
      </c>
      <c r="N31" s="165"/>
    </row>
    <row r="32" spans="1:14" s="28" customFormat="1" ht="173.25" x14ac:dyDescent="0.25">
      <c r="A32" s="164"/>
      <c r="B32" s="68" t="s">
        <v>24</v>
      </c>
      <c r="C32" s="67">
        <f>IF(H32=3,3,IF(H32=2,2,IF(H32=1,1,IF(H32=0,0,IF(H32="-",1,"ERRO")))))</f>
        <v>1</v>
      </c>
      <c r="D32" s="93" t="s">
        <v>593</v>
      </c>
      <c r="E32" s="91" t="s">
        <v>595</v>
      </c>
      <c r="F32" s="131" t="s">
        <v>515</v>
      </c>
      <c r="G32" s="85" t="s">
        <v>411</v>
      </c>
      <c r="H32" s="85" t="str">
        <f>IF(G32="Sim", 3,IF(G32="Parcial ( + )",2,IF(G32="Parcial ( - )",1,IF(G32="Não",0,IF(G32="N/A","-",IF(G32="Não avaliado","-","ERRO"))))))</f>
        <v>-</v>
      </c>
      <c r="I32" s="81">
        <f>IF(H32="-",0,1)</f>
        <v>0</v>
      </c>
      <c r="J32" s="80"/>
      <c r="K32" s="157"/>
      <c r="L32" s="154"/>
      <c r="M32" s="15" t="s">
        <v>522</v>
      </c>
      <c r="N32" s="165"/>
    </row>
    <row r="33" spans="1:14" s="17" customFormat="1" ht="19.5" x14ac:dyDescent="0.25">
      <c r="A33" s="164"/>
      <c r="B33" s="119"/>
      <c r="C33" s="120"/>
      <c r="D33" s="120"/>
      <c r="E33" s="120"/>
      <c r="F33" s="120"/>
      <c r="G33" s="99" t="s">
        <v>289</v>
      </c>
      <c r="H33" s="64">
        <f>3*SUM(I29:I32)</f>
        <v>0</v>
      </c>
      <c r="I33" s="120"/>
      <c r="J33" s="120"/>
      <c r="K33" s="120"/>
      <c r="N33" s="165"/>
    </row>
    <row r="34" spans="1:14" s="28" customFormat="1" ht="30" customHeight="1" x14ac:dyDescent="0.25">
      <c r="A34" s="164"/>
      <c r="B34" s="147" t="s">
        <v>2</v>
      </c>
      <c r="C34" s="148"/>
      <c r="D34" s="121" t="s">
        <v>428</v>
      </c>
      <c r="E34" s="121"/>
      <c r="F34" s="121"/>
      <c r="G34" s="121"/>
      <c r="H34" s="121"/>
      <c r="I34" s="121"/>
      <c r="J34" s="121"/>
      <c r="K34" s="121"/>
      <c r="L34" s="121"/>
      <c r="M34" s="122"/>
      <c r="N34" s="165"/>
    </row>
    <row r="35" spans="1:14" s="28" customFormat="1" ht="230.25" customHeight="1" x14ac:dyDescent="0.25">
      <c r="A35" s="164"/>
      <c r="B35" s="68" t="s">
        <v>25</v>
      </c>
      <c r="C35" s="80">
        <f t="shared" ref="C35:C42" si="5">IF(H35=3,3,IF(H35=2,2,IF(H35=1,1,IF(H35=0,0,IF(H35="-",1,"ERRO")))))</f>
        <v>1</v>
      </c>
      <c r="D35" s="93" t="s">
        <v>599</v>
      </c>
      <c r="E35" s="138" t="s">
        <v>695</v>
      </c>
      <c r="F35" s="131" t="s">
        <v>503</v>
      </c>
      <c r="G35" s="85" t="s">
        <v>694</v>
      </c>
      <c r="H35" s="85" t="str">
        <f t="shared" ref="H35:H42" si="6">IF(G35="Sim", 3,IF(G35="Parcial ( + )",2,IF(G35="Parcial ( - )",1,IF(G35="Não",0,IF(G35="Não avaliado","-","ERRO")))))</f>
        <v>-</v>
      </c>
      <c r="I35" s="85">
        <f t="shared" ref="I35:I42" si="7">IF(H35="-",0,1)</f>
        <v>0</v>
      </c>
      <c r="J35" s="80"/>
      <c r="K35" s="151"/>
      <c r="L35" s="152"/>
      <c r="M35" s="14" t="s">
        <v>257</v>
      </c>
      <c r="N35" s="165"/>
    </row>
    <row r="36" spans="1:14" s="28" customFormat="1" ht="73.5" customHeight="1" x14ac:dyDescent="0.25">
      <c r="A36" s="164"/>
      <c r="B36" s="68" t="s">
        <v>26</v>
      </c>
      <c r="C36" s="80">
        <f t="shared" si="5"/>
        <v>1</v>
      </c>
      <c r="D36" s="93" t="s">
        <v>599</v>
      </c>
      <c r="E36" s="91" t="s">
        <v>600</v>
      </c>
      <c r="F36" s="131" t="s">
        <v>503</v>
      </c>
      <c r="G36" s="85" t="s">
        <v>694</v>
      </c>
      <c r="H36" s="85" t="str">
        <f t="shared" si="6"/>
        <v>-</v>
      </c>
      <c r="I36" s="85">
        <f t="shared" si="7"/>
        <v>0</v>
      </c>
      <c r="J36" s="80"/>
      <c r="K36" s="157"/>
      <c r="L36" s="154"/>
      <c r="M36" s="14" t="s">
        <v>257</v>
      </c>
      <c r="N36" s="165"/>
    </row>
    <row r="37" spans="1:14" s="28" customFormat="1" ht="84.75" customHeight="1" x14ac:dyDescent="0.25">
      <c r="A37" s="164"/>
      <c r="B37" s="68" t="s">
        <v>27</v>
      </c>
      <c r="C37" s="80">
        <f>IF(H37=3,3,IF(H37=2,2,IF(H37=1,1,IF(H37=0,0,IF(H37="-",1,"ERRO")))))</f>
        <v>1</v>
      </c>
      <c r="D37" s="93" t="s">
        <v>599</v>
      </c>
      <c r="E37" s="138" t="s">
        <v>696</v>
      </c>
      <c r="F37" s="131" t="s">
        <v>503</v>
      </c>
      <c r="G37" s="85" t="s">
        <v>694</v>
      </c>
      <c r="H37" s="85" t="str">
        <f t="shared" si="6"/>
        <v>-</v>
      </c>
      <c r="I37" s="85">
        <f t="shared" si="7"/>
        <v>0</v>
      </c>
      <c r="J37" s="80"/>
      <c r="K37" s="157"/>
      <c r="L37" s="154"/>
      <c r="M37" s="14" t="s">
        <v>257</v>
      </c>
      <c r="N37" s="165"/>
    </row>
    <row r="38" spans="1:14" s="28" customFormat="1" ht="73.5" customHeight="1" x14ac:dyDescent="0.25">
      <c r="A38" s="164"/>
      <c r="B38" s="68" t="s">
        <v>596</v>
      </c>
      <c r="C38" s="80">
        <f>IF(H38=3,3,IF(H38=2,2,IF(H38=1,1,IF(H38=0,0,IF(H38="-",1,"ERRO")))))</f>
        <v>1</v>
      </c>
      <c r="D38" s="93" t="s">
        <v>599</v>
      </c>
      <c r="E38" s="91" t="s">
        <v>606</v>
      </c>
      <c r="F38" s="131" t="s">
        <v>503</v>
      </c>
      <c r="G38" s="85" t="s">
        <v>694</v>
      </c>
      <c r="H38" s="85" t="str">
        <f t="shared" si="6"/>
        <v>-</v>
      </c>
      <c r="I38" s="85">
        <f t="shared" si="7"/>
        <v>0</v>
      </c>
      <c r="J38" s="80"/>
      <c r="K38" s="157"/>
      <c r="L38" s="154"/>
      <c r="M38" s="14" t="s">
        <v>257</v>
      </c>
      <c r="N38" s="165"/>
    </row>
    <row r="39" spans="1:14" s="28" customFormat="1" ht="73.5" customHeight="1" x14ac:dyDescent="0.25">
      <c r="A39" s="164"/>
      <c r="B39" s="68" t="s">
        <v>597</v>
      </c>
      <c r="C39" s="80">
        <f t="shared" si="5"/>
        <v>1</v>
      </c>
      <c r="D39" s="93" t="s">
        <v>426</v>
      </c>
      <c r="E39" s="138" t="s">
        <v>697</v>
      </c>
      <c r="F39" s="131" t="s">
        <v>503</v>
      </c>
      <c r="G39" s="85" t="s">
        <v>694</v>
      </c>
      <c r="H39" s="85" t="str">
        <f t="shared" si="6"/>
        <v>-</v>
      </c>
      <c r="I39" s="85">
        <f t="shared" si="7"/>
        <v>0</v>
      </c>
      <c r="J39" s="80"/>
      <c r="K39" s="157"/>
      <c r="L39" s="154"/>
      <c r="M39" s="14" t="s">
        <v>257</v>
      </c>
      <c r="N39" s="165"/>
    </row>
    <row r="40" spans="1:14" s="28" customFormat="1" ht="73.5" customHeight="1" x14ac:dyDescent="0.25">
      <c r="A40" s="164"/>
      <c r="B40" s="68" t="s">
        <v>598</v>
      </c>
      <c r="C40" s="80">
        <f t="shared" si="5"/>
        <v>1</v>
      </c>
      <c r="D40" s="93" t="s">
        <v>426</v>
      </c>
      <c r="E40" s="91" t="s">
        <v>601</v>
      </c>
      <c r="F40" s="131" t="s">
        <v>503</v>
      </c>
      <c r="G40" s="85" t="s">
        <v>694</v>
      </c>
      <c r="H40" s="85" t="str">
        <f t="shared" si="6"/>
        <v>-</v>
      </c>
      <c r="I40" s="85">
        <f t="shared" si="7"/>
        <v>0</v>
      </c>
      <c r="J40" s="80"/>
      <c r="K40" s="157"/>
      <c r="L40" s="154"/>
      <c r="M40" s="14" t="s">
        <v>258</v>
      </c>
      <c r="N40" s="165"/>
    </row>
    <row r="41" spans="1:14" s="28" customFormat="1" ht="73.5" customHeight="1" x14ac:dyDescent="0.25">
      <c r="A41" s="164"/>
      <c r="B41" s="68" t="s">
        <v>602</v>
      </c>
      <c r="C41" s="80">
        <f t="shared" si="5"/>
        <v>1</v>
      </c>
      <c r="D41" s="93" t="s">
        <v>599</v>
      </c>
      <c r="E41" s="91" t="s">
        <v>605</v>
      </c>
      <c r="F41" s="131" t="s">
        <v>604</v>
      </c>
      <c r="G41" s="85" t="s">
        <v>694</v>
      </c>
      <c r="H41" s="85" t="str">
        <f t="shared" si="6"/>
        <v>-</v>
      </c>
      <c r="I41" s="85">
        <f t="shared" si="7"/>
        <v>0</v>
      </c>
      <c r="J41" s="80"/>
      <c r="K41" s="157"/>
      <c r="L41" s="154"/>
      <c r="M41" s="14" t="s">
        <v>258</v>
      </c>
      <c r="N41" s="165"/>
    </row>
    <row r="42" spans="1:14" s="28" customFormat="1" ht="129" customHeight="1" x14ac:dyDescent="0.25">
      <c r="A42" s="164"/>
      <c r="B42" s="68" t="s">
        <v>603</v>
      </c>
      <c r="C42" s="80">
        <f t="shared" si="5"/>
        <v>1</v>
      </c>
      <c r="D42" s="93" t="s">
        <v>427</v>
      </c>
      <c r="E42" s="138" t="s">
        <v>699</v>
      </c>
      <c r="F42" s="131" t="s">
        <v>503</v>
      </c>
      <c r="G42" s="85" t="s">
        <v>694</v>
      </c>
      <c r="H42" s="85" t="str">
        <f t="shared" si="6"/>
        <v>-</v>
      </c>
      <c r="I42" s="85">
        <f t="shared" si="7"/>
        <v>0</v>
      </c>
      <c r="J42" s="80"/>
      <c r="K42" s="157" t="s">
        <v>698</v>
      </c>
      <c r="L42" s="154"/>
      <c r="M42" s="14" t="s">
        <v>522</v>
      </c>
      <c r="N42" s="165"/>
    </row>
    <row r="43" spans="1:14" s="28" customFormat="1" ht="19.5" x14ac:dyDescent="0.25">
      <c r="A43" s="164"/>
      <c r="B43" s="119"/>
      <c r="C43" s="120"/>
      <c r="D43" s="120"/>
      <c r="E43" s="120"/>
      <c r="F43" s="120"/>
      <c r="G43" s="99" t="s">
        <v>289</v>
      </c>
      <c r="H43" s="64">
        <f>3*SUM(I35:I42)</f>
        <v>0</v>
      </c>
      <c r="I43" s="120"/>
      <c r="J43" s="120"/>
      <c r="K43" s="120"/>
      <c r="N43" s="165"/>
    </row>
    <row r="44" spans="1:14" ht="30" customHeight="1" x14ac:dyDescent="0.25">
      <c r="A44" s="164"/>
      <c r="B44" s="147" t="s">
        <v>3</v>
      </c>
      <c r="C44" s="148"/>
      <c r="D44" s="123" t="s">
        <v>278</v>
      </c>
      <c r="E44" s="123"/>
      <c r="F44" s="123"/>
      <c r="G44" s="123"/>
      <c r="H44" s="123"/>
      <c r="I44" s="123"/>
      <c r="J44" s="123"/>
      <c r="K44" s="123"/>
      <c r="L44" s="123"/>
      <c r="M44" s="124"/>
      <c r="N44" s="165"/>
    </row>
    <row r="45" spans="1:14" s="28" customFormat="1" ht="65.25" customHeight="1" x14ac:dyDescent="0.25">
      <c r="A45" s="164"/>
      <c r="B45" s="68" t="s">
        <v>28</v>
      </c>
      <c r="C45" s="85">
        <f t="shared" ref="C45:C56" si="8">IF(H45=3,3,IF(H45=2,2,IF(H45=1,1,IF(H45=0,0,IF(H45="-",1,"ERRO")))))</f>
        <v>1</v>
      </c>
      <c r="D45" s="93" t="s">
        <v>111</v>
      </c>
      <c r="E45" s="91" t="s">
        <v>607</v>
      </c>
      <c r="F45" s="131" t="s">
        <v>503</v>
      </c>
      <c r="G45" s="85" t="s">
        <v>411</v>
      </c>
      <c r="H45" s="85" t="str">
        <f t="shared" ref="H45:H56" si="9">IF(G45="Sim", 3,IF(G45="Parcial ( + )",2,IF(G45="Parcial ( - )",1,IF(G45="Não",0,IF(G45="N/A","-",IF(G45="Não avaliado","-","ERRO"))))))</f>
        <v>-</v>
      </c>
      <c r="I45" s="85">
        <f t="shared" ref="I45:I56" si="10">IF(H45="-",0,1)</f>
        <v>0</v>
      </c>
      <c r="J45" s="80"/>
      <c r="K45" s="157"/>
      <c r="L45" s="154"/>
      <c r="M45" s="15" t="s">
        <v>257</v>
      </c>
      <c r="N45" s="165"/>
    </row>
    <row r="46" spans="1:14" s="28" customFormat="1" ht="65.25" customHeight="1" x14ac:dyDescent="0.25">
      <c r="A46" s="164"/>
      <c r="B46" s="68" t="s">
        <v>87</v>
      </c>
      <c r="C46" s="85">
        <f t="shared" si="8"/>
        <v>1</v>
      </c>
      <c r="D46" s="93" t="s">
        <v>431</v>
      </c>
      <c r="E46" s="91" t="s">
        <v>432</v>
      </c>
      <c r="F46" s="131" t="s">
        <v>503</v>
      </c>
      <c r="G46" s="85" t="s">
        <v>411</v>
      </c>
      <c r="H46" s="85" t="str">
        <f t="shared" si="9"/>
        <v>-</v>
      </c>
      <c r="I46" s="85">
        <f t="shared" si="10"/>
        <v>0</v>
      </c>
      <c r="J46" s="80"/>
      <c r="K46" s="157"/>
      <c r="L46" s="154"/>
      <c r="M46" s="15" t="s">
        <v>11</v>
      </c>
      <c r="N46" s="165"/>
    </row>
    <row r="47" spans="1:14" s="28" customFormat="1" ht="65.25" customHeight="1" x14ac:dyDescent="0.25">
      <c r="A47" s="164"/>
      <c r="B47" s="68" t="s">
        <v>113</v>
      </c>
      <c r="C47" s="85">
        <f t="shared" si="8"/>
        <v>1</v>
      </c>
      <c r="D47" s="93" t="s">
        <v>614</v>
      </c>
      <c r="E47" s="91" t="s">
        <v>615</v>
      </c>
      <c r="F47" s="131" t="s">
        <v>515</v>
      </c>
      <c r="G47" s="85" t="s">
        <v>411</v>
      </c>
      <c r="H47" s="85" t="str">
        <f t="shared" si="9"/>
        <v>-</v>
      </c>
      <c r="I47" s="85">
        <f t="shared" si="10"/>
        <v>0</v>
      </c>
      <c r="J47" s="80"/>
      <c r="K47" s="157"/>
      <c r="L47" s="154"/>
      <c r="M47" s="15" t="s">
        <v>522</v>
      </c>
      <c r="N47" s="165"/>
    </row>
    <row r="48" spans="1:14" s="28" customFormat="1" ht="84" customHeight="1" x14ac:dyDescent="0.25">
      <c r="A48" s="164"/>
      <c r="B48" s="68" t="s">
        <v>114</v>
      </c>
      <c r="C48" s="85">
        <f t="shared" si="8"/>
        <v>1</v>
      </c>
      <c r="D48" s="93" t="s">
        <v>612</v>
      </c>
      <c r="E48" s="91" t="s">
        <v>613</v>
      </c>
      <c r="F48" s="131" t="s">
        <v>515</v>
      </c>
      <c r="G48" s="85" t="s">
        <v>694</v>
      </c>
      <c r="H48" s="85" t="str">
        <f>IF(G48="Sim", 3,IF(G48="Parcial ( + )",2,IF(G48="Parcial ( - )",1,IF(G48="Não",0,IF(G48="Não avaliado","-","ERRO")))))</f>
        <v>-</v>
      </c>
      <c r="I48" s="85">
        <f t="shared" si="10"/>
        <v>0</v>
      </c>
      <c r="J48" s="80"/>
      <c r="K48" s="158"/>
      <c r="L48" s="159"/>
      <c r="M48" s="15" t="s">
        <v>522</v>
      </c>
      <c r="N48" s="165"/>
    </row>
    <row r="49" spans="1:14" s="28" customFormat="1" ht="69" customHeight="1" x14ac:dyDescent="0.25">
      <c r="A49" s="164"/>
      <c r="B49" s="68" t="s">
        <v>115</v>
      </c>
      <c r="C49" s="85">
        <f t="shared" si="8"/>
        <v>1</v>
      </c>
      <c r="D49" s="93" t="s">
        <v>672</v>
      </c>
      <c r="E49" s="91" t="s">
        <v>673</v>
      </c>
      <c r="F49" s="131" t="s">
        <v>515</v>
      </c>
      <c r="G49" s="85" t="s">
        <v>694</v>
      </c>
      <c r="H49" s="85" t="str">
        <f>IF(G49="Sim", 3,IF(G49="Parcial ( + )",2,IF(G49="Parcial ( - )",1,IF(G49="Não",0,IF(G49="Não avaliado","-","ERRO")))))</f>
        <v>-</v>
      </c>
      <c r="I49" s="85">
        <f t="shared" si="10"/>
        <v>0</v>
      </c>
      <c r="J49" s="80"/>
      <c r="K49" s="157"/>
      <c r="L49" s="154"/>
      <c r="M49" s="15" t="s">
        <v>258</v>
      </c>
      <c r="N49" s="165"/>
    </row>
    <row r="50" spans="1:14" s="28" customFormat="1" ht="69" customHeight="1" x14ac:dyDescent="0.25">
      <c r="A50" s="164"/>
      <c r="B50" s="68" t="s">
        <v>116</v>
      </c>
      <c r="C50" s="85">
        <f t="shared" si="8"/>
        <v>1</v>
      </c>
      <c r="D50" s="93" t="s">
        <v>433</v>
      </c>
      <c r="E50" s="91" t="s">
        <v>610</v>
      </c>
      <c r="F50" s="131" t="s">
        <v>515</v>
      </c>
      <c r="G50" s="85" t="s">
        <v>694</v>
      </c>
      <c r="H50" s="85" t="str">
        <f>IF(G50="Sim", 3,IF(G50="Parcial ( + )",2,IF(G50="Parcial ( - )",1,IF(G50="Não",0,IF(G50="Não avaliado","-","ERRO")))))</f>
        <v>-</v>
      </c>
      <c r="I50" s="85">
        <f t="shared" si="10"/>
        <v>0</v>
      </c>
      <c r="J50" s="80"/>
      <c r="K50" s="157"/>
      <c r="L50" s="154"/>
      <c r="M50" s="15" t="s">
        <v>258</v>
      </c>
      <c r="N50" s="165"/>
    </row>
    <row r="51" spans="1:14" s="28" customFormat="1" ht="65.25" customHeight="1" x14ac:dyDescent="0.25">
      <c r="A51" s="164"/>
      <c r="B51" s="68" t="s">
        <v>117</v>
      </c>
      <c r="C51" s="85">
        <f t="shared" si="8"/>
        <v>1</v>
      </c>
      <c r="D51" s="93" t="s">
        <v>110</v>
      </c>
      <c r="E51" s="91" t="s">
        <v>608</v>
      </c>
      <c r="F51" s="131" t="s">
        <v>515</v>
      </c>
      <c r="G51" s="85" t="s">
        <v>411</v>
      </c>
      <c r="H51" s="85" t="str">
        <f t="shared" si="9"/>
        <v>-</v>
      </c>
      <c r="I51" s="85">
        <f t="shared" si="10"/>
        <v>0</v>
      </c>
      <c r="J51" s="80"/>
      <c r="K51" s="157"/>
      <c r="L51" s="154"/>
      <c r="M51" s="15" t="s">
        <v>257</v>
      </c>
      <c r="N51" s="165"/>
    </row>
    <row r="52" spans="1:14" s="28" customFormat="1" ht="65.25" customHeight="1" x14ac:dyDescent="0.25">
      <c r="A52" s="164"/>
      <c r="B52" s="68" t="s">
        <v>118</v>
      </c>
      <c r="C52" s="85">
        <f t="shared" si="8"/>
        <v>1</v>
      </c>
      <c r="D52" s="93" t="s">
        <v>112</v>
      </c>
      <c r="E52" s="91" t="s">
        <v>611</v>
      </c>
      <c r="F52" s="131" t="s">
        <v>505</v>
      </c>
      <c r="G52" s="85" t="s">
        <v>411</v>
      </c>
      <c r="H52" s="85" t="str">
        <f t="shared" si="9"/>
        <v>-</v>
      </c>
      <c r="I52" s="85">
        <f t="shared" si="10"/>
        <v>0</v>
      </c>
      <c r="J52" s="80"/>
      <c r="K52" s="157"/>
      <c r="L52" s="154"/>
      <c r="M52" s="15" t="s">
        <v>257</v>
      </c>
      <c r="N52" s="165"/>
    </row>
    <row r="53" spans="1:14" s="28" customFormat="1" ht="135" customHeight="1" x14ac:dyDescent="0.25">
      <c r="A53" s="164"/>
      <c r="B53" s="68" t="s">
        <v>259</v>
      </c>
      <c r="C53" s="85">
        <f t="shared" si="8"/>
        <v>1</v>
      </c>
      <c r="D53" s="93" t="s">
        <v>548</v>
      </c>
      <c r="E53" s="91" t="s">
        <v>551</v>
      </c>
      <c r="F53" s="131" t="s">
        <v>505</v>
      </c>
      <c r="G53" s="85" t="s">
        <v>411</v>
      </c>
      <c r="H53" s="85" t="str">
        <f t="shared" si="9"/>
        <v>-</v>
      </c>
      <c r="I53" s="85">
        <f t="shared" si="10"/>
        <v>0</v>
      </c>
      <c r="J53" s="80"/>
      <c r="K53" s="157"/>
      <c r="L53" s="154"/>
      <c r="M53" s="15" t="s">
        <v>257</v>
      </c>
      <c r="N53" s="165"/>
    </row>
    <row r="54" spans="1:14" s="28" customFormat="1" ht="65.25" customHeight="1" x14ac:dyDescent="0.25">
      <c r="A54" s="164"/>
      <c r="B54" s="68" t="s">
        <v>260</v>
      </c>
      <c r="C54" s="85">
        <f t="shared" si="8"/>
        <v>1</v>
      </c>
      <c r="D54" s="93" t="s">
        <v>108</v>
      </c>
      <c r="E54" s="91" t="s">
        <v>616</v>
      </c>
      <c r="F54" s="131" t="s">
        <v>505</v>
      </c>
      <c r="G54" s="85" t="s">
        <v>411</v>
      </c>
      <c r="H54" s="85" t="str">
        <f t="shared" si="9"/>
        <v>-</v>
      </c>
      <c r="I54" s="85">
        <f t="shared" si="10"/>
        <v>0</v>
      </c>
      <c r="J54" s="80"/>
      <c r="K54" s="157"/>
      <c r="L54" s="154"/>
      <c r="M54" s="15" t="s">
        <v>12</v>
      </c>
      <c r="N54" s="165"/>
    </row>
    <row r="55" spans="1:14" s="28" customFormat="1" ht="89.25" customHeight="1" x14ac:dyDescent="0.25">
      <c r="A55" s="164"/>
      <c r="B55" s="68" t="s">
        <v>261</v>
      </c>
      <c r="C55" s="85">
        <f t="shared" si="8"/>
        <v>1</v>
      </c>
      <c r="D55" s="132" t="s">
        <v>619</v>
      </c>
      <c r="E55" s="133" t="s">
        <v>620</v>
      </c>
      <c r="F55" s="131" t="s">
        <v>505</v>
      </c>
      <c r="G55" s="85" t="s">
        <v>411</v>
      </c>
      <c r="H55" s="85" t="str">
        <f t="shared" si="9"/>
        <v>-</v>
      </c>
      <c r="I55" s="85">
        <f t="shared" si="10"/>
        <v>0</v>
      </c>
      <c r="J55" s="80"/>
      <c r="K55" s="157"/>
      <c r="L55" s="154"/>
      <c r="M55" s="15" t="s">
        <v>258</v>
      </c>
      <c r="N55" s="165"/>
    </row>
    <row r="56" spans="1:14" s="28" customFormat="1" ht="65.25" customHeight="1" x14ac:dyDescent="0.25">
      <c r="A56" s="164"/>
      <c r="B56" s="68" t="s">
        <v>262</v>
      </c>
      <c r="C56" s="85">
        <f t="shared" si="8"/>
        <v>1</v>
      </c>
      <c r="D56" s="132" t="s">
        <v>621</v>
      </c>
      <c r="E56" s="133" t="s">
        <v>609</v>
      </c>
      <c r="F56" s="131" t="s">
        <v>505</v>
      </c>
      <c r="G56" s="85" t="s">
        <v>411</v>
      </c>
      <c r="H56" s="85" t="str">
        <f t="shared" si="9"/>
        <v>-</v>
      </c>
      <c r="I56" s="85">
        <f t="shared" si="10"/>
        <v>0</v>
      </c>
      <c r="J56" s="80"/>
      <c r="K56" s="157"/>
      <c r="L56" s="154"/>
      <c r="M56" s="15" t="s">
        <v>257</v>
      </c>
      <c r="N56" s="165"/>
    </row>
    <row r="57" spans="1:14" s="17" customFormat="1" ht="19.5" x14ac:dyDescent="0.25">
      <c r="A57" s="164"/>
      <c r="B57" s="119"/>
      <c r="C57" s="120"/>
      <c r="D57" s="120"/>
      <c r="E57" s="120"/>
      <c r="F57" s="120"/>
      <c r="G57" s="99" t="s">
        <v>289</v>
      </c>
      <c r="H57" s="64">
        <f>3*SUM(I45:I56)</f>
        <v>0</v>
      </c>
      <c r="I57" s="120"/>
      <c r="J57" s="120"/>
      <c r="K57" s="120"/>
      <c r="N57" s="165"/>
    </row>
    <row r="58" spans="1:14" s="5" customFormat="1" ht="30" customHeight="1" x14ac:dyDescent="0.25">
      <c r="A58" s="164"/>
      <c r="B58" s="147" t="s">
        <v>4</v>
      </c>
      <c r="C58" s="148"/>
      <c r="D58" s="123" t="s">
        <v>277</v>
      </c>
      <c r="E58" s="123"/>
      <c r="F58" s="123"/>
      <c r="G58" s="123"/>
      <c r="H58" s="123"/>
      <c r="I58" s="123"/>
      <c r="J58" s="123"/>
      <c r="K58" s="123"/>
      <c r="L58" s="123"/>
      <c r="M58" s="124"/>
      <c r="N58" s="165"/>
    </row>
    <row r="59" spans="1:14" s="28" customFormat="1" ht="54" customHeight="1" x14ac:dyDescent="0.25">
      <c r="A59" s="164"/>
      <c r="B59" s="68" t="s">
        <v>29</v>
      </c>
      <c r="C59" s="80">
        <f t="shared" ref="C59:C77" si="11">IF(H59=3,3,IF(H59=2,2,IF(H59=1,1,IF(H59=0,0,IF(H59="-",1,"ERRO")))))</f>
        <v>1</v>
      </c>
      <c r="D59" s="93" t="s">
        <v>95</v>
      </c>
      <c r="E59" s="91" t="s">
        <v>550</v>
      </c>
      <c r="F59" s="131" t="s">
        <v>515</v>
      </c>
      <c r="G59" s="85" t="s">
        <v>694</v>
      </c>
      <c r="H59" s="85" t="str">
        <f t="shared" ref="H59:H77" si="12">IF(G59="Sim", 3,IF(G59="Parcial ( + )",2,IF(G59="Parcial ( - )",1,IF(G59="Não",0,IF(G59="Não avaliado","-","ERRO")))))</f>
        <v>-</v>
      </c>
      <c r="I59" s="85">
        <f t="shared" ref="I59:I77" si="13">IF(H59="-",0,1)</f>
        <v>0</v>
      </c>
      <c r="J59" s="80"/>
      <c r="K59" s="157"/>
      <c r="L59" s="154"/>
      <c r="M59" s="14" t="s">
        <v>257</v>
      </c>
      <c r="N59" s="165"/>
    </row>
    <row r="60" spans="1:14" s="28" customFormat="1" ht="224.25" customHeight="1" x14ac:dyDescent="0.25">
      <c r="A60" s="164"/>
      <c r="B60" s="68" t="s">
        <v>30</v>
      </c>
      <c r="C60" s="80">
        <f t="shared" si="11"/>
        <v>1</v>
      </c>
      <c r="D60" s="93" t="s">
        <v>548</v>
      </c>
      <c r="E60" s="91" t="s">
        <v>551</v>
      </c>
      <c r="F60" s="131" t="s">
        <v>505</v>
      </c>
      <c r="G60" s="85" t="s">
        <v>694</v>
      </c>
      <c r="H60" s="85" t="str">
        <f t="shared" si="12"/>
        <v>-</v>
      </c>
      <c r="I60" s="85">
        <f t="shared" si="13"/>
        <v>0</v>
      </c>
      <c r="J60" s="80"/>
      <c r="K60" s="162"/>
      <c r="L60" s="163"/>
      <c r="M60" s="14" t="s">
        <v>257</v>
      </c>
      <c r="N60" s="165"/>
    </row>
    <row r="61" spans="1:14" s="28" customFormat="1" ht="126" x14ac:dyDescent="0.25">
      <c r="A61" s="164"/>
      <c r="B61" s="68" t="s">
        <v>31</v>
      </c>
      <c r="C61" s="80">
        <f t="shared" si="11"/>
        <v>1</v>
      </c>
      <c r="D61" s="93" t="s">
        <v>555</v>
      </c>
      <c r="E61" s="91" t="s">
        <v>556</v>
      </c>
      <c r="F61" s="131" t="s">
        <v>515</v>
      </c>
      <c r="G61" s="85" t="s">
        <v>694</v>
      </c>
      <c r="H61" s="85" t="str">
        <f t="shared" si="12"/>
        <v>-</v>
      </c>
      <c r="I61" s="85">
        <f t="shared" si="13"/>
        <v>0</v>
      </c>
      <c r="J61" s="80"/>
      <c r="K61" s="157"/>
      <c r="L61" s="154"/>
      <c r="M61" s="14" t="s">
        <v>257</v>
      </c>
      <c r="N61" s="165"/>
    </row>
    <row r="62" spans="1:14" s="28" customFormat="1" ht="54" customHeight="1" x14ac:dyDescent="0.25">
      <c r="A62" s="164"/>
      <c r="B62" s="68" t="s">
        <v>32</v>
      </c>
      <c r="C62" s="80">
        <f t="shared" si="11"/>
        <v>1</v>
      </c>
      <c r="D62" s="93" t="s">
        <v>103</v>
      </c>
      <c r="E62" s="91" t="s">
        <v>547</v>
      </c>
      <c r="F62" s="131" t="s">
        <v>505</v>
      </c>
      <c r="G62" s="85" t="s">
        <v>694</v>
      </c>
      <c r="H62" s="85" t="str">
        <f t="shared" si="12"/>
        <v>-</v>
      </c>
      <c r="I62" s="85">
        <f t="shared" si="13"/>
        <v>0</v>
      </c>
      <c r="J62" s="80"/>
      <c r="K62" s="157"/>
      <c r="L62" s="154"/>
      <c r="M62" s="14" t="s">
        <v>257</v>
      </c>
      <c r="N62" s="165"/>
    </row>
    <row r="63" spans="1:14" s="28" customFormat="1" ht="108.75" customHeight="1" x14ac:dyDescent="0.25">
      <c r="A63" s="164"/>
      <c r="B63" s="68" t="s">
        <v>124</v>
      </c>
      <c r="C63" s="80">
        <f t="shared" si="11"/>
        <v>1</v>
      </c>
      <c r="D63" s="93" t="s">
        <v>558</v>
      </c>
      <c r="E63" s="138" t="s">
        <v>700</v>
      </c>
      <c r="F63" s="131" t="s">
        <v>515</v>
      </c>
      <c r="G63" s="85" t="s">
        <v>694</v>
      </c>
      <c r="H63" s="85" t="str">
        <f t="shared" si="12"/>
        <v>-</v>
      </c>
      <c r="I63" s="85">
        <f t="shared" si="13"/>
        <v>0</v>
      </c>
      <c r="J63" s="80"/>
      <c r="K63" s="166"/>
      <c r="L63" s="156"/>
      <c r="M63" s="14" t="s">
        <v>522</v>
      </c>
      <c r="N63" s="165"/>
    </row>
    <row r="64" spans="1:14" s="28" customFormat="1" ht="54" customHeight="1" x14ac:dyDescent="0.25">
      <c r="A64" s="164"/>
      <c r="B64" s="68" t="s">
        <v>125</v>
      </c>
      <c r="C64" s="80">
        <f t="shared" si="11"/>
        <v>1</v>
      </c>
      <c r="D64" s="93" t="s">
        <v>100</v>
      </c>
      <c r="E64" s="91" t="s">
        <v>218</v>
      </c>
      <c r="F64" s="131" t="s">
        <v>538</v>
      </c>
      <c r="G64" s="85" t="s">
        <v>694</v>
      </c>
      <c r="H64" s="85" t="str">
        <f t="shared" si="12"/>
        <v>-</v>
      </c>
      <c r="I64" s="85">
        <f t="shared" si="13"/>
        <v>0</v>
      </c>
      <c r="J64" s="80"/>
      <c r="K64" s="157"/>
      <c r="L64" s="154"/>
      <c r="M64" s="14" t="s">
        <v>11</v>
      </c>
      <c r="N64" s="165"/>
    </row>
    <row r="65" spans="1:14" s="28" customFormat="1" ht="54" customHeight="1" x14ac:dyDescent="0.25">
      <c r="A65" s="164"/>
      <c r="B65" s="68" t="s">
        <v>263</v>
      </c>
      <c r="C65" s="80">
        <f t="shared" si="11"/>
        <v>1</v>
      </c>
      <c r="D65" s="93" t="s">
        <v>429</v>
      </c>
      <c r="E65" s="91" t="s">
        <v>119</v>
      </c>
      <c r="F65" s="131" t="s">
        <v>515</v>
      </c>
      <c r="G65" s="85" t="s">
        <v>694</v>
      </c>
      <c r="H65" s="85" t="str">
        <f t="shared" si="12"/>
        <v>-</v>
      </c>
      <c r="I65" s="85">
        <f t="shared" si="13"/>
        <v>0</v>
      </c>
      <c r="J65" s="80"/>
      <c r="K65" s="157"/>
      <c r="L65" s="154"/>
      <c r="M65" s="14" t="s">
        <v>11</v>
      </c>
      <c r="N65" s="165"/>
    </row>
    <row r="66" spans="1:14" s="28" customFormat="1" ht="54" customHeight="1" x14ac:dyDescent="0.25">
      <c r="A66" s="164"/>
      <c r="B66" s="68" t="s">
        <v>264</v>
      </c>
      <c r="C66" s="80">
        <f t="shared" si="11"/>
        <v>1</v>
      </c>
      <c r="D66" s="93" t="s">
        <v>97</v>
      </c>
      <c r="E66" s="91" t="s">
        <v>219</v>
      </c>
      <c r="F66" s="131" t="s">
        <v>515</v>
      </c>
      <c r="G66" s="85" t="s">
        <v>694</v>
      </c>
      <c r="H66" s="85" t="str">
        <f t="shared" si="12"/>
        <v>-</v>
      </c>
      <c r="I66" s="85">
        <f t="shared" si="13"/>
        <v>0</v>
      </c>
      <c r="J66" s="80"/>
      <c r="K66" s="157"/>
      <c r="L66" s="154"/>
      <c r="M66" s="14" t="s">
        <v>11</v>
      </c>
      <c r="N66" s="165"/>
    </row>
    <row r="67" spans="1:14" s="28" customFormat="1" ht="54" customHeight="1" x14ac:dyDescent="0.25">
      <c r="A67" s="164"/>
      <c r="B67" s="68" t="s">
        <v>265</v>
      </c>
      <c r="C67" s="80">
        <f t="shared" si="11"/>
        <v>1</v>
      </c>
      <c r="D67" s="93" t="s">
        <v>553</v>
      </c>
      <c r="E67" s="91" t="s">
        <v>120</v>
      </c>
      <c r="F67" s="131" t="s">
        <v>515</v>
      </c>
      <c r="G67" s="85" t="s">
        <v>694</v>
      </c>
      <c r="H67" s="85" t="str">
        <f t="shared" si="12"/>
        <v>-</v>
      </c>
      <c r="I67" s="85">
        <f t="shared" si="13"/>
        <v>0</v>
      </c>
      <c r="J67" s="80"/>
      <c r="K67" s="157"/>
      <c r="L67" s="154"/>
      <c r="M67" s="14" t="s">
        <v>11</v>
      </c>
      <c r="N67" s="165"/>
    </row>
    <row r="68" spans="1:14" s="28" customFormat="1" ht="54" customHeight="1" x14ac:dyDescent="0.25">
      <c r="A68" s="164"/>
      <c r="B68" s="68" t="s">
        <v>266</v>
      </c>
      <c r="C68" s="80">
        <f t="shared" si="11"/>
        <v>1</v>
      </c>
      <c r="D68" s="93" t="s">
        <v>552</v>
      </c>
      <c r="E68" s="91" t="s">
        <v>109</v>
      </c>
      <c r="F68" s="131" t="s">
        <v>515</v>
      </c>
      <c r="G68" s="85" t="s">
        <v>694</v>
      </c>
      <c r="H68" s="85" t="str">
        <f t="shared" si="12"/>
        <v>-</v>
      </c>
      <c r="I68" s="85">
        <f t="shared" si="13"/>
        <v>0</v>
      </c>
      <c r="J68" s="80"/>
      <c r="K68" s="157"/>
      <c r="L68" s="154"/>
      <c r="M68" s="14" t="s">
        <v>11</v>
      </c>
      <c r="N68" s="165"/>
    </row>
    <row r="69" spans="1:14" s="28" customFormat="1" ht="54" customHeight="1" x14ac:dyDescent="0.25">
      <c r="A69" s="164"/>
      <c r="B69" s="68" t="s">
        <v>573</v>
      </c>
      <c r="C69" s="80">
        <f t="shared" si="11"/>
        <v>1</v>
      </c>
      <c r="D69" s="93" t="s">
        <v>99</v>
      </c>
      <c r="E69" s="91" t="s">
        <v>121</v>
      </c>
      <c r="F69" s="131" t="s">
        <v>515</v>
      </c>
      <c r="G69" s="85" t="s">
        <v>694</v>
      </c>
      <c r="H69" s="85" t="str">
        <f t="shared" si="12"/>
        <v>-</v>
      </c>
      <c r="I69" s="85">
        <f t="shared" si="13"/>
        <v>0</v>
      </c>
      <c r="J69" s="80"/>
      <c r="K69" s="157"/>
      <c r="L69" s="154"/>
      <c r="M69" s="14" t="s">
        <v>11</v>
      </c>
      <c r="N69" s="165"/>
    </row>
    <row r="70" spans="1:14" s="28" customFormat="1" ht="67.5" customHeight="1" x14ac:dyDescent="0.25">
      <c r="A70" s="164"/>
      <c r="B70" s="68" t="s">
        <v>574</v>
      </c>
      <c r="C70" s="80">
        <f t="shared" si="11"/>
        <v>1</v>
      </c>
      <c r="D70" s="93" t="s">
        <v>430</v>
      </c>
      <c r="E70" s="91" t="s">
        <v>217</v>
      </c>
      <c r="F70" s="131" t="s">
        <v>503</v>
      </c>
      <c r="G70" s="85" t="s">
        <v>694</v>
      </c>
      <c r="H70" s="85" t="str">
        <f t="shared" si="12"/>
        <v>-</v>
      </c>
      <c r="I70" s="85">
        <f t="shared" si="13"/>
        <v>0</v>
      </c>
      <c r="J70" s="80"/>
      <c r="K70" s="157"/>
      <c r="L70" s="154"/>
      <c r="M70" s="14" t="s">
        <v>11</v>
      </c>
      <c r="N70" s="165"/>
    </row>
    <row r="71" spans="1:14" s="28" customFormat="1" ht="52.5" customHeight="1" x14ac:dyDescent="0.25">
      <c r="A71" s="164"/>
      <c r="B71" s="68" t="s">
        <v>575</v>
      </c>
      <c r="C71" s="80">
        <f t="shared" si="11"/>
        <v>1</v>
      </c>
      <c r="D71" s="93" t="s">
        <v>101</v>
      </c>
      <c r="E71" s="91" t="s">
        <v>549</v>
      </c>
      <c r="F71" s="131" t="s">
        <v>505</v>
      </c>
      <c r="G71" s="85" t="s">
        <v>694</v>
      </c>
      <c r="H71" s="85" t="str">
        <f t="shared" si="12"/>
        <v>-</v>
      </c>
      <c r="I71" s="85">
        <f t="shared" si="13"/>
        <v>0</v>
      </c>
      <c r="J71" s="80"/>
      <c r="K71" s="157"/>
      <c r="L71" s="154"/>
      <c r="M71" s="14" t="s">
        <v>11</v>
      </c>
      <c r="N71" s="165"/>
    </row>
    <row r="72" spans="1:14" s="28" customFormat="1" ht="54" customHeight="1" x14ac:dyDescent="0.25">
      <c r="A72" s="164"/>
      <c r="B72" s="68" t="s">
        <v>576</v>
      </c>
      <c r="C72" s="80">
        <f t="shared" si="11"/>
        <v>1</v>
      </c>
      <c r="D72" s="93" t="s">
        <v>102</v>
      </c>
      <c r="E72" s="91" t="s">
        <v>557</v>
      </c>
      <c r="F72" s="131" t="s">
        <v>515</v>
      </c>
      <c r="G72" s="85" t="s">
        <v>694</v>
      </c>
      <c r="H72" s="85" t="str">
        <f t="shared" si="12"/>
        <v>-</v>
      </c>
      <c r="I72" s="85">
        <f t="shared" si="13"/>
        <v>0</v>
      </c>
      <c r="J72" s="80"/>
      <c r="K72" s="157"/>
      <c r="L72" s="154"/>
      <c r="M72" s="14" t="s">
        <v>11</v>
      </c>
      <c r="N72" s="165"/>
    </row>
    <row r="73" spans="1:14" s="28" customFormat="1" ht="54" customHeight="1" x14ac:dyDescent="0.25">
      <c r="A73" s="164"/>
      <c r="B73" s="68" t="s">
        <v>577</v>
      </c>
      <c r="C73" s="80">
        <f t="shared" ref="C73" si="14">IF(H73=3,3,IF(H73=2,2,IF(H73=1,1,IF(H73=0,0,IF(H73="-",1,"ERRO")))))</f>
        <v>1</v>
      </c>
      <c r="D73" s="93" t="s">
        <v>102</v>
      </c>
      <c r="E73" s="91" t="s">
        <v>96</v>
      </c>
      <c r="F73" s="131" t="s">
        <v>505</v>
      </c>
      <c r="G73" s="85" t="s">
        <v>694</v>
      </c>
      <c r="H73" s="85" t="str">
        <f t="shared" ref="H73" si="15">IF(G73="Sim", 3,IF(G73="Parcial ( + )",2,IF(G73="Parcial ( - )",1,IF(G73="Não",0,IF(G73="Não avaliado","-","ERRO")))))</f>
        <v>-</v>
      </c>
      <c r="I73" s="85">
        <f t="shared" ref="I73" si="16">IF(H73="-",0,1)</f>
        <v>0</v>
      </c>
      <c r="J73" s="80"/>
      <c r="K73" s="157"/>
      <c r="L73" s="154"/>
      <c r="M73" s="14" t="s">
        <v>11</v>
      </c>
      <c r="N73" s="165"/>
    </row>
    <row r="74" spans="1:14" s="28" customFormat="1" ht="90" customHeight="1" x14ac:dyDescent="0.25">
      <c r="A74" s="164"/>
      <c r="B74" s="68" t="s">
        <v>578</v>
      </c>
      <c r="C74" s="80">
        <f t="shared" si="11"/>
        <v>1</v>
      </c>
      <c r="D74" s="93" t="s">
        <v>13</v>
      </c>
      <c r="E74" s="139" t="s">
        <v>717</v>
      </c>
      <c r="F74" s="131" t="s">
        <v>505</v>
      </c>
      <c r="G74" s="85" t="s">
        <v>694</v>
      </c>
      <c r="H74" s="85" t="str">
        <f t="shared" si="12"/>
        <v>-</v>
      </c>
      <c r="I74" s="85">
        <f t="shared" si="13"/>
        <v>0</v>
      </c>
      <c r="J74" s="80"/>
      <c r="K74" s="153"/>
      <c r="L74" s="154"/>
      <c r="M74" s="14" t="s">
        <v>256</v>
      </c>
      <c r="N74" s="165"/>
    </row>
    <row r="75" spans="1:14" s="28" customFormat="1" ht="54.75" customHeight="1" x14ac:dyDescent="0.25">
      <c r="A75" s="164"/>
      <c r="B75" s="68" t="s">
        <v>579</v>
      </c>
      <c r="C75" s="80">
        <f t="shared" si="11"/>
        <v>1</v>
      </c>
      <c r="D75" s="93" t="s">
        <v>106</v>
      </c>
      <c r="E75" s="91" t="s">
        <v>122</v>
      </c>
      <c r="F75" s="131" t="s">
        <v>505</v>
      </c>
      <c r="G75" s="85" t="s">
        <v>694</v>
      </c>
      <c r="H75" s="85" t="str">
        <f t="shared" si="12"/>
        <v>-</v>
      </c>
      <c r="I75" s="85">
        <f t="shared" si="13"/>
        <v>0</v>
      </c>
      <c r="J75" s="80"/>
      <c r="K75" s="157"/>
      <c r="L75" s="154"/>
      <c r="M75" s="14" t="s">
        <v>10</v>
      </c>
      <c r="N75" s="165"/>
    </row>
    <row r="76" spans="1:14" s="28" customFormat="1" ht="54" customHeight="1" x14ac:dyDescent="0.25">
      <c r="A76" s="164"/>
      <c r="B76" s="68" t="s">
        <v>580</v>
      </c>
      <c r="C76" s="80">
        <f t="shared" si="11"/>
        <v>1</v>
      </c>
      <c r="D76" s="93" t="s">
        <v>107</v>
      </c>
      <c r="E76" s="91" t="s">
        <v>554</v>
      </c>
      <c r="F76" s="131" t="s">
        <v>505</v>
      </c>
      <c r="G76" s="85" t="s">
        <v>694</v>
      </c>
      <c r="H76" s="85" t="str">
        <f t="shared" si="12"/>
        <v>-</v>
      </c>
      <c r="I76" s="85">
        <f t="shared" si="13"/>
        <v>0</v>
      </c>
      <c r="J76" s="80"/>
      <c r="K76" s="157"/>
      <c r="L76" s="154"/>
      <c r="M76" s="14" t="s">
        <v>10</v>
      </c>
      <c r="N76" s="165"/>
    </row>
    <row r="77" spans="1:14" s="28" customFormat="1" ht="54" customHeight="1" x14ac:dyDescent="0.25">
      <c r="A77" s="164"/>
      <c r="B77" s="68" t="s">
        <v>679</v>
      </c>
      <c r="C77" s="80">
        <f t="shared" si="11"/>
        <v>1</v>
      </c>
      <c r="D77" s="93" t="s">
        <v>108</v>
      </c>
      <c r="E77" s="91" t="s">
        <v>123</v>
      </c>
      <c r="F77" s="131" t="s">
        <v>505</v>
      </c>
      <c r="G77" s="85" t="s">
        <v>694</v>
      </c>
      <c r="H77" s="85" t="str">
        <f t="shared" si="12"/>
        <v>-</v>
      </c>
      <c r="I77" s="85">
        <f t="shared" si="13"/>
        <v>0</v>
      </c>
      <c r="J77" s="80"/>
      <c r="K77" s="153"/>
      <c r="L77" s="154"/>
      <c r="M77" s="14" t="s">
        <v>10</v>
      </c>
      <c r="N77" s="165"/>
    </row>
    <row r="78" spans="1:14" s="28" customFormat="1" ht="19.5" x14ac:dyDescent="0.25">
      <c r="A78" s="164"/>
      <c r="B78" s="119"/>
      <c r="C78" s="120"/>
      <c r="D78" s="120"/>
      <c r="E78" s="120"/>
      <c r="F78" s="120"/>
      <c r="G78" s="99" t="s">
        <v>289</v>
      </c>
      <c r="H78" s="64">
        <f>3*SUM(I59:I77)</f>
        <v>0</v>
      </c>
      <c r="I78" s="120"/>
      <c r="J78" s="120"/>
      <c r="K78" s="120"/>
      <c r="N78" s="165"/>
    </row>
    <row r="79" spans="1:14" s="28" customFormat="1" ht="30" customHeight="1" x14ac:dyDescent="0.25">
      <c r="A79" s="113"/>
      <c r="B79" s="147" t="s">
        <v>5</v>
      </c>
      <c r="C79" s="148"/>
      <c r="D79" s="121" t="s">
        <v>276</v>
      </c>
      <c r="E79" s="117"/>
      <c r="F79" s="117"/>
      <c r="G79" s="117"/>
      <c r="H79" s="117"/>
      <c r="I79" s="117"/>
      <c r="J79" s="117"/>
      <c r="K79" s="117"/>
      <c r="L79" s="117"/>
      <c r="M79" s="118"/>
      <c r="N79" s="114"/>
    </row>
    <row r="80" spans="1:14" s="28" customFormat="1" ht="105" customHeight="1" x14ac:dyDescent="0.25">
      <c r="A80" s="113"/>
      <c r="B80" s="68" t="s">
        <v>33</v>
      </c>
      <c r="C80" s="80">
        <f t="shared" ref="C80:C93" si="17">IF(H80=3,3,IF(H80=2,2,IF(H80=1,1,IF(H80=0,0,IF(H80="-",1,"ERRO")))))</f>
        <v>1</v>
      </c>
      <c r="D80" s="93" t="s">
        <v>559</v>
      </c>
      <c r="E80" s="91" t="s">
        <v>561</v>
      </c>
      <c r="F80" s="131" t="s">
        <v>515</v>
      </c>
      <c r="G80" s="85" t="s">
        <v>411</v>
      </c>
      <c r="H80" s="85" t="str">
        <f t="shared" ref="H80:H93" si="18">IF(G80="Sim", 3,IF(G80="Parcial ( + )",2,IF(G80="Parcial ( - )",1,IF(G80="Não",0,IF(G80="N/A","-",IF(G80="Não avaliado","-","ERRO"))))))</f>
        <v>-</v>
      </c>
      <c r="I80" s="85">
        <f t="shared" ref="I80:I93" si="19">IF(H80="-",0,1)</f>
        <v>0</v>
      </c>
      <c r="J80" s="80"/>
      <c r="K80" s="153"/>
      <c r="L80" s="154"/>
      <c r="M80" s="14" t="s">
        <v>257</v>
      </c>
      <c r="N80" s="114"/>
    </row>
    <row r="81" spans="1:14" s="28" customFormat="1" ht="70.5" customHeight="1" x14ac:dyDescent="0.25">
      <c r="A81" s="113"/>
      <c r="B81" s="68" t="s">
        <v>34</v>
      </c>
      <c r="C81" s="80">
        <f t="shared" si="17"/>
        <v>1</v>
      </c>
      <c r="D81" s="93" t="s">
        <v>104</v>
      </c>
      <c r="E81" s="91" t="s">
        <v>566</v>
      </c>
      <c r="F81" s="131" t="s">
        <v>500</v>
      </c>
      <c r="G81" s="85" t="s">
        <v>411</v>
      </c>
      <c r="H81" s="85" t="str">
        <f t="shared" si="18"/>
        <v>-</v>
      </c>
      <c r="I81" s="85">
        <f t="shared" si="19"/>
        <v>0</v>
      </c>
      <c r="J81" s="80"/>
      <c r="K81" s="155"/>
      <c r="L81" s="156"/>
      <c r="M81" s="14" t="s">
        <v>257</v>
      </c>
      <c r="N81" s="114"/>
    </row>
    <row r="82" spans="1:14" s="28" customFormat="1" ht="65.25" customHeight="1" x14ac:dyDescent="0.25">
      <c r="A82" s="113"/>
      <c r="B82" s="68" t="s">
        <v>131</v>
      </c>
      <c r="C82" s="80">
        <f t="shared" si="17"/>
        <v>1</v>
      </c>
      <c r="D82" s="93" t="s">
        <v>104</v>
      </c>
      <c r="E82" s="91" t="s">
        <v>560</v>
      </c>
      <c r="F82" s="131" t="s">
        <v>500</v>
      </c>
      <c r="G82" s="85" t="s">
        <v>411</v>
      </c>
      <c r="H82" s="85" t="str">
        <f t="shared" si="18"/>
        <v>-</v>
      </c>
      <c r="I82" s="85">
        <f t="shared" si="19"/>
        <v>0</v>
      </c>
      <c r="J82" s="80"/>
      <c r="K82" s="157"/>
      <c r="L82" s="154"/>
      <c r="M82" s="14" t="s">
        <v>257</v>
      </c>
      <c r="N82" s="114"/>
    </row>
    <row r="83" spans="1:14" s="28" customFormat="1" ht="224.25" customHeight="1" x14ac:dyDescent="0.25">
      <c r="A83" s="113"/>
      <c r="B83" s="68" t="s">
        <v>132</v>
      </c>
      <c r="C83" s="80">
        <f t="shared" si="17"/>
        <v>1</v>
      </c>
      <c r="D83" s="93" t="s">
        <v>548</v>
      </c>
      <c r="E83" s="91" t="s">
        <v>551</v>
      </c>
      <c r="F83" s="131" t="s">
        <v>500</v>
      </c>
      <c r="G83" s="85" t="s">
        <v>411</v>
      </c>
      <c r="H83" s="85" t="str">
        <f t="shared" si="18"/>
        <v>-</v>
      </c>
      <c r="I83" s="85">
        <f t="shared" si="19"/>
        <v>0</v>
      </c>
      <c r="J83" s="80"/>
      <c r="K83" s="162"/>
      <c r="L83" s="163"/>
      <c r="M83" s="14" t="s">
        <v>257</v>
      </c>
      <c r="N83" s="114"/>
    </row>
    <row r="84" spans="1:14" s="28" customFormat="1" ht="42" customHeight="1" x14ac:dyDescent="0.25">
      <c r="A84" s="113"/>
      <c r="B84" s="68" t="s">
        <v>133</v>
      </c>
      <c r="C84" s="80">
        <f t="shared" si="17"/>
        <v>1</v>
      </c>
      <c r="D84" s="93" t="s">
        <v>102</v>
      </c>
      <c r="E84" s="91" t="s">
        <v>563</v>
      </c>
      <c r="F84" s="131" t="s">
        <v>500</v>
      </c>
      <c r="G84" s="85" t="s">
        <v>411</v>
      </c>
      <c r="H84" s="85" t="str">
        <f t="shared" si="18"/>
        <v>-</v>
      </c>
      <c r="I84" s="85">
        <f t="shared" si="19"/>
        <v>0</v>
      </c>
      <c r="J84" s="80"/>
      <c r="K84" s="157"/>
      <c r="L84" s="154"/>
      <c r="M84" s="14" t="s">
        <v>257</v>
      </c>
      <c r="N84" s="114"/>
    </row>
    <row r="85" spans="1:14" s="28" customFormat="1" ht="110.25" x14ac:dyDescent="0.25">
      <c r="A85" s="113"/>
      <c r="B85" s="68" t="s">
        <v>403</v>
      </c>
      <c r="C85" s="80">
        <f t="shared" si="17"/>
        <v>1</v>
      </c>
      <c r="D85" s="93" t="s">
        <v>555</v>
      </c>
      <c r="E85" s="91" t="s">
        <v>564</v>
      </c>
      <c r="F85" s="131" t="s">
        <v>500</v>
      </c>
      <c r="G85" s="85" t="s">
        <v>411</v>
      </c>
      <c r="H85" s="85" t="str">
        <f t="shared" si="18"/>
        <v>-</v>
      </c>
      <c r="I85" s="85">
        <f t="shared" si="19"/>
        <v>0</v>
      </c>
      <c r="J85" s="80"/>
      <c r="K85" s="157"/>
      <c r="L85" s="154"/>
      <c r="M85" s="14" t="s">
        <v>257</v>
      </c>
      <c r="N85" s="114"/>
    </row>
    <row r="86" spans="1:14" s="28" customFormat="1" ht="54" customHeight="1" x14ac:dyDescent="0.25">
      <c r="A86" s="113"/>
      <c r="B86" s="68" t="s">
        <v>404</v>
      </c>
      <c r="C86" s="80">
        <f t="shared" si="17"/>
        <v>1</v>
      </c>
      <c r="D86" s="93" t="s">
        <v>101</v>
      </c>
      <c r="E86" s="91" t="s">
        <v>562</v>
      </c>
      <c r="F86" s="131" t="s">
        <v>500</v>
      </c>
      <c r="G86" s="85" t="s">
        <v>411</v>
      </c>
      <c r="H86" s="85" t="str">
        <f t="shared" si="18"/>
        <v>-</v>
      </c>
      <c r="I86" s="85">
        <f t="shared" si="19"/>
        <v>0</v>
      </c>
      <c r="J86" s="80"/>
      <c r="K86" s="157"/>
      <c r="L86" s="154"/>
      <c r="M86" s="14" t="s">
        <v>256</v>
      </c>
      <c r="N86" s="114"/>
    </row>
    <row r="87" spans="1:14" s="28" customFormat="1" ht="86.25" customHeight="1" x14ac:dyDescent="0.25">
      <c r="A87" s="113"/>
      <c r="B87" s="68" t="s">
        <v>405</v>
      </c>
      <c r="C87" s="80">
        <f t="shared" si="17"/>
        <v>1</v>
      </c>
      <c r="D87" s="93" t="s">
        <v>105</v>
      </c>
      <c r="E87" s="91" t="s">
        <v>565</v>
      </c>
      <c r="F87" s="131" t="s">
        <v>500</v>
      </c>
      <c r="G87" s="85" t="s">
        <v>411</v>
      </c>
      <c r="H87" s="85" t="str">
        <f t="shared" si="18"/>
        <v>-</v>
      </c>
      <c r="I87" s="85">
        <f t="shared" si="19"/>
        <v>0</v>
      </c>
      <c r="J87" s="80"/>
      <c r="K87" s="157"/>
      <c r="L87" s="154"/>
      <c r="M87" s="14" t="s">
        <v>10</v>
      </c>
      <c r="N87" s="114"/>
    </row>
    <row r="88" spans="1:14" s="28" customFormat="1" ht="42" customHeight="1" x14ac:dyDescent="0.25">
      <c r="A88" s="113"/>
      <c r="B88" s="68" t="s">
        <v>567</v>
      </c>
      <c r="C88" s="80">
        <f t="shared" si="17"/>
        <v>1</v>
      </c>
      <c r="D88" s="93" t="s">
        <v>100</v>
      </c>
      <c r="E88" s="91" t="s">
        <v>412</v>
      </c>
      <c r="F88" s="131" t="s">
        <v>500</v>
      </c>
      <c r="G88" s="85" t="s">
        <v>411</v>
      </c>
      <c r="H88" s="85" t="str">
        <f t="shared" si="18"/>
        <v>-</v>
      </c>
      <c r="I88" s="85">
        <f t="shared" si="19"/>
        <v>0</v>
      </c>
      <c r="J88" s="80"/>
      <c r="K88" s="157"/>
      <c r="L88" s="154"/>
      <c r="M88" s="14" t="s">
        <v>11</v>
      </c>
      <c r="N88" s="114"/>
    </row>
    <row r="89" spans="1:14" s="28" customFormat="1" ht="42" customHeight="1" x14ac:dyDescent="0.25">
      <c r="A89" s="113"/>
      <c r="B89" s="68" t="s">
        <v>568</v>
      </c>
      <c r="C89" s="80">
        <f t="shared" si="17"/>
        <v>1</v>
      </c>
      <c r="D89" s="93" t="s">
        <v>101</v>
      </c>
      <c r="E89" s="91" t="s">
        <v>549</v>
      </c>
      <c r="F89" s="131" t="s">
        <v>500</v>
      </c>
      <c r="G89" s="85" t="s">
        <v>411</v>
      </c>
      <c r="H89" s="85" t="str">
        <f t="shared" si="18"/>
        <v>-</v>
      </c>
      <c r="I89" s="85">
        <f t="shared" si="19"/>
        <v>0</v>
      </c>
      <c r="J89" s="80"/>
      <c r="K89" s="157"/>
      <c r="L89" s="154"/>
      <c r="M89" s="14" t="s">
        <v>11</v>
      </c>
      <c r="N89" s="114"/>
    </row>
    <row r="90" spans="1:14" s="28" customFormat="1" ht="42" customHeight="1" x14ac:dyDescent="0.25">
      <c r="A90" s="113"/>
      <c r="B90" s="68" t="s">
        <v>569</v>
      </c>
      <c r="C90" s="80">
        <f t="shared" si="17"/>
        <v>1</v>
      </c>
      <c r="D90" s="93" t="s">
        <v>102</v>
      </c>
      <c r="E90" s="91" t="s">
        <v>557</v>
      </c>
      <c r="F90" s="131" t="s">
        <v>500</v>
      </c>
      <c r="G90" s="85" t="s">
        <v>411</v>
      </c>
      <c r="H90" s="85" t="str">
        <f t="shared" si="18"/>
        <v>-</v>
      </c>
      <c r="I90" s="85">
        <f t="shared" si="19"/>
        <v>0</v>
      </c>
      <c r="J90" s="80"/>
      <c r="K90" s="157"/>
      <c r="L90" s="154"/>
      <c r="M90" s="14" t="s">
        <v>11</v>
      </c>
      <c r="N90" s="114"/>
    </row>
    <row r="91" spans="1:14" s="28" customFormat="1" ht="42" customHeight="1" x14ac:dyDescent="0.25">
      <c r="A91" s="113"/>
      <c r="B91" s="68" t="s">
        <v>570</v>
      </c>
      <c r="C91" s="80">
        <f t="shared" si="17"/>
        <v>1</v>
      </c>
      <c r="D91" s="93" t="s">
        <v>106</v>
      </c>
      <c r="E91" s="91" t="s">
        <v>122</v>
      </c>
      <c r="F91" s="131" t="s">
        <v>500</v>
      </c>
      <c r="G91" s="85" t="s">
        <v>411</v>
      </c>
      <c r="H91" s="85" t="str">
        <f t="shared" si="18"/>
        <v>-</v>
      </c>
      <c r="I91" s="85">
        <f t="shared" si="19"/>
        <v>0</v>
      </c>
      <c r="J91" s="80"/>
      <c r="K91" s="157"/>
      <c r="L91" s="154"/>
      <c r="M91" s="14" t="s">
        <v>10</v>
      </c>
      <c r="N91" s="114"/>
    </row>
    <row r="92" spans="1:14" s="28" customFormat="1" ht="54" customHeight="1" x14ac:dyDescent="0.25">
      <c r="A92" s="113"/>
      <c r="B92" s="68" t="s">
        <v>571</v>
      </c>
      <c r="C92" s="80">
        <f t="shared" si="17"/>
        <v>1</v>
      </c>
      <c r="D92" s="93" t="s">
        <v>107</v>
      </c>
      <c r="E92" s="91" t="s">
        <v>554</v>
      </c>
      <c r="F92" s="131" t="s">
        <v>500</v>
      </c>
      <c r="G92" s="85" t="s">
        <v>411</v>
      </c>
      <c r="H92" s="85" t="str">
        <f t="shared" si="18"/>
        <v>-</v>
      </c>
      <c r="I92" s="85">
        <f t="shared" si="19"/>
        <v>0</v>
      </c>
      <c r="J92" s="80"/>
      <c r="K92" s="157"/>
      <c r="L92" s="154"/>
      <c r="M92" s="14" t="s">
        <v>10</v>
      </c>
      <c r="N92" s="114"/>
    </row>
    <row r="93" spans="1:14" s="28" customFormat="1" ht="69.75" customHeight="1" x14ac:dyDescent="0.25">
      <c r="A93" s="113"/>
      <c r="B93" s="68" t="s">
        <v>572</v>
      </c>
      <c r="C93" s="80">
        <f t="shared" si="17"/>
        <v>1</v>
      </c>
      <c r="D93" s="93" t="s">
        <v>108</v>
      </c>
      <c r="E93" s="91" t="s">
        <v>398</v>
      </c>
      <c r="F93" s="131" t="s">
        <v>500</v>
      </c>
      <c r="G93" s="85" t="s">
        <v>411</v>
      </c>
      <c r="H93" s="85" t="str">
        <f t="shared" si="18"/>
        <v>-</v>
      </c>
      <c r="I93" s="85">
        <f t="shared" si="19"/>
        <v>0</v>
      </c>
      <c r="J93" s="80"/>
      <c r="K93" s="153"/>
      <c r="L93" s="154"/>
      <c r="M93" s="14" t="s">
        <v>10</v>
      </c>
      <c r="N93" s="114"/>
    </row>
    <row r="94" spans="1:14" s="28" customFormat="1" ht="19.5" x14ac:dyDescent="0.25">
      <c r="A94" s="113"/>
      <c r="B94" s="119"/>
      <c r="C94" s="120"/>
      <c r="D94" s="120"/>
      <c r="E94" s="120"/>
      <c r="F94" s="120"/>
      <c r="G94" s="99" t="s">
        <v>289</v>
      </c>
      <c r="H94" s="64">
        <f>3*SUM(I80:I93)</f>
        <v>0</v>
      </c>
      <c r="I94" s="120"/>
      <c r="J94" s="120"/>
      <c r="K94" s="120"/>
      <c r="N94" s="114"/>
    </row>
    <row r="95" spans="1:14" ht="30" customHeight="1" x14ac:dyDescent="0.25">
      <c r="A95" s="164"/>
      <c r="B95" s="147" t="s">
        <v>6</v>
      </c>
      <c r="C95" s="148"/>
      <c r="D95" s="123" t="s">
        <v>279</v>
      </c>
      <c r="E95" s="123"/>
      <c r="F95" s="123"/>
      <c r="G95" s="123"/>
      <c r="H95" s="123"/>
      <c r="I95" s="123"/>
      <c r="J95" s="123"/>
      <c r="K95" s="123"/>
      <c r="L95" s="123"/>
      <c r="M95" s="124"/>
      <c r="N95" s="165"/>
    </row>
    <row r="96" spans="1:14" s="28" customFormat="1" ht="22.5" customHeight="1" x14ac:dyDescent="0.25">
      <c r="A96" s="164"/>
      <c r="B96" s="126" t="s">
        <v>280</v>
      </c>
      <c r="C96" s="127"/>
      <c r="D96" s="127"/>
      <c r="E96" s="127"/>
      <c r="F96" s="127"/>
      <c r="G96" s="127"/>
      <c r="H96" s="127"/>
      <c r="I96" s="127"/>
      <c r="J96" s="127"/>
      <c r="K96" s="127"/>
      <c r="L96" s="127"/>
      <c r="M96" s="128"/>
      <c r="N96" s="165"/>
    </row>
    <row r="97" spans="1:14" s="13" customFormat="1" ht="47.25" x14ac:dyDescent="0.25">
      <c r="A97" s="164"/>
      <c r="B97" s="68" t="s">
        <v>35</v>
      </c>
      <c r="C97" s="16">
        <f t="shared" ref="C97:C105" si="20">IF(H97=3,3,IF(H97=2,2,IF(H97=1,1,IF(H97=0,0,IF(H97="-",1,"ERRO")))))</f>
        <v>1</v>
      </c>
      <c r="D97" s="93" t="s">
        <v>146</v>
      </c>
      <c r="E97" s="91" t="s">
        <v>220</v>
      </c>
      <c r="F97" s="131" t="s">
        <v>500</v>
      </c>
      <c r="G97" s="85" t="s">
        <v>411</v>
      </c>
      <c r="H97" s="85" t="str">
        <f>IF(G97="Sim", 3,IF(G97="Parcial ( + )",2,IF(G97="Parcial ( - )",1,IF(G97="Não",0,IF(G97="N/A","-",IF(G97="Não avaliado","-","ERRO"))))))</f>
        <v>-</v>
      </c>
      <c r="I97" s="81">
        <f t="shared" ref="I97:I105" si="21">IF(H97="-",0,1)</f>
        <v>0</v>
      </c>
      <c r="J97" s="80"/>
      <c r="K97" s="185"/>
      <c r="L97" s="161"/>
      <c r="M97" s="15" t="s">
        <v>256</v>
      </c>
      <c r="N97" s="165"/>
    </row>
    <row r="98" spans="1:14" s="13" customFormat="1" ht="66" customHeight="1" x14ac:dyDescent="0.25">
      <c r="A98" s="164"/>
      <c r="B98" s="68" t="s">
        <v>36</v>
      </c>
      <c r="C98" s="32">
        <f t="shared" si="20"/>
        <v>1</v>
      </c>
      <c r="D98" s="93" t="s">
        <v>147</v>
      </c>
      <c r="E98" s="91" t="s">
        <v>523</v>
      </c>
      <c r="F98" s="131" t="s">
        <v>500</v>
      </c>
      <c r="G98" s="85" t="s">
        <v>411</v>
      </c>
      <c r="H98" s="85" t="str">
        <f t="shared" ref="H98:H105" si="22">IF(G98="Sim", 3,IF(G98="Parcial ( + )",2,IF(G98="Parcial ( - )",1,IF(G98="Não",0,IF(G98="N/A","-",IF(G98="Não avaliado","-","ERRO"))))))</f>
        <v>-</v>
      </c>
      <c r="I98" s="81">
        <f t="shared" si="21"/>
        <v>0</v>
      </c>
      <c r="J98" s="80"/>
      <c r="K98" s="160"/>
      <c r="L98" s="161"/>
      <c r="M98" s="15" t="s">
        <v>256</v>
      </c>
      <c r="N98" s="165"/>
    </row>
    <row r="99" spans="1:14" s="28" customFormat="1" ht="66" customHeight="1" x14ac:dyDescent="0.25">
      <c r="A99" s="164"/>
      <c r="B99" s="68" t="s">
        <v>37</v>
      </c>
      <c r="C99" s="67">
        <f t="shared" si="20"/>
        <v>1</v>
      </c>
      <c r="D99" s="93" t="s">
        <v>172</v>
      </c>
      <c r="E99" s="91" t="s">
        <v>221</v>
      </c>
      <c r="F99" s="131" t="s">
        <v>515</v>
      </c>
      <c r="G99" s="85" t="s">
        <v>411</v>
      </c>
      <c r="H99" s="85" t="str">
        <f t="shared" si="22"/>
        <v>-</v>
      </c>
      <c r="I99" s="81">
        <f t="shared" si="21"/>
        <v>0</v>
      </c>
      <c r="J99" s="80"/>
      <c r="K99" s="160"/>
      <c r="L99" s="161"/>
      <c r="M99" s="15" t="s">
        <v>11</v>
      </c>
      <c r="N99" s="165"/>
    </row>
    <row r="100" spans="1:14" s="28" customFormat="1" ht="66" customHeight="1" x14ac:dyDescent="0.25">
      <c r="A100" s="164"/>
      <c r="B100" s="68" t="s">
        <v>38</v>
      </c>
      <c r="C100" s="67">
        <f t="shared" si="20"/>
        <v>1</v>
      </c>
      <c r="D100" s="93" t="s">
        <v>173</v>
      </c>
      <c r="E100" s="91" t="s">
        <v>222</v>
      </c>
      <c r="F100" s="131" t="s">
        <v>515</v>
      </c>
      <c r="G100" s="85" t="s">
        <v>411</v>
      </c>
      <c r="H100" s="85" t="str">
        <f t="shared" si="22"/>
        <v>-</v>
      </c>
      <c r="I100" s="81">
        <f t="shared" si="21"/>
        <v>0</v>
      </c>
      <c r="J100" s="80"/>
      <c r="K100" s="160"/>
      <c r="L100" s="161"/>
      <c r="M100" s="15" t="s">
        <v>11</v>
      </c>
      <c r="N100" s="165"/>
    </row>
    <row r="101" spans="1:14" s="28" customFormat="1" ht="66" customHeight="1" x14ac:dyDescent="0.25">
      <c r="A101" s="164"/>
      <c r="B101" s="68" t="s">
        <v>88</v>
      </c>
      <c r="C101" s="67">
        <f t="shared" si="20"/>
        <v>1</v>
      </c>
      <c r="D101" s="93" t="s">
        <v>174</v>
      </c>
      <c r="E101" s="91" t="s">
        <v>223</v>
      </c>
      <c r="F101" s="131" t="s">
        <v>515</v>
      </c>
      <c r="G101" s="85" t="s">
        <v>64</v>
      </c>
      <c r="H101" s="85" t="str">
        <f t="shared" si="22"/>
        <v>-</v>
      </c>
      <c r="I101" s="81">
        <f t="shared" si="21"/>
        <v>0</v>
      </c>
      <c r="J101" s="80"/>
      <c r="K101" s="160"/>
      <c r="L101" s="161"/>
      <c r="M101" s="15" t="s">
        <v>10</v>
      </c>
      <c r="N101" s="165"/>
    </row>
    <row r="102" spans="1:14" s="28" customFormat="1" ht="101.25" customHeight="1" x14ac:dyDescent="0.25">
      <c r="A102" s="164"/>
      <c r="B102" s="68" t="s">
        <v>142</v>
      </c>
      <c r="C102" s="85">
        <f>IF(H102=3,3,IF(H102=2,2,IF(H102=1,1,IF(H102=0,0,IF(H102="-",1,"ERRO")))))</f>
        <v>1</v>
      </c>
      <c r="D102" s="93" t="s">
        <v>622</v>
      </c>
      <c r="E102" s="91" t="s">
        <v>623</v>
      </c>
      <c r="F102" s="131" t="s">
        <v>515</v>
      </c>
      <c r="G102" s="85" t="s">
        <v>411</v>
      </c>
      <c r="H102" s="85" t="str">
        <f>IF(G102="Sim", 3,IF(G102="Parcial ( + )",2,IF(G102="Parcial ( - )",1,IF(G102="Não",0,IF(G102="N/A","-",IF(G102="Não avaliado","-","ERRO"))))))</f>
        <v>-</v>
      </c>
      <c r="I102" s="85">
        <f t="shared" si="21"/>
        <v>0</v>
      </c>
      <c r="J102" s="80"/>
      <c r="K102" s="160"/>
      <c r="L102" s="161"/>
      <c r="M102" s="15" t="s">
        <v>10</v>
      </c>
      <c r="N102" s="165"/>
    </row>
    <row r="103" spans="1:14" s="28" customFormat="1" ht="66" customHeight="1" x14ac:dyDescent="0.25">
      <c r="A103" s="164"/>
      <c r="B103" s="68" t="s">
        <v>143</v>
      </c>
      <c r="C103" s="85">
        <f>IF(H103=3,3,IF(H103=2,2,IF(H103=1,1,IF(H103=0,0,IF(H103="-",1,"ERRO")))))</f>
        <v>1</v>
      </c>
      <c r="D103" s="93" t="s">
        <v>625</v>
      </c>
      <c r="E103" s="91" t="s">
        <v>624</v>
      </c>
      <c r="F103" s="131" t="s">
        <v>515</v>
      </c>
      <c r="G103" s="85" t="s">
        <v>411</v>
      </c>
      <c r="H103" s="85" t="str">
        <f>IF(G103="Sim", 3,IF(G103="Parcial ( + )",2,IF(G103="Parcial ( - )",1,IF(G103="Não",0,IF(G103="N/A","-",IF(G103="Não avaliado","-","ERRO"))))))</f>
        <v>-</v>
      </c>
      <c r="I103" s="85">
        <f t="shared" si="21"/>
        <v>0</v>
      </c>
      <c r="J103" s="80"/>
      <c r="K103" s="160"/>
      <c r="L103" s="161"/>
      <c r="M103" s="15" t="s">
        <v>10</v>
      </c>
      <c r="N103" s="165"/>
    </row>
    <row r="104" spans="1:14" s="28" customFormat="1" ht="66" customHeight="1" x14ac:dyDescent="0.25">
      <c r="A104" s="164"/>
      <c r="B104" s="68" t="s">
        <v>267</v>
      </c>
      <c r="C104" s="85">
        <f>IF(H104=3,3,IF(H104=2,2,IF(H104=1,1,IF(H104=0,0,IF(H104="-",1,"ERRO")))))</f>
        <v>1</v>
      </c>
      <c r="D104" s="93" t="s">
        <v>669</v>
      </c>
      <c r="E104" s="91" t="s">
        <v>671</v>
      </c>
      <c r="F104" s="131" t="s">
        <v>515</v>
      </c>
      <c r="G104" s="85" t="s">
        <v>411</v>
      </c>
      <c r="H104" s="85" t="str">
        <f>IF(G104="Sim", 3,IF(G104="Parcial ( + )",2,IF(G104="Parcial ( - )",1,IF(G104="Não",0,IF(G104="N/A","-",IF(G104="Não avaliado","-","ERRO"))))))</f>
        <v>-</v>
      </c>
      <c r="I104" s="85">
        <f t="shared" si="21"/>
        <v>0</v>
      </c>
      <c r="J104" s="80"/>
      <c r="K104" s="160"/>
      <c r="L104" s="161"/>
      <c r="M104" s="15" t="s">
        <v>10</v>
      </c>
      <c r="N104" s="165"/>
    </row>
    <row r="105" spans="1:14" s="28" customFormat="1" ht="63" customHeight="1" x14ac:dyDescent="0.25">
      <c r="A105" s="164"/>
      <c r="B105" s="68" t="s">
        <v>144</v>
      </c>
      <c r="C105" s="67">
        <f t="shared" si="20"/>
        <v>1</v>
      </c>
      <c r="D105" s="93" t="s">
        <v>178</v>
      </c>
      <c r="E105" s="91" t="s">
        <v>617</v>
      </c>
      <c r="F105" s="131" t="s">
        <v>500</v>
      </c>
      <c r="G105" s="85" t="s">
        <v>411</v>
      </c>
      <c r="H105" s="85" t="str">
        <f t="shared" si="22"/>
        <v>-</v>
      </c>
      <c r="I105" s="81">
        <f t="shared" si="21"/>
        <v>0</v>
      </c>
      <c r="J105" s="80"/>
      <c r="K105" s="160"/>
      <c r="L105" s="161"/>
      <c r="M105" s="15" t="s">
        <v>257</v>
      </c>
      <c r="N105" s="165"/>
    </row>
    <row r="106" spans="1:14" s="28" customFormat="1" ht="22.5" customHeight="1" x14ac:dyDescent="0.25">
      <c r="A106" s="164"/>
      <c r="B106" s="126" t="s">
        <v>281</v>
      </c>
      <c r="C106" s="127"/>
      <c r="D106" s="127"/>
      <c r="E106" s="127"/>
      <c r="F106" s="127"/>
      <c r="G106" s="127"/>
      <c r="H106" s="127"/>
      <c r="I106" s="127"/>
      <c r="J106" s="127"/>
      <c r="K106" s="127"/>
      <c r="L106" s="127"/>
      <c r="M106" s="128"/>
      <c r="N106" s="165"/>
    </row>
    <row r="107" spans="1:14" s="28" customFormat="1" ht="47.25" customHeight="1" x14ac:dyDescent="0.25">
      <c r="A107" s="164"/>
      <c r="B107" s="68" t="s">
        <v>145</v>
      </c>
      <c r="C107" s="67">
        <f t="shared" ref="C107:C112" si="23">IF(H107=3,3,IF(H107=2,2,IF(H107=1,1,IF(H107=0,0,IF(H107="-",1,"ERRO")))))</f>
        <v>1</v>
      </c>
      <c r="D107" s="93" t="s">
        <v>531</v>
      </c>
      <c r="E107" s="91" t="s">
        <v>532</v>
      </c>
      <c r="F107" s="131" t="s">
        <v>505</v>
      </c>
      <c r="G107" s="85" t="s">
        <v>411</v>
      </c>
      <c r="H107" s="85" t="str">
        <f t="shared" ref="H107:H112" si="24">IF(G107="Sim", 3,IF(G107="Parcial ( + )",2,IF(G107="Parcial ( - )",1,IF(G107="Não",0,IF(G107="N/A","-",IF(G107="Não avaliado","-","ERRO"))))))</f>
        <v>-</v>
      </c>
      <c r="I107" s="81">
        <f t="shared" ref="I107:I112" si="25">IF(H107="-",0,1)</f>
        <v>0</v>
      </c>
      <c r="J107" s="80"/>
      <c r="K107" s="160"/>
      <c r="L107" s="161"/>
      <c r="M107" s="15" t="s">
        <v>256</v>
      </c>
      <c r="N107" s="165"/>
    </row>
    <row r="108" spans="1:14" s="28" customFormat="1" ht="66" customHeight="1" x14ac:dyDescent="0.25">
      <c r="A108" s="164"/>
      <c r="B108" s="68" t="s">
        <v>152</v>
      </c>
      <c r="C108" s="67">
        <f t="shared" si="23"/>
        <v>1</v>
      </c>
      <c r="D108" s="93" t="s">
        <v>529</v>
      </c>
      <c r="E108" s="91" t="s">
        <v>530</v>
      </c>
      <c r="F108" s="131" t="s">
        <v>515</v>
      </c>
      <c r="G108" s="85" t="s">
        <v>411</v>
      </c>
      <c r="H108" s="85" t="str">
        <f t="shared" si="24"/>
        <v>-</v>
      </c>
      <c r="I108" s="81">
        <f t="shared" si="25"/>
        <v>0</v>
      </c>
      <c r="J108" s="80"/>
      <c r="K108" s="160"/>
      <c r="L108" s="161"/>
      <c r="M108" s="15" t="s">
        <v>258</v>
      </c>
      <c r="N108" s="165"/>
    </row>
    <row r="109" spans="1:14" s="28" customFormat="1" ht="66" customHeight="1" x14ac:dyDescent="0.25">
      <c r="A109" s="164"/>
      <c r="B109" s="68" t="s">
        <v>153</v>
      </c>
      <c r="C109" s="85">
        <f>IF(H109=3,3,IF(H109=2,2,IF(H109=1,1,IF(H109=0,0,IF(H109="-",1,"ERRO")))))</f>
        <v>1</v>
      </c>
      <c r="D109" s="93" t="s">
        <v>524</v>
      </c>
      <c r="E109" s="91" t="s">
        <v>525</v>
      </c>
      <c r="F109" s="131" t="s">
        <v>515</v>
      </c>
      <c r="G109" s="85" t="s">
        <v>411</v>
      </c>
      <c r="H109" s="85" t="str">
        <f t="shared" si="24"/>
        <v>-</v>
      </c>
      <c r="I109" s="85">
        <f t="shared" si="25"/>
        <v>0</v>
      </c>
      <c r="J109" s="80"/>
      <c r="K109" s="160"/>
      <c r="L109" s="161"/>
      <c r="M109" s="15" t="s">
        <v>258</v>
      </c>
      <c r="N109" s="165"/>
    </row>
    <row r="110" spans="1:14" s="28" customFormat="1" ht="66" customHeight="1" x14ac:dyDescent="0.25">
      <c r="A110" s="164"/>
      <c r="B110" s="68" t="s">
        <v>154</v>
      </c>
      <c r="C110" s="67">
        <f t="shared" si="23"/>
        <v>1</v>
      </c>
      <c r="D110" s="93" t="s">
        <v>169</v>
      </c>
      <c r="E110" s="91" t="s">
        <v>526</v>
      </c>
      <c r="F110" s="131" t="s">
        <v>515</v>
      </c>
      <c r="G110" s="85" t="s">
        <v>411</v>
      </c>
      <c r="H110" s="85" t="str">
        <f t="shared" si="24"/>
        <v>-</v>
      </c>
      <c r="I110" s="81">
        <f t="shared" si="25"/>
        <v>0</v>
      </c>
      <c r="J110" s="80"/>
      <c r="K110" s="160"/>
      <c r="L110" s="161"/>
      <c r="M110" s="15" t="s">
        <v>257</v>
      </c>
      <c r="N110" s="165"/>
    </row>
    <row r="111" spans="1:14" s="28" customFormat="1" ht="64.5" customHeight="1" x14ac:dyDescent="0.25">
      <c r="A111" s="164"/>
      <c r="B111" s="68" t="s">
        <v>155</v>
      </c>
      <c r="C111" s="67">
        <f t="shared" si="23"/>
        <v>1</v>
      </c>
      <c r="D111" s="93" t="s">
        <v>170</v>
      </c>
      <c r="E111" s="91" t="s">
        <v>527</v>
      </c>
      <c r="F111" s="131" t="s">
        <v>505</v>
      </c>
      <c r="G111" s="85" t="s">
        <v>411</v>
      </c>
      <c r="H111" s="85" t="str">
        <f t="shared" si="24"/>
        <v>-</v>
      </c>
      <c r="I111" s="81">
        <f t="shared" si="25"/>
        <v>0</v>
      </c>
      <c r="J111" s="80"/>
      <c r="K111" s="160"/>
      <c r="L111" s="161"/>
      <c r="M111" s="15" t="s">
        <v>257</v>
      </c>
      <c r="N111" s="165"/>
    </row>
    <row r="112" spans="1:14" s="28" customFormat="1" ht="66" customHeight="1" x14ac:dyDescent="0.25">
      <c r="A112" s="164"/>
      <c r="B112" s="68" t="s">
        <v>156</v>
      </c>
      <c r="C112" s="67">
        <f t="shared" si="23"/>
        <v>1</v>
      </c>
      <c r="D112" s="93" t="s">
        <v>171</v>
      </c>
      <c r="E112" s="91" t="s">
        <v>528</v>
      </c>
      <c r="F112" s="131" t="s">
        <v>515</v>
      </c>
      <c r="G112" s="85" t="s">
        <v>411</v>
      </c>
      <c r="H112" s="85" t="str">
        <f t="shared" si="24"/>
        <v>-</v>
      </c>
      <c r="I112" s="81">
        <f t="shared" si="25"/>
        <v>0</v>
      </c>
      <c r="J112" s="80"/>
      <c r="K112" s="160"/>
      <c r="L112" s="161"/>
      <c r="M112" s="15" t="s">
        <v>257</v>
      </c>
      <c r="N112" s="165"/>
    </row>
    <row r="113" spans="1:14" s="28" customFormat="1" ht="22.5" customHeight="1" x14ac:dyDescent="0.25">
      <c r="A113" s="164"/>
      <c r="B113" s="126" t="s">
        <v>368</v>
      </c>
      <c r="C113" s="127"/>
      <c r="D113" s="127"/>
      <c r="E113" s="127"/>
      <c r="F113" s="127"/>
      <c r="G113" s="127"/>
      <c r="H113" s="127"/>
      <c r="I113" s="127"/>
      <c r="J113" s="127"/>
      <c r="K113" s="127"/>
      <c r="L113" s="127"/>
      <c r="M113" s="128"/>
      <c r="N113" s="165"/>
    </row>
    <row r="114" spans="1:14" s="28" customFormat="1" ht="55.5" customHeight="1" x14ac:dyDescent="0.25">
      <c r="A114" s="164"/>
      <c r="B114" s="68" t="s">
        <v>157</v>
      </c>
      <c r="C114" s="85">
        <f t="shared" ref="C114:C122" si="26">IF(H114=3,3,IF(H114=2,2,IF(H114=1,1,IF(H114=0,0,IF(H114="-",1,"ERRO")))))</f>
        <v>1</v>
      </c>
      <c r="D114" s="93" t="s">
        <v>533</v>
      </c>
      <c r="E114" s="91" t="s">
        <v>371</v>
      </c>
      <c r="F114" s="131" t="s">
        <v>505</v>
      </c>
      <c r="G114" s="85" t="s">
        <v>411</v>
      </c>
      <c r="H114" s="85" t="str">
        <f>IF(G114="Sim", 3,IF(G114="Parcial ( + )",2,IF(G114="Parcial ( - )",1,IF(G114="Não",0,IF(G114="N/A","-",IF(G114="Não avaliado","-","ERRO"))))))</f>
        <v>-</v>
      </c>
      <c r="I114" s="85">
        <f t="shared" ref="I114:I122" si="27">IF(H114="-",0,1)</f>
        <v>0</v>
      </c>
      <c r="J114" s="80"/>
      <c r="K114" s="160"/>
      <c r="L114" s="161"/>
      <c r="M114" s="15" t="s">
        <v>256</v>
      </c>
      <c r="N114" s="165"/>
    </row>
    <row r="115" spans="1:14" s="28" customFormat="1" ht="55.5" customHeight="1" x14ac:dyDescent="0.25">
      <c r="A115" s="164"/>
      <c r="B115" s="68" t="s">
        <v>158</v>
      </c>
      <c r="C115" s="85">
        <f t="shared" si="26"/>
        <v>1</v>
      </c>
      <c r="D115" s="93" t="s">
        <v>534</v>
      </c>
      <c r="E115" s="91" t="s">
        <v>369</v>
      </c>
      <c r="F115" s="131" t="s">
        <v>505</v>
      </c>
      <c r="G115" s="85" t="s">
        <v>411</v>
      </c>
      <c r="H115" s="85" t="str">
        <f t="shared" ref="H115:H123" si="28">IF(G115="Sim", 3,IF(G115="Parcial ( + )",2,IF(G115="Parcial ( - )",1,IF(G115="Não",0,IF(G115="N/A","-",IF(G115="Não avaliado","-","ERRO"))))))</f>
        <v>-</v>
      </c>
      <c r="I115" s="85">
        <f t="shared" si="27"/>
        <v>0</v>
      </c>
      <c r="J115" s="80"/>
      <c r="K115" s="160"/>
      <c r="L115" s="161"/>
      <c r="M115" s="15" t="s">
        <v>11</v>
      </c>
      <c r="N115" s="165"/>
    </row>
    <row r="116" spans="1:14" s="28" customFormat="1" ht="55.5" customHeight="1" x14ac:dyDescent="0.25">
      <c r="A116" s="164"/>
      <c r="B116" s="68" t="s">
        <v>159</v>
      </c>
      <c r="C116" s="85">
        <f t="shared" si="26"/>
        <v>1</v>
      </c>
      <c r="D116" s="93" t="s">
        <v>535</v>
      </c>
      <c r="E116" s="91" t="s">
        <v>370</v>
      </c>
      <c r="F116" s="131" t="s">
        <v>505</v>
      </c>
      <c r="G116" s="85" t="s">
        <v>411</v>
      </c>
      <c r="H116" s="85" t="str">
        <f t="shared" si="28"/>
        <v>-</v>
      </c>
      <c r="I116" s="85">
        <f t="shared" si="27"/>
        <v>0</v>
      </c>
      <c r="J116" s="80"/>
      <c r="K116" s="160"/>
      <c r="L116" s="161"/>
      <c r="M116" s="15" t="s">
        <v>11</v>
      </c>
      <c r="N116" s="165"/>
    </row>
    <row r="117" spans="1:14" s="28" customFormat="1" ht="55.5" customHeight="1" x14ac:dyDescent="0.25">
      <c r="A117" s="164"/>
      <c r="B117" s="68" t="s">
        <v>160</v>
      </c>
      <c r="C117" s="85">
        <f t="shared" si="26"/>
        <v>1</v>
      </c>
      <c r="D117" s="93" t="s">
        <v>536</v>
      </c>
      <c r="E117" s="91" t="s">
        <v>372</v>
      </c>
      <c r="F117" s="131" t="s">
        <v>505</v>
      </c>
      <c r="G117" s="85" t="s">
        <v>411</v>
      </c>
      <c r="H117" s="85" t="str">
        <f t="shared" si="28"/>
        <v>-</v>
      </c>
      <c r="I117" s="85">
        <f t="shared" si="27"/>
        <v>0</v>
      </c>
      <c r="J117" s="80"/>
      <c r="K117" s="160"/>
      <c r="L117" s="161"/>
      <c r="M117" s="15" t="s">
        <v>11</v>
      </c>
      <c r="N117" s="165"/>
    </row>
    <row r="118" spans="1:14" s="28" customFormat="1" ht="55.5" customHeight="1" x14ac:dyDescent="0.25">
      <c r="A118" s="164"/>
      <c r="B118" s="68" t="s">
        <v>161</v>
      </c>
      <c r="C118" s="85">
        <f t="shared" si="26"/>
        <v>1</v>
      </c>
      <c r="D118" s="93" t="s">
        <v>539</v>
      </c>
      <c r="E118" s="91" t="s">
        <v>374</v>
      </c>
      <c r="F118" s="131" t="s">
        <v>538</v>
      </c>
      <c r="G118" s="85" t="s">
        <v>411</v>
      </c>
      <c r="H118" s="85" t="str">
        <f>IF(G118="Sim", 3,IF(G118="Parcial ( + )",2,IF(G118="Parcial ( - )",1,IF(G118="Não",0,IF(G118="N/A","-",IF(G118="Não avaliado","-","ERRO"))))))</f>
        <v>-</v>
      </c>
      <c r="I118" s="85">
        <f t="shared" si="27"/>
        <v>0</v>
      </c>
      <c r="J118" s="80"/>
      <c r="K118" s="160"/>
      <c r="L118" s="161"/>
      <c r="M118" s="15" t="s">
        <v>11</v>
      </c>
      <c r="N118" s="165"/>
    </row>
    <row r="119" spans="1:14" s="28" customFormat="1" ht="20.25" customHeight="1" x14ac:dyDescent="0.25">
      <c r="A119" s="164"/>
      <c r="B119" s="126" t="s">
        <v>540</v>
      </c>
      <c r="C119" s="127"/>
      <c r="D119" s="127"/>
      <c r="E119" s="127"/>
      <c r="F119" s="127"/>
      <c r="G119" s="127"/>
      <c r="H119" s="127"/>
      <c r="I119" s="127"/>
      <c r="J119" s="127"/>
      <c r="K119" s="127"/>
      <c r="L119" s="127"/>
      <c r="M119" s="128"/>
      <c r="N119" s="165"/>
    </row>
    <row r="120" spans="1:14" s="28" customFormat="1" ht="189" x14ac:dyDescent="0.25">
      <c r="A120" s="164"/>
      <c r="B120" s="68" t="s">
        <v>175</v>
      </c>
      <c r="C120" s="85">
        <f>IF(H120=3,3,IF(H120=2,2,IF(H120=1,1,IF(H120=0,0,IF(H120="-",1,"ERRO")))))</f>
        <v>1</v>
      </c>
      <c r="D120" s="93" t="s">
        <v>537</v>
      </c>
      <c r="E120" s="91" t="s">
        <v>373</v>
      </c>
      <c r="F120" s="131" t="s">
        <v>515</v>
      </c>
      <c r="G120" s="85" t="s">
        <v>411</v>
      </c>
      <c r="H120" s="85" t="str">
        <f t="shared" si="28"/>
        <v>-</v>
      </c>
      <c r="I120" s="85">
        <f>IF(H120="-",0,1)</f>
        <v>0</v>
      </c>
      <c r="J120" s="80"/>
      <c r="K120" s="160"/>
      <c r="L120" s="161"/>
      <c r="M120" s="15" t="s">
        <v>256</v>
      </c>
      <c r="N120" s="165"/>
    </row>
    <row r="121" spans="1:14" s="28" customFormat="1" ht="55.5" customHeight="1" x14ac:dyDescent="0.25">
      <c r="A121" s="164"/>
      <c r="B121" s="68" t="s">
        <v>176</v>
      </c>
      <c r="C121" s="71">
        <f t="shared" si="26"/>
        <v>1</v>
      </c>
      <c r="D121" s="93" t="s">
        <v>541</v>
      </c>
      <c r="E121" s="91" t="s">
        <v>542</v>
      </c>
      <c r="F121" s="131" t="s">
        <v>515</v>
      </c>
      <c r="G121" s="85" t="s">
        <v>411</v>
      </c>
      <c r="H121" s="85" t="str">
        <f t="shared" si="28"/>
        <v>-</v>
      </c>
      <c r="I121" s="85">
        <f t="shared" si="27"/>
        <v>0</v>
      </c>
      <c r="J121" s="80"/>
      <c r="K121" s="160"/>
      <c r="L121" s="161"/>
      <c r="M121" s="15" t="s">
        <v>256</v>
      </c>
      <c r="N121" s="165"/>
    </row>
    <row r="122" spans="1:14" s="28" customFormat="1" ht="55.5" customHeight="1" x14ac:dyDescent="0.25">
      <c r="A122" s="164"/>
      <c r="B122" s="68" t="s">
        <v>177</v>
      </c>
      <c r="C122" s="85">
        <f t="shared" si="26"/>
        <v>1</v>
      </c>
      <c r="D122" s="93" t="s">
        <v>544</v>
      </c>
      <c r="E122" s="91" t="s">
        <v>543</v>
      </c>
      <c r="F122" s="131" t="s">
        <v>507</v>
      </c>
      <c r="G122" s="85" t="s">
        <v>411</v>
      </c>
      <c r="H122" s="85" t="str">
        <f t="shared" si="28"/>
        <v>-</v>
      </c>
      <c r="I122" s="85">
        <f t="shared" si="27"/>
        <v>0</v>
      </c>
      <c r="J122" s="80"/>
      <c r="K122" s="160"/>
      <c r="L122" s="161"/>
      <c r="M122" s="15" t="s">
        <v>256</v>
      </c>
      <c r="N122" s="165"/>
    </row>
    <row r="123" spans="1:14" s="28" customFormat="1" ht="55.5" customHeight="1" x14ac:dyDescent="0.25">
      <c r="A123" s="164"/>
      <c r="B123" s="68" t="s">
        <v>375</v>
      </c>
      <c r="C123" s="85">
        <f>IF(H123=3,3,IF(H123=2,2,IF(H123=1,1,IF(H123=0,0,IF(H123="-",1,"ERRO")))))</f>
        <v>1</v>
      </c>
      <c r="D123" s="93" t="s">
        <v>545</v>
      </c>
      <c r="E123" s="91" t="s">
        <v>546</v>
      </c>
      <c r="F123" s="131" t="s">
        <v>507</v>
      </c>
      <c r="G123" s="85" t="s">
        <v>411</v>
      </c>
      <c r="H123" s="85" t="str">
        <f t="shared" si="28"/>
        <v>-</v>
      </c>
      <c r="I123" s="85">
        <f>IF(H123="-",0,1)</f>
        <v>0</v>
      </c>
      <c r="J123" s="80"/>
      <c r="K123" s="160"/>
      <c r="L123" s="161"/>
      <c r="M123" s="15" t="s">
        <v>11</v>
      </c>
      <c r="N123" s="165"/>
    </row>
    <row r="124" spans="1:14" s="28" customFormat="1" ht="20.25" customHeight="1" x14ac:dyDescent="0.25">
      <c r="A124" s="164"/>
      <c r="B124" s="126" t="s">
        <v>282</v>
      </c>
      <c r="C124" s="127"/>
      <c r="D124" s="127"/>
      <c r="E124" s="127"/>
      <c r="F124" s="127"/>
      <c r="G124" s="127"/>
      <c r="H124" s="127"/>
      <c r="I124" s="127"/>
      <c r="J124" s="127"/>
      <c r="K124" s="127"/>
      <c r="L124" s="127"/>
      <c r="M124" s="128"/>
      <c r="N124" s="165"/>
    </row>
    <row r="125" spans="1:14" s="28" customFormat="1" ht="66" customHeight="1" x14ac:dyDescent="0.25">
      <c r="A125" s="164"/>
      <c r="B125" s="68" t="s">
        <v>376</v>
      </c>
      <c r="C125" s="67">
        <f t="shared" ref="C125:C131" si="29">IF(H125=3,3,IF(H125=2,2,IF(H125=1,1,IF(H125=0,0,IF(H125="-",1,"ERRO")))))</f>
        <v>1</v>
      </c>
      <c r="D125" s="93" t="s">
        <v>162</v>
      </c>
      <c r="E125" s="91" t="s">
        <v>268</v>
      </c>
      <c r="F125" s="131" t="s">
        <v>515</v>
      </c>
      <c r="G125" s="85" t="s">
        <v>411</v>
      </c>
      <c r="H125" s="85" t="str">
        <f>IF(G125="Sim", 3,IF(G125="Parcial ( + )",2,IF(G125="Parcial ( - )",1,IF(G125="Não",0,IF(G125="N/A","-",IF(G125="Não avaliado","-","ERRO"))))))</f>
        <v>-</v>
      </c>
      <c r="I125" s="81">
        <f t="shared" ref="I125:I131" si="30">IF(H125="-",0,1)</f>
        <v>0</v>
      </c>
      <c r="J125" s="80"/>
      <c r="K125" s="160"/>
      <c r="L125" s="161"/>
      <c r="M125" s="15" t="s">
        <v>11</v>
      </c>
      <c r="N125" s="165"/>
    </row>
    <row r="126" spans="1:14" s="28" customFormat="1" ht="61.5" customHeight="1" x14ac:dyDescent="0.25">
      <c r="A126" s="164"/>
      <c r="B126" s="68" t="s">
        <v>377</v>
      </c>
      <c r="C126" s="67">
        <f t="shared" si="29"/>
        <v>1</v>
      </c>
      <c r="D126" s="93" t="s">
        <v>165</v>
      </c>
      <c r="E126" s="91" t="s">
        <v>224</v>
      </c>
      <c r="F126" s="131" t="s">
        <v>515</v>
      </c>
      <c r="G126" s="85" t="s">
        <v>411</v>
      </c>
      <c r="H126" s="85" t="str">
        <f t="shared" ref="H126:H131" si="31">IF(G126="Sim", 3,IF(G126="Parcial ( + )",2,IF(G126="Parcial ( - )",1,IF(G126="Não",0,IF(G126="N/A","-",IF(G126="Não avaliado","-","ERRO"))))))</f>
        <v>-</v>
      </c>
      <c r="I126" s="81">
        <f t="shared" si="30"/>
        <v>0</v>
      </c>
      <c r="J126" s="80"/>
      <c r="K126" s="160"/>
      <c r="L126" s="161"/>
      <c r="M126" s="15" t="s">
        <v>11</v>
      </c>
      <c r="N126" s="165"/>
    </row>
    <row r="127" spans="1:14" s="28" customFormat="1" ht="61.5" customHeight="1" x14ac:dyDescent="0.25">
      <c r="A127" s="164"/>
      <c r="B127" s="68" t="s">
        <v>378</v>
      </c>
      <c r="C127" s="67">
        <f t="shared" si="29"/>
        <v>1</v>
      </c>
      <c r="D127" s="93" t="s">
        <v>164</v>
      </c>
      <c r="E127" s="91" t="s">
        <v>163</v>
      </c>
      <c r="F127" s="131" t="s">
        <v>515</v>
      </c>
      <c r="G127" s="85" t="s">
        <v>411</v>
      </c>
      <c r="H127" s="85" t="str">
        <f t="shared" si="31"/>
        <v>-</v>
      </c>
      <c r="I127" s="81">
        <f t="shared" si="30"/>
        <v>0</v>
      </c>
      <c r="J127" s="80"/>
      <c r="K127" s="160"/>
      <c r="L127" s="161"/>
      <c r="M127" s="15" t="s">
        <v>11</v>
      </c>
      <c r="N127" s="165"/>
    </row>
    <row r="128" spans="1:14" s="28" customFormat="1" ht="61.5" customHeight="1" x14ac:dyDescent="0.25">
      <c r="A128" s="164"/>
      <c r="B128" s="68" t="s">
        <v>379</v>
      </c>
      <c r="C128" s="67">
        <f t="shared" si="29"/>
        <v>1</v>
      </c>
      <c r="D128" s="93" t="s">
        <v>166</v>
      </c>
      <c r="E128" s="138" t="s">
        <v>713</v>
      </c>
      <c r="F128" s="131" t="s">
        <v>515</v>
      </c>
      <c r="G128" s="85" t="s">
        <v>411</v>
      </c>
      <c r="H128" s="85" t="str">
        <f t="shared" si="31"/>
        <v>-</v>
      </c>
      <c r="I128" s="81">
        <f t="shared" si="30"/>
        <v>0</v>
      </c>
      <c r="J128" s="80"/>
      <c r="K128" s="160"/>
      <c r="L128" s="161"/>
      <c r="M128" s="15" t="s">
        <v>256</v>
      </c>
      <c r="N128" s="165"/>
    </row>
    <row r="129" spans="1:14" s="28" customFormat="1" ht="61.5" customHeight="1" x14ac:dyDescent="0.25">
      <c r="A129" s="164"/>
      <c r="B129" s="68" t="s">
        <v>380</v>
      </c>
      <c r="C129" s="67">
        <f t="shared" si="29"/>
        <v>1</v>
      </c>
      <c r="D129" s="93" t="s">
        <v>149</v>
      </c>
      <c r="E129" s="138" t="s">
        <v>714</v>
      </c>
      <c r="F129" s="131" t="s">
        <v>515</v>
      </c>
      <c r="G129" s="85" t="s">
        <v>411</v>
      </c>
      <c r="H129" s="85" t="str">
        <f t="shared" si="31"/>
        <v>-</v>
      </c>
      <c r="I129" s="81">
        <f t="shared" si="30"/>
        <v>0</v>
      </c>
      <c r="J129" s="80"/>
      <c r="K129" s="160"/>
      <c r="L129" s="161"/>
      <c r="M129" s="15" t="s">
        <v>256</v>
      </c>
      <c r="N129" s="165"/>
    </row>
    <row r="130" spans="1:14" s="28" customFormat="1" ht="61.5" customHeight="1" x14ac:dyDescent="0.25">
      <c r="A130" s="164"/>
      <c r="B130" s="68" t="s">
        <v>381</v>
      </c>
      <c r="C130" s="67">
        <f t="shared" si="29"/>
        <v>1</v>
      </c>
      <c r="D130" s="93" t="s">
        <v>148</v>
      </c>
      <c r="E130" s="91" t="s">
        <v>225</v>
      </c>
      <c r="F130" s="131" t="s">
        <v>515</v>
      </c>
      <c r="G130" s="85" t="s">
        <v>411</v>
      </c>
      <c r="H130" s="85" t="str">
        <f t="shared" si="31"/>
        <v>-</v>
      </c>
      <c r="I130" s="81">
        <f t="shared" si="30"/>
        <v>0</v>
      </c>
      <c r="J130" s="80"/>
      <c r="K130" s="160"/>
      <c r="L130" s="161"/>
      <c r="M130" s="15" t="s">
        <v>11</v>
      </c>
      <c r="N130" s="165"/>
    </row>
    <row r="131" spans="1:14" s="28" customFormat="1" ht="61.5" customHeight="1" x14ac:dyDescent="0.25">
      <c r="A131" s="164"/>
      <c r="B131" s="68" t="s">
        <v>382</v>
      </c>
      <c r="C131" s="67">
        <f t="shared" si="29"/>
        <v>1</v>
      </c>
      <c r="D131" s="93" t="s">
        <v>168</v>
      </c>
      <c r="E131" s="91" t="s">
        <v>226</v>
      </c>
      <c r="F131" s="131" t="s">
        <v>515</v>
      </c>
      <c r="G131" s="85" t="s">
        <v>411</v>
      </c>
      <c r="H131" s="85" t="str">
        <f t="shared" si="31"/>
        <v>-</v>
      </c>
      <c r="I131" s="81">
        <f t="shared" si="30"/>
        <v>0</v>
      </c>
      <c r="J131" s="80"/>
      <c r="K131" s="160"/>
      <c r="L131" s="161"/>
      <c r="M131" s="15" t="s">
        <v>11</v>
      </c>
      <c r="N131" s="165"/>
    </row>
    <row r="132" spans="1:14" s="28" customFormat="1" ht="17.25" x14ac:dyDescent="0.25">
      <c r="A132" s="164"/>
      <c r="B132" s="126" t="s">
        <v>283</v>
      </c>
      <c r="C132" s="127"/>
      <c r="D132" s="127"/>
      <c r="E132" s="127"/>
      <c r="F132" s="127"/>
      <c r="G132" s="127"/>
      <c r="H132" s="127"/>
      <c r="I132" s="127"/>
      <c r="J132" s="127"/>
      <c r="K132" s="127"/>
      <c r="L132" s="127"/>
      <c r="M132" s="128"/>
      <c r="N132" s="165"/>
    </row>
    <row r="133" spans="1:14" s="28" customFormat="1" ht="72" customHeight="1" x14ac:dyDescent="0.25">
      <c r="A133" s="164"/>
      <c r="B133" s="68" t="s">
        <v>383</v>
      </c>
      <c r="C133" s="67">
        <f>IF(H133=3,3,IF(H133=2,2,IF(H133=1,1,IF(H133=0,0,IF(H133="-",1,"ERRO")))))</f>
        <v>1</v>
      </c>
      <c r="D133" s="93" t="s">
        <v>151</v>
      </c>
      <c r="E133" s="138" t="s">
        <v>711</v>
      </c>
      <c r="F133" s="141" t="s">
        <v>515</v>
      </c>
      <c r="G133" s="142" t="s">
        <v>411</v>
      </c>
      <c r="H133" s="142" t="s">
        <v>13</v>
      </c>
      <c r="I133" s="143"/>
      <c r="J133" s="143"/>
      <c r="K133" s="185"/>
      <c r="L133" s="186"/>
      <c r="M133" s="15" t="s">
        <v>256</v>
      </c>
      <c r="N133" s="165"/>
    </row>
    <row r="134" spans="1:14" s="28" customFormat="1" ht="72" customHeight="1" x14ac:dyDescent="0.25">
      <c r="A134" s="164"/>
      <c r="B134" s="68" t="s">
        <v>626</v>
      </c>
      <c r="C134" s="67">
        <f>IF(H134=3,3,IF(H134=2,2,IF(H134=1,1,IF(H134=0,0,IF(H134="-",1,"ERRO")))))</f>
        <v>1</v>
      </c>
      <c r="D134" s="93" t="s">
        <v>360</v>
      </c>
      <c r="E134" s="138" t="s">
        <v>712</v>
      </c>
      <c r="F134" s="141" t="s">
        <v>515</v>
      </c>
      <c r="G134" s="142" t="s">
        <v>411</v>
      </c>
      <c r="H134" s="142" t="s">
        <v>13</v>
      </c>
      <c r="I134" s="143"/>
      <c r="J134" s="143"/>
      <c r="K134" s="185"/>
      <c r="L134" s="186"/>
      <c r="M134" s="15" t="s">
        <v>256</v>
      </c>
      <c r="N134" s="165"/>
    </row>
    <row r="135" spans="1:14" s="28" customFormat="1" ht="72" customHeight="1" x14ac:dyDescent="0.25">
      <c r="A135" s="164"/>
      <c r="B135" s="68" t="s">
        <v>627</v>
      </c>
      <c r="C135" s="67">
        <f>IF(H135=3,3,IF(H135=2,2,IF(H135=1,1,IF(H135=0,0,IF(H135="-",1,"ERRO")))))</f>
        <v>1</v>
      </c>
      <c r="D135" s="93" t="s">
        <v>167</v>
      </c>
      <c r="E135" s="91" t="s">
        <v>628</v>
      </c>
      <c r="F135" s="131" t="s">
        <v>515</v>
      </c>
      <c r="G135" s="85" t="s">
        <v>411</v>
      </c>
      <c r="H135" s="85" t="str">
        <f>IF(G135="Sim", 3,IF(G135="Parcial ( + )",2,IF(G135="Parcial ( - )",1,IF(G135="Não",0,IF(G135="N/A","-",IF(G135="Não avaliado","-","ERRO"))))))</f>
        <v>-</v>
      </c>
      <c r="I135" s="81">
        <f>IF(H135="-",0,1)</f>
        <v>0</v>
      </c>
      <c r="J135" s="80"/>
      <c r="K135" s="160"/>
      <c r="L135" s="161"/>
      <c r="M135" s="15" t="s">
        <v>11</v>
      </c>
      <c r="N135" s="165"/>
    </row>
    <row r="136" spans="1:14" s="28" customFormat="1" ht="72" customHeight="1" x14ac:dyDescent="0.25">
      <c r="A136" s="164"/>
      <c r="B136" s="68" t="s">
        <v>670</v>
      </c>
      <c r="C136" s="67">
        <f>IF(H136=3,3,IF(H136=2,2,IF(H136=1,1,IF(H136=0,0,IF(H136="-",1,"ERRO")))))</f>
        <v>1</v>
      </c>
      <c r="D136" s="93" t="s">
        <v>150</v>
      </c>
      <c r="E136" s="91" t="s">
        <v>227</v>
      </c>
      <c r="F136" s="131" t="s">
        <v>515</v>
      </c>
      <c r="G136" s="85" t="s">
        <v>411</v>
      </c>
      <c r="H136" s="85" t="str">
        <f>IF(G136="Sim", 3,IF(G136="Parcial ( + )",2,IF(G136="Parcial ( - )",1,IF(G136="Não",0,IF(G136="N/A","-",IF(G136="Não avaliado","-","ERRO"))))))</f>
        <v>-</v>
      </c>
      <c r="I136" s="81">
        <f>IF(H136="-",0,1)</f>
        <v>0</v>
      </c>
      <c r="J136" s="80"/>
      <c r="K136" s="160"/>
      <c r="L136" s="161"/>
      <c r="M136" s="15" t="s">
        <v>11</v>
      </c>
      <c r="N136" s="165"/>
    </row>
    <row r="137" spans="1:14" s="17" customFormat="1" ht="19.5" x14ac:dyDescent="0.25">
      <c r="A137" s="164"/>
      <c r="B137" s="119"/>
      <c r="C137" s="120"/>
      <c r="D137" s="120"/>
      <c r="E137" s="120"/>
      <c r="F137" s="120"/>
      <c r="G137" s="99" t="s">
        <v>289</v>
      </c>
      <c r="H137" s="64">
        <f>3*SUM(I97:I136)</f>
        <v>0</v>
      </c>
      <c r="I137" s="120"/>
      <c r="J137" s="120"/>
      <c r="K137" s="120"/>
      <c r="N137" s="165"/>
    </row>
    <row r="138" spans="1:14" ht="30" customHeight="1" x14ac:dyDescent="0.25">
      <c r="A138" s="164"/>
      <c r="B138" s="147" t="s">
        <v>7</v>
      </c>
      <c r="C138" s="148"/>
      <c r="D138" s="123" t="s">
        <v>284</v>
      </c>
      <c r="E138" s="123"/>
      <c r="F138" s="123"/>
      <c r="G138" s="123"/>
      <c r="H138" s="123"/>
      <c r="I138" s="123"/>
      <c r="J138" s="123"/>
      <c r="K138" s="123"/>
      <c r="L138" s="123"/>
      <c r="M138" s="124"/>
      <c r="N138" s="165"/>
    </row>
    <row r="139" spans="1:14" s="28" customFormat="1" ht="72" customHeight="1" x14ac:dyDescent="0.25">
      <c r="A139" s="164"/>
      <c r="B139" s="68" t="s">
        <v>39</v>
      </c>
      <c r="C139" s="85">
        <f>IF(H139=3,3,IF(H139=2,2,IF(H139=1,1,IF(H139=0,0,IF(H139="-",1,"ERRO")))))</f>
        <v>1</v>
      </c>
      <c r="D139" s="93" t="s">
        <v>510</v>
      </c>
      <c r="E139" s="91" t="s">
        <v>511</v>
      </c>
      <c r="F139" s="131" t="s">
        <v>500</v>
      </c>
      <c r="G139" s="85" t="s">
        <v>411</v>
      </c>
      <c r="H139" s="85" t="str">
        <f>IF(G139="Sim", 3,IF(G139="Parcial ( + )",2,IF(G139="Parcial ( - )",1,IF(G139="Não",0,IF(G139="N/A","-",IF(G139="Não avaliado","-","ERRO"))))))</f>
        <v>-</v>
      </c>
      <c r="I139" s="85">
        <f>IF(H139="-",0,1)</f>
        <v>0</v>
      </c>
      <c r="J139" s="80"/>
      <c r="K139" s="151"/>
      <c r="L139" s="152"/>
      <c r="M139" s="15" t="s">
        <v>257</v>
      </c>
      <c r="N139" s="165"/>
    </row>
    <row r="140" spans="1:14" s="13" customFormat="1" ht="108" customHeight="1" x14ac:dyDescent="0.25">
      <c r="A140" s="164"/>
      <c r="B140" s="68" t="s">
        <v>40</v>
      </c>
      <c r="C140" s="32">
        <f t="shared" ref="C140:C145" si="32">IF(H140=3,3,IF(H140=2,2,IF(H140=1,1,IF(H140=0,0,IF(H140="-",1,"ERRO")))))</f>
        <v>1</v>
      </c>
      <c r="D140" s="93" t="s">
        <v>509</v>
      </c>
      <c r="E140" s="138" t="s">
        <v>701</v>
      </c>
      <c r="F140" s="131" t="s">
        <v>505</v>
      </c>
      <c r="G140" s="85" t="s">
        <v>411</v>
      </c>
      <c r="H140" s="85" t="str">
        <f t="shared" ref="H140:H152" si="33">IF(G140="Sim", 3,IF(G140="Parcial ( + )",2,IF(G140="Parcial ( - )",1,IF(G140="Não",0,IF(G140="N/A","-",IF(G140="Não avaliado","-","ERRO"))))))</f>
        <v>-</v>
      </c>
      <c r="I140" s="81">
        <f t="shared" ref="I140:I145" si="34">IF(H140="-",0,1)</f>
        <v>0</v>
      </c>
      <c r="J140" s="80"/>
      <c r="K140" s="151"/>
      <c r="L140" s="152"/>
      <c r="M140" s="15" t="s">
        <v>257</v>
      </c>
      <c r="N140" s="165"/>
    </row>
    <row r="141" spans="1:14" s="28" customFormat="1" ht="157.5" x14ac:dyDescent="0.25">
      <c r="A141" s="164"/>
      <c r="B141" s="68" t="s">
        <v>134</v>
      </c>
      <c r="C141" s="75">
        <f>IF(H141=3,3,IF(H141=2,2,IF(H141=1,1,IF(H141=0,0,IF(H141="-",1,"ERRO")))))</f>
        <v>1</v>
      </c>
      <c r="D141" s="93" t="s">
        <v>509</v>
      </c>
      <c r="E141" s="138" t="s">
        <v>680</v>
      </c>
      <c r="F141" s="131" t="s">
        <v>505</v>
      </c>
      <c r="G141" s="85" t="s">
        <v>411</v>
      </c>
      <c r="H141" s="85" t="str">
        <f t="shared" si="33"/>
        <v>-</v>
      </c>
      <c r="I141" s="81">
        <f>IF(H141="-",0,1)</f>
        <v>0</v>
      </c>
      <c r="J141" s="80"/>
      <c r="K141" s="151"/>
      <c r="L141" s="152"/>
      <c r="M141" s="15" t="s">
        <v>11</v>
      </c>
      <c r="N141" s="165"/>
    </row>
    <row r="142" spans="1:14" s="28" customFormat="1" ht="84.75" customHeight="1" x14ac:dyDescent="0.25">
      <c r="A142" s="164"/>
      <c r="B142" s="68" t="s">
        <v>135</v>
      </c>
      <c r="C142" s="85">
        <f>IF(H142=3,3,IF(H142=2,2,IF(H142=1,1,IF(H142=0,0,IF(H142="-",1,"ERRO")))))</f>
        <v>1</v>
      </c>
      <c r="D142" s="93" t="s">
        <v>384</v>
      </c>
      <c r="E142" s="138" t="s">
        <v>702</v>
      </c>
      <c r="F142" s="131" t="s">
        <v>500</v>
      </c>
      <c r="G142" s="85" t="s">
        <v>411</v>
      </c>
      <c r="H142" s="85" t="str">
        <f>IF(G142="Sim", 3,IF(G142="Parcial ( + )",2,IF(G142="Parcial ( - )",1,IF(G142="Não",0,IF(G142="N/A","-",IF(G142="Não avaliado","-","ERRO"))))))</f>
        <v>-</v>
      </c>
      <c r="I142" s="85">
        <f>IF(H142="-",0,1)</f>
        <v>0</v>
      </c>
      <c r="J142" s="80"/>
      <c r="K142" s="151"/>
      <c r="L142" s="152"/>
      <c r="M142" s="15" t="s">
        <v>522</v>
      </c>
      <c r="N142" s="165"/>
    </row>
    <row r="143" spans="1:14" s="28" customFormat="1" ht="99.75" customHeight="1" x14ac:dyDescent="0.25">
      <c r="A143" s="164"/>
      <c r="B143" s="68" t="s">
        <v>136</v>
      </c>
      <c r="C143" s="85">
        <f>IF(H143=3,3,IF(H143=2,2,IF(H143=1,1,IF(H143=0,0,IF(H143="-",1,"ERRO")))))</f>
        <v>1</v>
      </c>
      <c r="D143" s="93" t="s">
        <v>98</v>
      </c>
      <c r="E143" s="91" t="s">
        <v>674</v>
      </c>
      <c r="F143" s="131" t="s">
        <v>512</v>
      </c>
      <c r="G143" s="85" t="s">
        <v>411</v>
      </c>
      <c r="H143" s="85" t="str">
        <f t="shared" si="33"/>
        <v>-</v>
      </c>
      <c r="I143" s="85">
        <f>IF(H143="-",0,1)</f>
        <v>0</v>
      </c>
      <c r="J143" s="80"/>
      <c r="K143" s="151"/>
      <c r="L143" s="152"/>
      <c r="M143" s="15" t="s">
        <v>522</v>
      </c>
      <c r="N143" s="165"/>
    </row>
    <row r="144" spans="1:14" s="28" customFormat="1" ht="73.5" customHeight="1" x14ac:dyDescent="0.25">
      <c r="A144" s="164"/>
      <c r="B144" s="68" t="s">
        <v>137</v>
      </c>
      <c r="C144" s="32">
        <f t="shared" si="32"/>
        <v>1</v>
      </c>
      <c r="D144" s="93" t="s">
        <v>513</v>
      </c>
      <c r="E144" s="138" t="s">
        <v>718</v>
      </c>
      <c r="F144" s="131" t="s">
        <v>503</v>
      </c>
      <c r="G144" s="85" t="s">
        <v>411</v>
      </c>
      <c r="H144" s="85" t="str">
        <f t="shared" si="33"/>
        <v>-</v>
      </c>
      <c r="I144" s="81">
        <f t="shared" si="34"/>
        <v>0</v>
      </c>
      <c r="J144" s="80"/>
      <c r="K144" s="151"/>
      <c r="L144" s="152"/>
      <c r="M144" s="15" t="s">
        <v>256</v>
      </c>
      <c r="N144" s="165"/>
    </row>
    <row r="145" spans="1:14" s="13" customFormat="1" ht="73.5" customHeight="1" x14ac:dyDescent="0.25">
      <c r="A145" s="164"/>
      <c r="B145" s="68" t="s">
        <v>138</v>
      </c>
      <c r="C145" s="32">
        <f t="shared" si="32"/>
        <v>1</v>
      </c>
      <c r="D145" s="93" t="s">
        <v>513</v>
      </c>
      <c r="E145" s="91" t="s">
        <v>516</v>
      </c>
      <c r="F145" s="131" t="s">
        <v>503</v>
      </c>
      <c r="G145" s="85" t="s">
        <v>411</v>
      </c>
      <c r="H145" s="85" t="str">
        <f t="shared" si="33"/>
        <v>-</v>
      </c>
      <c r="I145" s="81">
        <f t="shared" si="34"/>
        <v>0</v>
      </c>
      <c r="J145" s="80"/>
      <c r="K145" s="151"/>
      <c r="L145" s="152"/>
      <c r="M145" s="15" t="s">
        <v>11</v>
      </c>
      <c r="N145" s="165"/>
    </row>
    <row r="146" spans="1:14" s="28" customFormat="1" ht="73.5" customHeight="1" x14ac:dyDescent="0.25">
      <c r="A146" s="164"/>
      <c r="B146" s="68" t="s">
        <v>139</v>
      </c>
      <c r="C146" s="67">
        <f t="shared" ref="C146:C152" si="35">IF(H146=3,3,IF(H146=2,2,IF(H146=1,1,IF(H146=0,0,IF(H146="-",1,"ERRO")))))</f>
        <v>1</v>
      </c>
      <c r="D146" s="93" t="s">
        <v>97</v>
      </c>
      <c r="E146" s="91" t="s">
        <v>514</v>
      </c>
      <c r="F146" s="131" t="s">
        <v>515</v>
      </c>
      <c r="G146" s="85" t="s">
        <v>411</v>
      </c>
      <c r="H146" s="85" t="str">
        <f t="shared" si="33"/>
        <v>-</v>
      </c>
      <c r="I146" s="81">
        <f t="shared" ref="I146:I152" si="36">IF(H146="-",0,1)</f>
        <v>0</v>
      </c>
      <c r="J146" s="80"/>
      <c r="K146" s="151"/>
      <c r="L146" s="152"/>
      <c r="M146" s="15" t="s">
        <v>258</v>
      </c>
      <c r="N146" s="165"/>
    </row>
    <row r="147" spans="1:14" s="28" customFormat="1" ht="97.5" customHeight="1" x14ac:dyDescent="0.25">
      <c r="A147" s="164"/>
      <c r="B147" s="68" t="s">
        <v>140</v>
      </c>
      <c r="C147" s="85">
        <f t="shared" si="35"/>
        <v>1</v>
      </c>
      <c r="D147" s="93" t="s">
        <v>434</v>
      </c>
      <c r="E147" s="91" t="s">
        <v>517</v>
      </c>
      <c r="F147" s="131" t="s">
        <v>515</v>
      </c>
      <c r="G147" s="85" t="s">
        <v>411</v>
      </c>
      <c r="H147" s="85" t="str">
        <f t="shared" si="33"/>
        <v>-</v>
      </c>
      <c r="I147" s="85">
        <f>IF(H147="-",0,1)</f>
        <v>0</v>
      </c>
      <c r="J147" s="80"/>
      <c r="K147" s="151"/>
      <c r="L147" s="152"/>
      <c r="M147" s="15" t="s">
        <v>257</v>
      </c>
      <c r="N147" s="165"/>
    </row>
    <row r="148" spans="1:14" s="28" customFormat="1" ht="69" customHeight="1" x14ac:dyDescent="0.25">
      <c r="A148" s="164"/>
      <c r="B148" s="68" t="s">
        <v>141</v>
      </c>
      <c r="C148" s="85">
        <f t="shared" si="35"/>
        <v>1</v>
      </c>
      <c r="D148" s="132" t="s">
        <v>355</v>
      </c>
      <c r="E148" s="133" t="s">
        <v>618</v>
      </c>
      <c r="F148" s="131" t="s">
        <v>500</v>
      </c>
      <c r="G148" s="85" t="s">
        <v>694</v>
      </c>
      <c r="H148" s="85" t="str">
        <f>IF(G148="Sim", 3,IF(G148="Parcial ( + )",2,IF(G148="Parcial ( - )",1,IF(G148="Não",0,IF(G148="Não avaliado","-","ERRO")))))</f>
        <v>-</v>
      </c>
      <c r="I148" s="85">
        <f>IF(H148="-",0,1)</f>
        <v>0</v>
      </c>
      <c r="J148" s="80"/>
      <c r="K148" s="151"/>
      <c r="L148" s="152"/>
      <c r="M148" s="15" t="s">
        <v>257</v>
      </c>
      <c r="N148" s="165"/>
    </row>
    <row r="149" spans="1:14" s="28" customFormat="1" ht="73.5" customHeight="1" x14ac:dyDescent="0.25">
      <c r="A149" s="164"/>
      <c r="B149" s="68" t="s">
        <v>269</v>
      </c>
      <c r="C149" s="78">
        <f t="shared" si="35"/>
        <v>1</v>
      </c>
      <c r="D149" s="93" t="s">
        <v>518</v>
      </c>
      <c r="E149" s="91" t="s">
        <v>519</v>
      </c>
      <c r="F149" s="131" t="s">
        <v>515</v>
      </c>
      <c r="G149" s="85" t="s">
        <v>411</v>
      </c>
      <c r="H149" s="85" t="str">
        <f t="shared" si="33"/>
        <v>-</v>
      </c>
      <c r="I149" s="81">
        <f t="shared" si="36"/>
        <v>0</v>
      </c>
      <c r="J149" s="80"/>
      <c r="K149" s="151"/>
      <c r="L149" s="152"/>
      <c r="M149" s="15" t="s">
        <v>257</v>
      </c>
      <c r="N149" s="165"/>
    </row>
    <row r="150" spans="1:14" s="28" customFormat="1" ht="81" customHeight="1" x14ac:dyDescent="0.25">
      <c r="A150" s="164"/>
      <c r="B150" s="68" t="s">
        <v>385</v>
      </c>
      <c r="C150" s="85">
        <f t="shared" si="35"/>
        <v>1</v>
      </c>
      <c r="D150" s="93" t="s">
        <v>518</v>
      </c>
      <c r="E150" s="138" t="s">
        <v>723</v>
      </c>
      <c r="F150" s="131" t="s">
        <v>515</v>
      </c>
      <c r="G150" s="85" t="s">
        <v>411</v>
      </c>
      <c r="H150" s="85" t="str">
        <f>IF(G150="Sim", 3,IF(G150="Parcial ( + )",2,IF(G150="Parcial ( - )",1,IF(G150="Não",0,IF(G150="N/A","-",IF(G150="Não avaliado","-","ERRO"))))))</f>
        <v>-</v>
      </c>
      <c r="I150" s="85">
        <f>IF(H150="-",0,1)</f>
        <v>0</v>
      </c>
      <c r="J150" s="80"/>
      <c r="K150" s="151"/>
      <c r="L150" s="152"/>
      <c r="M150" s="15" t="s">
        <v>12</v>
      </c>
      <c r="N150" s="165"/>
    </row>
    <row r="151" spans="1:14" s="28" customFormat="1" ht="73.5" customHeight="1" x14ac:dyDescent="0.25">
      <c r="A151" s="164"/>
      <c r="B151" s="68" t="s">
        <v>435</v>
      </c>
      <c r="C151" s="67">
        <f t="shared" si="35"/>
        <v>1</v>
      </c>
      <c r="D151" s="93" t="s">
        <v>13</v>
      </c>
      <c r="E151" s="91" t="s">
        <v>520</v>
      </c>
      <c r="F151" s="131" t="s">
        <v>521</v>
      </c>
      <c r="G151" s="85" t="s">
        <v>411</v>
      </c>
      <c r="H151" s="85" t="str">
        <f t="shared" si="33"/>
        <v>-</v>
      </c>
      <c r="I151" s="81">
        <f>IF(H151="-",0,1)</f>
        <v>0</v>
      </c>
      <c r="J151" s="80"/>
      <c r="K151" s="151"/>
      <c r="L151" s="152"/>
      <c r="M151" s="15" t="s">
        <v>10</v>
      </c>
      <c r="N151" s="165"/>
    </row>
    <row r="152" spans="1:14" s="28" customFormat="1" ht="73.5" customHeight="1" x14ac:dyDescent="0.25">
      <c r="A152" s="164"/>
      <c r="B152" s="68" t="s">
        <v>436</v>
      </c>
      <c r="C152" s="67">
        <f t="shared" si="35"/>
        <v>1</v>
      </c>
      <c r="D152" s="93" t="s">
        <v>13</v>
      </c>
      <c r="E152" s="91" t="s">
        <v>406</v>
      </c>
      <c r="F152" s="131" t="s">
        <v>521</v>
      </c>
      <c r="G152" s="85" t="s">
        <v>411</v>
      </c>
      <c r="H152" s="85" t="str">
        <f t="shared" si="33"/>
        <v>-</v>
      </c>
      <c r="I152" s="81">
        <f t="shared" si="36"/>
        <v>0</v>
      </c>
      <c r="J152" s="80"/>
      <c r="K152" s="151"/>
      <c r="L152" s="152"/>
      <c r="M152" s="15" t="s">
        <v>10</v>
      </c>
      <c r="N152" s="165"/>
    </row>
    <row r="153" spans="1:14" s="17" customFormat="1" ht="19.5" x14ac:dyDescent="0.25">
      <c r="A153" s="164"/>
      <c r="B153" s="119"/>
      <c r="C153" s="120"/>
      <c r="D153" s="120"/>
      <c r="E153" s="120"/>
      <c r="F153" s="120"/>
      <c r="G153" s="99" t="s">
        <v>289</v>
      </c>
      <c r="H153" s="64">
        <f>3*SUM(I139:I152)</f>
        <v>0</v>
      </c>
      <c r="I153" s="120"/>
      <c r="J153" s="120"/>
      <c r="K153" s="120"/>
      <c r="N153" s="165"/>
    </row>
    <row r="154" spans="1:14" ht="30" customHeight="1" x14ac:dyDescent="0.25">
      <c r="A154" s="164"/>
      <c r="B154" s="149" t="s">
        <v>8</v>
      </c>
      <c r="C154" s="150"/>
      <c r="D154" s="125" t="s">
        <v>126</v>
      </c>
      <c r="E154" s="123"/>
      <c r="F154" s="123"/>
      <c r="G154" s="123"/>
      <c r="H154" s="123"/>
      <c r="I154" s="123"/>
      <c r="J154" s="123"/>
      <c r="K154" s="123"/>
      <c r="L154" s="123"/>
      <c r="M154" s="124"/>
      <c r="N154" s="66"/>
    </row>
    <row r="155" spans="1:14" s="28" customFormat="1" ht="31.5" customHeight="1" x14ac:dyDescent="0.25">
      <c r="A155" s="164"/>
      <c r="B155" s="126" t="s">
        <v>409</v>
      </c>
      <c r="C155" s="127"/>
      <c r="D155" s="127"/>
      <c r="E155" s="127"/>
      <c r="F155" s="127"/>
      <c r="G155" s="127"/>
      <c r="H155" s="127"/>
      <c r="I155" s="127"/>
      <c r="J155" s="127"/>
      <c r="K155" s="127"/>
      <c r="L155" s="127"/>
      <c r="M155" s="128"/>
      <c r="N155" s="100"/>
    </row>
    <row r="156" spans="1:14" s="28" customFormat="1" ht="58.5" customHeight="1" x14ac:dyDescent="0.25">
      <c r="A156" s="164"/>
      <c r="B156" s="68" t="s">
        <v>41</v>
      </c>
      <c r="C156" s="85">
        <f>IF(H156=3,3,IF(H156=2,2,IF(H156=1,1,IF(H156=0,0,IF(H156="-",1,"ERRO")))))</f>
        <v>1</v>
      </c>
      <c r="D156" s="93" t="s">
        <v>663</v>
      </c>
      <c r="E156" s="91" t="s">
        <v>300</v>
      </c>
      <c r="F156" s="131" t="s">
        <v>500</v>
      </c>
      <c r="G156" s="85" t="s">
        <v>411</v>
      </c>
      <c r="H156" s="85" t="str">
        <f>IF(G156="Sim", 3,IF(G156="Parcial ( + )",2,IF(G156="Parcial ( - )",1,IF(G156="Não",0,IF(G156="N/A","-",IF(G156="Não avaliado","-","ERRO"))))))</f>
        <v>-</v>
      </c>
      <c r="I156" s="85">
        <f>IF(H156="-",0,1)</f>
        <v>0</v>
      </c>
      <c r="J156" s="80"/>
      <c r="K156" s="157"/>
      <c r="L156" s="154"/>
      <c r="M156" s="15" t="s">
        <v>10</v>
      </c>
      <c r="N156" s="100"/>
    </row>
    <row r="157" spans="1:14" s="28" customFormat="1" ht="58.5" customHeight="1" x14ac:dyDescent="0.25">
      <c r="A157" s="164"/>
      <c r="B157" s="68" t="s">
        <v>42</v>
      </c>
      <c r="C157" s="85">
        <f>IF(H157=3,3,IF(H157=2,2,IF(H157=1,1,IF(H157=0,0,IF(H157="-",1,"ERRO")))))</f>
        <v>1</v>
      </c>
      <c r="D157" s="93" t="s">
        <v>682</v>
      </c>
      <c r="E157" s="91" t="s">
        <v>302</v>
      </c>
      <c r="F157" s="131" t="s">
        <v>500</v>
      </c>
      <c r="G157" s="85" t="s">
        <v>411</v>
      </c>
      <c r="H157" s="85" t="str">
        <f>IF(G157="Sim", 3,IF(G157="Parcial ( + )",2,IF(G157="Parcial ( - )",1,IF(G157="Não",0,IF(G157="N/A","-",IF(G157="Não avaliado","-","ERRO"))))))</f>
        <v>-</v>
      </c>
      <c r="I157" s="85">
        <f>IF(H157="-",0,1)</f>
        <v>0</v>
      </c>
      <c r="J157" s="80"/>
      <c r="K157" s="157"/>
      <c r="L157" s="154"/>
      <c r="M157" s="15" t="s">
        <v>257</v>
      </c>
      <c r="N157" s="100"/>
    </row>
    <row r="158" spans="1:14" s="28" customFormat="1" ht="150.75" customHeight="1" x14ac:dyDescent="0.25">
      <c r="A158" s="164"/>
      <c r="B158" s="68" t="s">
        <v>43</v>
      </c>
      <c r="C158" s="85">
        <f>IF(H158=3,3,IF(H158=2,2,IF(H158=1,1,IF(H158=0,0,IF(H158="-",1,"ERRO")))))</f>
        <v>1</v>
      </c>
      <c r="D158" s="93" t="s">
        <v>664</v>
      </c>
      <c r="E158" s="91" t="s">
        <v>301</v>
      </c>
      <c r="F158" s="131" t="s">
        <v>500</v>
      </c>
      <c r="G158" s="85" t="s">
        <v>411</v>
      </c>
      <c r="H158" s="85" t="str">
        <f>IF(G158="Sim", 3,IF(G158="Parcial ( + )",2,IF(G158="Parcial ( - )",1,IF(G158="Não",0,IF(G158="N/A","-",IF(G158="Não avaliado","-","ERRO"))))))</f>
        <v>-</v>
      </c>
      <c r="I158" s="85">
        <f>IF(H158="-",0,1)</f>
        <v>0</v>
      </c>
      <c r="J158" s="80"/>
      <c r="K158" s="157"/>
      <c r="L158" s="154"/>
      <c r="M158" s="15" t="s">
        <v>257</v>
      </c>
      <c r="N158" s="100"/>
    </row>
    <row r="159" spans="1:14" s="28" customFormat="1" ht="73.5" customHeight="1" x14ac:dyDescent="0.25">
      <c r="A159" s="164"/>
      <c r="B159" s="68" t="s">
        <v>44</v>
      </c>
      <c r="C159" s="85">
        <f>IF(H159=3,3,IF(H159=2,2,IF(H159=1,1,IF(H159=0,0,IF(H159="-",1,"ERRO")))))</f>
        <v>1</v>
      </c>
      <c r="D159" s="93" t="s">
        <v>439</v>
      </c>
      <c r="E159" s="91" t="s">
        <v>629</v>
      </c>
      <c r="F159" s="131" t="s">
        <v>500</v>
      </c>
      <c r="G159" s="85" t="s">
        <v>411</v>
      </c>
      <c r="H159" s="85" t="str">
        <f>IF(G159="Sim", 3,IF(G159="Parcial ( + )",2,IF(G159="Parcial ( - )",1,IF(G159="Não",0,IF(G159="N/A","-",IF(G159="Não avaliado","-","ERRO"))))))</f>
        <v>-</v>
      </c>
      <c r="I159" s="85">
        <f>IF(H159="-",0,1)</f>
        <v>0</v>
      </c>
      <c r="J159" s="80"/>
      <c r="K159" s="157"/>
      <c r="L159" s="154"/>
      <c r="M159" s="15" t="s">
        <v>257</v>
      </c>
      <c r="N159" s="114"/>
    </row>
    <row r="160" spans="1:14" s="28" customFormat="1" ht="31.5" customHeight="1" x14ac:dyDescent="0.25">
      <c r="A160" s="164"/>
      <c r="B160" s="126" t="s">
        <v>291</v>
      </c>
      <c r="C160" s="127"/>
      <c r="D160" s="127"/>
      <c r="E160" s="127"/>
      <c r="F160" s="127"/>
      <c r="G160" s="127"/>
      <c r="H160" s="127"/>
      <c r="I160" s="127"/>
      <c r="J160" s="127"/>
      <c r="K160" s="127"/>
      <c r="L160" s="127"/>
      <c r="M160" s="128"/>
      <c r="N160" s="98"/>
    </row>
    <row r="161" spans="1:14" s="28" customFormat="1" ht="51.75" customHeight="1" x14ac:dyDescent="0.25">
      <c r="A161" s="164"/>
      <c r="B161" s="68" t="s">
        <v>45</v>
      </c>
      <c r="C161" s="85">
        <f>IF(H161=3,3,IF(H161=2,2,IF(H161=1,1,IF(H161=0,0,IF(H161="-",1,"ERRO")))))</f>
        <v>1</v>
      </c>
      <c r="D161" s="93" t="s">
        <v>665</v>
      </c>
      <c r="E161" s="91" t="s">
        <v>293</v>
      </c>
      <c r="F161" s="131" t="s">
        <v>500</v>
      </c>
      <c r="G161" s="85" t="s">
        <v>411</v>
      </c>
      <c r="H161" s="85" t="str">
        <f>IF(G161="Sim", 3,IF(G161="Parcial ( + )",2,IF(G161="Parcial ( - )",1,IF(G161="Não",0,IF(G161="N/A","-",IF(G161="Não avaliado","-","ERRO"))))))</f>
        <v>-</v>
      </c>
      <c r="I161" s="85">
        <f t="shared" ref="I161:I168" si="37">IF(H161="-",0,1)</f>
        <v>0</v>
      </c>
      <c r="J161" s="80"/>
      <c r="K161" s="157"/>
      <c r="L161" s="154"/>
      <c r="M161" s="15" t="s">
        <v>10</v>
      </c>
      <c r="N161" s="98"/>
    </row>
    <row r="162" spans="1:14" s="28" customFormat="1" ht="51.75" customHeight="1" x14ac:dyDescent="0.25">
      <c r="A162" s="164"/>
      <c r="B162" s="68" t="s">
        <v>46</v>
      </c>
      <c r="C162" s="85">
        <f t="shared" ref="C162:C168" si="38">IF(H162=3,3,IF(H162=2,2,IF(H162=1,1,IF(H162=0,0,IF(H162="-",1,"ERRO")))))</f>
        <v>1</v>
      </c>
      <c r="D162" s="93" t="s">
        <v>665</v>
      </c>
      <c r="E162" s="91" t="s">
        <v>294</v>
      </c>
      <c r="F162" s="131" t="s">
        <v>500</v>
      </c>
      <c r="G162" s="85" t="s">
        <v>411</v>
      </c>
      <c r="H162" s="85" t="str">
        <f t="shared" ref="H162:H168" si="39">IF(G162="Sim", 3,IF(G162="Parcial ( + )",2,IF(G162="Parcial ( - )",1,IF(G162="Não",0,IF(G162="N/A","-",IF(G162="Não avaliado","-","ERRO"))))))</f>
        <v>-</v>
      </c>
      <c r="I162" s="85">
        <f t="shared" si="37"/>
        <v>0</v>
      </c>
      <c r="J162" s="80"/>
      <c r="K162" s="157"/>
      <c r="L162" s="154"/>
      <c r="M162" s="15" t="s">
        <v>10</v>
      </c>
      <c r="N162" s="98"/>
    </row>
    <row r="163" spans="1:14" s="28" customFormat="1" ht="51.75" customHeight="1" x14ac:dyDescent="0.25">
      <c r="A163" s="164"/>
      <c r="B163" s="68" t="s">
        <v>47</v>
      </c>
      <c r="C163" s="85">
        <f t="shared" si="38"/>
        <v>1</v>
      </c>
      <c r="D163" s="93" t="s">
        <v>292</v>
      </c>
      <c r="E163" s="91" t="s">
        <v>295</v>
      </c>
      <c r="F163" s="131" t="s">
        <v>500</v>
      </c>
      <c r="G163" s="85" t="s">
        <v>411</v>
      </c>
      <c r="H163" s="85" t="str">
        <f t="shared" si="39"/>
        <v>-</v>
      </c>
      <c r="I163" s="85">
        <f t="shared" si="37"/>
        <v>0</v>
      </c>
      <c r="J163" s="80"/>
      <c r="K163" s="157"/>
      <c r="L163" s="154"/>
      <c r="M163" s="15" t="s">
        <v>10</v>
      </c>
      <c r="N163" s="98"/>
    </row>
    <row r="164" spans="1:14" s="28" customFormat="1" ht="51.75" customHeight="1" x14ac:dyDescent="0.25">
      <c r="A164" s="164"/>
      <c r="B164" s="68" t="s">
        <v>48</v>
      </c>
      <c r="C164" s="85">
        <f t="shared" si="38"/>
        <v>1</v>
      </c>
      <c r="D164" s="93" t="s">
        <v>681</v>
      </c>
      <c r="E164" s="91" t="s">
        <v>296</v>
      </c>
      <c r="F164" s="131" t="s">
        <v>500</v>
      </c>
      <c r="G164" s="85" t="s">
        <v>411</v>
      </c>
      <c r="H164" s="85" t="str">
        <f t="shared" si="39"/>
        <v>-</v>
      </c>
      <c r="I164" s="85">
        <f t="shared" si="37"/>
        <v>0</v>
      </c>
      <c r="J164" s="80"/>
      <c r="K164" s="157"/>
      <c r="L164" s="154"/>
      <c r="M164" s="15" t="s">
        <v>10</v>
      </c>
      <c r="N164" s="98"/>
    </row>
    <row r="165" spans="1:14" s="28" customFormat="1" ht="51.75" customHeight="1" x14ac:dyDescent="0.25">
      <c r="A165" s="164"/>
      <c r="B165" s="68" t="s">
        <v>49</v>
      </c>
      <c r="C165" s="85">
        <f t="shared" si="38"/>
        <v>1</v>
      </c>
      <c r="D165" s="93" t="s">
        <v>666</v>
      </c>
      <c r="E165" s="91" t="s">
        <v>501</v>
      </c>
      <c r="F165" s="131" t="s">
        <v>500</v>
      </c>
      <c r="G165" s="85" t="s">
        <v>411</v>
      </c>
      <c r="H165" s="85" t="str">
        <f t="shared" si="39"/>
        <v>-</v>
      </c>
      <c r="I165" s="85">
        <f t="shared" si="37"/>
        <v>0</v>
      </c>
      <c r="J165" s="80"/>
      <c r="K165" s="157"/>
      <c r="L165" s="154"/>
      <c r="M165" s="15" t="s">
        <v>10</v>
      </c>
      <c r="N165" s="98"/>
    </row>
    <row r="166" spans="1:14" s="28" customFormat="1" ht="58.5" customHeight="1" x14ac:dyDescent="0.25">
      <c r="A166" s="164"/>
      <c r="B166" s="68" t="s">
        <v>50</v>
      </c>
      <c r="C166" s="85">
        <f t="shared" si="38"/>
        <v>1</v>
      </c>
      <c r="D166" s="93" t="s">
        <v>666</v>
      </c>
      <c r="E166" s="91" t="s">
        <v>297</v>
      </c>
      <c r="F166" s="131" t="s">
        <v>500</v>
      </c>
      <c r="G166" s="85" t="s">
        <v>411</v>
      </c>
      <c r="H166" s="85" t="str">
        <f t="shared" si="39"/>
        <v>-</v>
      </c>
      <c r="I166" s="85">
        <f t="shared" si="37"/>
        <v>0</v>
      </c>
      <c r="J166" s="80"/>
      <c r="K166" s="157"/>
      <c r="L166" s="154"/>
      <c r="M166" s="15" t="s">
        <v>10</v>
      </c>
      <c r="N166" s="98"/>
    </row>
    <row r="167" spans="1:14" s="28" customFormat="1" ht="58.5" customHeight="1" x14ac:dyDescent="0.25">
      <c r="A167" s="164"/>
      <c r="B167" s="68" t="s">
        <v>51</v>
      </c>
      <c r="C167" s="85">
        <f>IF(H167=3,3,IF(H167=2,2,IF(H167=1,1,IF(H167=0,0,IF(H167="-",1,"ERRO")))))</f>
        <v>1</v>
      </c>
      <c r="D167" s="93" t="s">
        <v>666</v>
      </c>
      <c r="E167" s="91" t="s">
        <v>298</v>
      </c>
      <c r="F167" s="131" t="s">
        <v>500</v>
      </c>
      <c r="G167" s="85" t="s">
        <v>411</v>
      </c>
      <c r="H167" s="85" t="str">
        <f t="shared" si="39"/>
        <v>-</v>
      </c>
      <c r="I167" s="85">
        <f>IF(H167="-",0,1)</f>
        <v>0</v>
      </c>
      <c r="J167" s="80"/>
      <c r="K167" s="157"/>
      <c r="L167" s="154"/>
      <c r="M167" s="15" t="s">
        <v>12</v>
      </c>
      <c r="N167" s="100"/>
    </row>
    <row r="168" spans="1:14" s="28" customFormat="1" ht="72" customHeight="1" x14ac:dyDescent="0.25">
      <c r="A168" s="164"/>
      <c r="B168" s="68" t="s">
        <v>52</v>
      </c>
      <c r="C168" s="85">
        <f t="shared" si="38"/>
        <v>1</v>
      </c>
      <c r="D168" s="93" t="s">
        <v>299</v>
      </c>
      <c r="E168" s="91" t="s">
        <v>386</v>
      </c>
      <c r="F168" s="131" t="s">
        <v>500</v>
      </c>
      <c r="G168" s="85" t="s">
        <v>411</v>
      </c>
      <c r="H168" s="85" t="str">
        <f t="shared" si="39"/>
        <v>-</v>
      </c>
      <c r="I168" s="85">
        <f t="shared" si="37"/>
        <v>0</v>
      </c>
      <c r="J168" s="80"/>
      <c r="K168" s="157"/>
      <c r="L168" s="154"/>
      <c r="M168" s="15" t="s">
        <v>12</v>
      </c>
      <c r="N168" s="98"/>
    </row>
    <row r="169" spans="1:14" s="28" customFormat="1" ht="31.5" customHeight="1" x14ac:dyDescent="0.25">
      <c r="A169" s="164"/>
      <c r="B169" s="126" t="s">
        <v>303</v>
      </c>
      <c r="C169" s="127"/>
      <c r="D169" s="127"/>
      <c r="E169" s="127"/>
      <c r="F169" s="127"/>
      <c r="G169" s="127"/>
      <c r="H169" s="127"/>
      <c r="I169" s="127"/>
      <c r="J169" s="127"/>
      <c r="K169" s="127"/>
      <c r="L169" s="127"/>
      <c r="M169" s="128"/>
      <c r="N169" s="66"/>
    </row>
    <row r="170" spans="1:14" s="28" customFormat="1" ht="67.5" customHeight="1" x14ac:dyDescent="0.25">
      <c r="A170" s="164"/>
      <c r="B170" s="68" t="s">
        <v>180</v>
      </c>
      <c r="C170" s="67">
        <f>IF(H170=3,3,IF(H170=2,2,IF(H170=1,1,IF(H170=0,0,IF(H170="-",1,"ERRO")))))</f>
        <v>1</v>
      </c>
      <c r="D170" s="93" t="s">
        <v>305</v>
      </c>
      <c r="E170" s="91" t="s">
        <v>304</v>
      </c>
      <c r="F170" s="131" t="s">
        <v>500</v>
      </c>
      <c r="G170" s="85" t="s">
        <v>411</v>
      </c>
      <c r="H170" s="85" t="str">
        <f>IF(G170="Sim", 3,IF(G170="Parcial ( + )",2,IF(G170="Parcial ( - )",1,IF(G170="Não",0,IF(G170="N/A","-",IF(G170="Não avaliado","-","ERRO"))))))</f>
        <v>-</v>
      </c>
      <c r="I170" s="81">
        <f t="shared" ref="I170:I178" si="40">IF(H170="-",0,1)</f>
        <v>0</v>
      </c>
      <c r="J170" s="80"/>
      <c r="K170" s="157"/>
      <c r="L170" s="154"/>
      <c r="M170" s="15" t="s">
        <v>257</v>
      </c>
      <c r="N170" s="66"/>
    </row>
    <row r="171" spans="1:14" s="28" customFormat="1" ht="67.5" customHeight="1" x14ac:dyDescent="0.25">
      <c r="A171" s="164"/>
      <c r="B171" s="68" t="s">
        <v>196</v>
      </c>
      <c r="C171" s="85">
        <f>IF(H171=3,3,IF(H171=2,2,IF(H171=1,1,IF(H171=0,0,IF(H171="-",1,"ERRO")))))</f>
        <v>1</v>
      </c>
      <c r="D171" s="93" t="s">
        <v>305</v>
      </c>
      <c r="E171" s="91" t="s">
        <v>347</v>
      </c>
      <c r="F171" s="131" t="s">
        <v>500</v>
      </c>
      <c r="G171" s="85" t="s">
        <v>411</v>
      </c>
      <c r="H171" s="85" t="str">
        <f t="shared" ref="H171:H178" si="41">IF(G171="Sim", 3,IF(G171="Parcial ( + )",2,IF(G171="Parcial ( - )",1,IF(G171="Não",0,IF(G171="N/A","-",IF(G171="Não avaliado","-","ERRO"))))))</f>
        <v>-</v>
      </c>
      <c r="I171" s="85">
        <f t="shared" si="40"/>
        <v>0</v>
      </c>
      <c r="J171" s="80"/>
      <c r="K171" s="157"/>
      <c r="L171" s="154"/>
      <c r="M171" s="15" t="s">
        <v>257</v>
      </c>
      <c r="N171" s="100"/>
    </row>
    <row r="172" spans="1:14" s="28" customFormat="1" ht="67.5" customHeight="1" x14ac:dyDescent="0.25">
      <c r="A172" s="164"/>
      <c r="B172" s="68" t="s">
        <v>197</v>
      </c>
      <c r="C172" s="85">
        <f>IF(H172=3,3,IF(H172=2,2,IF(H172=1,1,IF(H172=0,0,IF(H172="-",1,"ERRO")))))</f>
        <v>1</v>
      </c>
      <c r="D172" s="93" t="s">
        <v>305</v>
      </c>
      <c r="E172" s="138" t="s">
        <v>677</v>
      </c>
      <c r="F172" s="131" t="s">
        <v>500</v>
      </c>
      <c r="G172" s="85" t="s">
        <v>411</v>
      </c>
      <c r="H172" s="85" t="str">
        <f t="shared" si="41"/>
        <v>-</v>
      </c>
      <c r="I172" s="85">
        <f t="shared" si="40"/>
        <v>0</v>
      </c>
      <c r="J172" s="80"/>
      <c r="K172" s="157"/>
      <c r="L172" s="154"/>
      <c r="M172" s="15" t="s">
        <v>256</v>
      </c>
      <c r="N172" s="100"/>
    </row>
    <row r="173" spans="1:14" s="28" customFormat="1" ht="67.5" customHeight="1" x14ac:dyDescent="0.25">
      <c r="A173" s="164"/>
      <c r="B173" s="68" t="s">
        <v>198</v>
      </c>
      <c r="C173" s="67">
        <f t="shared" ref="C173:C184" si="42">IF(H173=3,3,IF(H173=2,2,IF(H173=1,1,IF(H173=0,0,IF(H173="-",1,"ERRO")))))</f>
        <v>1</v>
      </c>
      <c r="D173" s="93" t="s">
        <v>305</v>
      </c>
      <c r="E173" s="138" t="s">
        <v>708</v>
      </c>
      <c r="F173" s="131" t="s">
        <v>500</v>
      </c>
      <c r="G173" s="85" t="s">
        <v>411</v>
      </c>
      <c r="H173" s="85" t="str">
        <f t="shared" si="41"/>
        <v>-</v>
      </c>
      <c r="I173" s="81">
        <f t="shared" si="40"/>
        <v>0</v>
      </c>
      <c r="J173" s="80"/>
      <c r="K173" s="157"/>
      <c r="L173" s="154"/>
      <c r="M173" s="15" t="s">
        <v>522</v>
      </c>
      <c r="N173" s="66"/>
    </row>
    <row r="174" spans="1:14" s="28" customFormat="1" ht="67.5" customHeight="1" x14ac:dyDescent="0.25">
      <c r="A174" s="164"/>
      <c r="B174" s="68" t="s">
        <v>199</v>
      </c>
      <c r="C174" s="85">
        <f t="shared" si="42"/>
        <v>1</v>
      </c>
      <c r="D174" s="93" t="s">
        <v>690</v>
      </c>
      <c r="E174" s="139" t="s">
        <v>689</v>
      </c>
      <c r="F174" s="131" t="s">
        <v>500</v>
      </c>
      <c r="G174" s="85" t="s">
        <v>411</v>
      </c>
      <c r="H174" s="85" t="str">
        <f t="shared" si="41"/>
        <v>-</v>
      </c>
      <c r="I174" s="85">
        <f t="shared" si="40"/>
        <v>0</v>
      </c>
      <c r="J174" s="80"/>
      <c r="K174" s="153"/>
      <c r="L174" s="154"/>
      <c r="M174" s="15" t="s">
        <v>256</v>
      </c>
      <c r="N174" s="137"/>
    </row>
    <row r="175" spans="1:14" s="28" customFormat="1" ht="67.5" customHeight="1" x14ac:dyDescent="0.25">
      <c r="A175" s="164"/>
      <c r="B175" s="68" t="s">
        <v>200</v>
      </c>
      <c r="C175" s="85">
        <f t="shared" ref="C175" si="43">IF(H175=3,3,IF(H175=2,2,IF(H175=1,1,IF(H175=0,0,IF(H175="-",1,"ERRO")))))</f>
        <v>1</v>
      </c>
      <c r="D175" s="93" t="s">
        <v>690</v>
      </c>
      <c r="E175" s="139" t="s">
        <v>691</v>
      </c>
      <c r="F175" s="131" t="s">
        <v>500</v>
      </c>
      <c r="G175" s="85" t="s">
        <v>411</v>
      </c>
      <c r="H175" s="85" t="str">
        <f t="shared" ref="H175" si="44">IF(G175="Sim", 3,IF(G175="Parcial ( + )",2,IF(G175="Parcial ( - )",1,IF(G175="Não",0,IF(G175="N/A","-",IF(G175="Não avaliado","-","ERRO"))))))</f>
        <v>-</v>
      </c>
      <c r="I175" s="85">
        <f t="shared" ref="I175" si="45">IF(H175="-",0,1)</f>
        <v>0</v>
      </c>
      <c r="J175" s="80"/>
      <c r="K175" s="153"/>
      <c r="L175" s="154"/>
      <c r="M175" s="15" t="s">
        <v>256</v>
      </c>
      <c r="N175" s="137"/>
    </row>
    <row r="176" spans="1:14" s="28" customFormat="1" ht="67.5" customHeight="1" x14ac:dyDescent="0.25">
      <c r="A176" s="164"/>
      <c r="B176" s="68" t="s">
        <v>201</v>
      </c>
      <c r="C176" s="85">
        <f>IF(H176=3,3,IF(H176=2,2,IF(H176=1,1,IF(H176=0,0,IF(H176="-",1,"ERRO")))))</f>
        <v>1</v>
      </c>
      <c r="D176" s="93" t="s">
        <v>676</v>
      </c>
      <c r="E176" s="91" t="s">
        <v>667</v>
      </c>
      <c r="F176" s="131" t="s">
        <v>515</v>
      </c>
      <c r="G176" s="85" t="s">
        <v>411</v>
      </c>
      <c r="H176" s="85" t="str">
        <f>IF(G176="Sim", 3,IF(G176="Parcial ( + )",2,IF(G176="Parcial ( - )",1,IF(G176="Não",0,IF(G176="N/A","-",IF(G176="Não avaliado","-","ERRO"))))))</f>
        <v>-</v>
      </c>
      <c r="I176" s="85">
        <f t="shared" si="40"/>
        <v>0</v>
      </c>
      <c r="J176" s="80"/>
      <c r="K176" s="157"/>
      <c r="L176" s="154"/>
      <c r="M176" s="15" t="s">
        <v>256</v>
      </c>
      <c r="N176" s="136"/>
    </row>
    <row r="177" spans="1:14" s="28" customFormat="1" ht="67.5" customHeight="1" x14ac:dyDescent="0.25">
      <c r="A177" s="164"/>
      <c r="B177" s="68" t="s">
        <v>202</v>
      </c>
      <c r="C177" s="85">
        <f t="shared" si="42"/>
        <v>1</v>
      </c>
      <c r="D177" s="93" t="s">
        <v>683</v>
      </c>
      <c r="E177" s="91" t="s">
        <v>502</v>
      </c>
      <c r="F177" s="131" t="s">
        <v>500</v>
      </c>
      <c r="G177" s="85" t="s">
        <v>411</v>
      </c>
      <c r="H177" s="85" t="str">
        <f t="shared" si="41"/>
        <v>-</v>
      </c>
      <c r="I177" s="85">
        <f t="shared" si="40"/>
        <v>0</v>
      </c>
      <c r="J177" s="80"/>
      <c r="K177" s="157"/>
      <c r="L177" s="154"/>
      <c r="M177" s="15" t="s">
        <v>258</v>
      </c>
      <c r="N177" s="66"/>
    </row>
    <row r="178" spans="1:14" s="28" customFormat="1" ht="67.5" customHeight="1" x14ac:dyDescent="0.25">
      <c r="A178" s="164"/>
      <c r="B178" s="68" t="s">
        <v>203</v>
      </c>
      <c r="C178" s="85">
        <f t="shared" si="42"/>
        <v>1</v>
      </c>
      <c r="D178" s="93" t="s">
        <v>388</v>
      </c>
      <c r="E178" s="91" t="s">
        <v>389</v>
      </c>
      <c r="F178" s="131" t="s">
        <v>500</v>
      </c>
      <c r="G178" s="85" t="s">
        <v>411</v>
      </c>
      <c r="H178" s="85" t="str">
        <f t="shared" si="41"/>
        <v>-</v>
      </c>
      <c r="I178" s="85">
        <f t="shared" si="40"/>
        <v>0</v>
      </c>
      <c r="J178" s="80"/>
      <c r="K178" s="157"/>
      <c r="L178" s="154"/>
      <c r="M178" s="15" t="s">
        <v>522</v>
      </c>
      <c r="N178" s="102"/>
    </row>
    <row r="179" spans="1:14" s="28" customFormat="1" ht="31.5" customHeight="1" x14ac:dyDescent="0.25">
      <c r="A179" s="164"/>
      <c r="B179" s="126" t="s">
        <v>397</v>
      </c>
      <c r="C179" s="127"/>
      <c r="D179" s="127"/>
      <c r="E179" s="127"/>
      <c r="F179" s="127"/>
      <c r="G179" s="127"/>
      <c r="H179" s="127"/>
      <c r="I179" s="127"/>
      <c r="J179" s="127"/>
      <c r="K179" s="127"/>
      <c r="L179" s="127"/>
      <c r="M179" s="128"/>
      <c r="N179" s="77"/>
    </row>
    <row r="180" spans="1:14" s="28" customFormat="1" ht="47.25" customHeight="1" x14ac:dyDescent="0.25">
      <c r="A180" s="164"/>
      <c r="B180" s="68" t="s">
        <v>204</v>
      </c>
      <c r="C180" s="85">
        <f t="shared" si="42"/>
        <v>1</v>
      </c>
      <c r="D180" s="93" t="s">
        <v>230</v>
      </c>
      <c r="E180" s="91" t="s">
        <v>273</v>
      </c>
      <c r="F180" s="131" t="s">
        <v>503</v>
      </c>
      <c r="G180" s="85" t="s">
        <v>411</v>
      </c>
      <c r="H180" s="85" t="str">
        <f>IF(G180="Sim", 3,IF(G180="Parcial ( + )",2,IF(G180="Parcial ( - )",1,IF(G180="Não",0,IF(G180="N/A","-",IF(G180="Não avaliado","-","ERRO"))))))</f>
        <v>-</v>
      </c>
      <c r="I180" s="81">
        <f>IF(H180="-",0,1)</f>
        <v>0</v>
      </c>
      <c r="J180" s="80"/>
      <c r="K180" s="157"/>
      <c r="L180" s="154"/>
      <c r="M180" s="15" t="s">
        <v>10</v>
      </c>
      <c r="N180" s="74"/>
    </row>
    <row r="181" spans="1:14" s="28" customFormat="1" ht="47.25" customHeight="1" x14ac:dyDescent="0.25">
      <c r="A181" s="164"/>
      <c r="B181" s="68" t="s">
        <v>205</v>
      </c>
      <c r="C181" s="85">
        <f t="shared" si="42"/>
        <v>1</v>
      </c>
      <c r="D181" s="93" t="s">
        <v>348</v>
      </c>
      <c r="E181" s="91" t="s">
        <v>274</v>
      </c>
      <c r="F181" s="131" t="s">
        <v>500</v>
      </c>
      <c r="G181" s="85" t="s">
        <v>411</v>
      </c>
      <c r="H181" s="85" t="str">
        <f>IF(G181="Sim", 3,IF(G181="Parcial ( + )",2,IF(G181="Parcial ( - )",1,IF(G181="Não",0,IF(G181="N/A","-",IF(G181="Não avaliado","-","ERRO"))))))</f>
        <v>-</v>
      </c>
      <c r="I181" s="81">
        <f>IF(H181="-",0,1)</f>
        <v>0</v>
      </c>
      <c r="J181" s="80"/>
      <c r="K181" s="157"/>
      <c r="L181" s="154"/>
      <c r="M181" s="15" t="s">
        <v>10</v>
      </c>
      <c r="N181" s="74"/>
    </row>
    <row r="182" spans="1:14" s="28" customFormat="1" ht="47.25" customHeight="1" x14ac:dyDescent="0.25">
      <c r="A182" s="164"/>
      <c r="B182" s="68" t="s">
        <v>206</v>
      </c>
      <c r="C182" s="85">
        <f t="shared" si="42"/>
        <v>1</v>
      </c>
      <c r="D182" s="93" t="s">
        <v>349</v>
      </c>
      <c r="E182" s="91" t="s">
        <v>241</v>
      </c>
      <c r="F182" s="131" t="s">
        <v>500</v>
      </c>
      <c r="G182" s="85" t="s">
        <v>411</v>
      </c>
      <c r="H182" s="85" t="str">
        <f>IF(G182="Sim", 3,IF(G182="Parcial ( + )",2,IF(G182="Parcial ( - )",1,IF(G182="Não",0,IF(G182="N/A","-",IF(G182="Não avaliado","-","ERRO"))))))</f>
        <v>-</v>
      </c>
      <c r="I182" s="81">
        <f>IF(H182="-",0,1)</f>
        <v>0</v>
      </c>
      <c r="J182" s="80"/>
      <c r="K182" s="157"/>
      <c r="L182" s="154"/>
      <c r="M182" s="15" t="s">
        <v>10</v>
      </c>
      <c r="N182" s="77"/>
    </row>
    <row r="183" spans="1:14" s="28" customFormat="1" ht="47.25" customHeight="1" x14ac:dyDescent="0.25">
      <c r="A183" s="164"/>
      <c r="B183" s="68" t="s">
        <v>207</v>
      </c>
      <c r="C183" s="85">
        <f t="shared" si="42"/>
        <v>1</v>
      </c>
      <c r="D183" s="93" t="s">
        <v>350</v>
      </c>
      <c r="E183" s="91" t="s">
        <v>240</v>
      </c>
      <c r="F183" s="131" t="s">
        <v>500</v>
      </c>
      <c r="G183" s="85" t="s">
        <v>411</v>
      </c>
      <c r="H183" s="85" t="str">
        <f>IF(G183="Sim", 3,IF(G183="Parcial ( + )",2,IF(G183="Parcial ( - )",1,IF(G183="Não",0,IF(G183="N/A","-",IF(G183="Não avaliado","-","ERRO"))))))</f>
        <v>-</v>
      </c>
      <c r="I183" s="85">
        <f>IF(H183="-",0,1)</f>
        <v>0</v>
      </c>
      <c r="J183" s="80"/>
      <c r="K183" s="157"/>
      <c r="L183" s="154"/>
      <c r="M183" s="15" t="s">
        <v>10</v>
      </c>
      <c r="N183" s="102"/>
    </row>
    <row r="184" spans="1:14" s="28" customFormat="1" ht="47.25" customHeight="1" x14ac:dyDescent="0.25">
      <c r="A184" s="164"/>
      <c r="B184" s="68" t="s">
        <v>208</v>
      </c>
      <c r="C184" s="85">
        <f t="shared" si="42"/>
        <v>1</v>
      </c>
      <c r="D184" s="93" t="s">
        <v>351</v>
      </c>
      <c r="E184" s="91" t="s">
        <v>239</v>
      </c>
      <c r="F184" s="131" t="s">
        <v>500</v>
      </c>
      <c r="G184" s="85" t="s">
        <v>411</v>
      </c>
      <c r="H184" s="85" t="str">
        <f>IF(G184="Sim", 3,IF(G184="Parcial ( + )",2,IF(G184="Parcial ( - )",1,IF(G184="Não",0,IF(G184="N/A","-",IF(G184="Não avaliado","-","ERRO"))))))</f>
        <v>-</v>
      </c>
      <c r="I184" s="81">
        <f>IF(H184="-",0,1)</f>
        <v>0</v>
      </c>
      <c r="J184" s="80"/>
      <c r="K184" s="157"/>
      <c r="L184" s="154"/>
      <c r="M184" s="15" t="s">
        <v>10</v>
      </c>
      <c r="N184" s="77"/>
    </row>
    <row r="185" spans="1:14" s="28" customFormat="1" ht="31.5" customHeight="1" x14ac:dyDescent="0.25">
      <c r="A185" s="164"/>
      <c r="B185" s="126" t="s">
        <v>285</v>
      </c>
      <c r="C185" s="127"/>
      <c r="D185" s="127"/>
      <c r="E185" s="127"/>
      <c r="F185" s="127"/>
      <c r="G185" s="127"/>
      <c r="H185" s="127"/>
      <c r="I185" s="127"/>
      <c r="J185" s="127"/>
      <c r="K185" s="127"/>
      <c r="L185" s="127"/>
      <c r="M185" s="128"/>
      <c r="N185" s="66"/>
    </row>
    <row r="186" spans="1:14" s="28" customFormat="1" ht="67.5" customHeight="1" x14ac:dyDescent="0.25">
      <c r="A186" s="164"/>
      <c r="B186" s="68" t="s">
        <v>209</v>
      </c>
      <c r="C186" s="67">
        <f t="shared" ref="C186:C194" si="46">IF(H186=3,3,IF(H186=2,2,IF(H186=1,1,IF(H186=0,0,IF(H186="-",1,"ERRO")))))</f>
        <v>1</v>
      </c>
      <c r="D186" s="93" t="s">
        <v>356</v>
      </c>
      <c r="E186" s="91" t="s">
        <v>414</v>
      </c>
      <c r="F186" s="131" t="s">
        <v>503</v>
      </c>
      <c r="G186" s="85" t="s">
        <v>411</v>
      </c>
      <c r="H186" s="85" t="str">
        <f>IF(G186="Sim", 3,IF(G186="Parcial ( + )",2,IF(G186="Parcial ( - )",1,IF(G186="Não",0,IF(G186="N/A","-",IF(G186="Não avaliado","-","ERRO"))))))</f>
        <v>-</v>
      </c>
      <c r="I186" s="81">
        <f t="shared" ref="I186:I207" si="47">IF(H186="-",0,1)</f>
        <v>0</v>
      </c>
      <c r="J186" s="80"/>
      <c r="K186" s="157"/>
      <c r="L186" s="154"/>
      <c r="M186" s="15" t="s">
        <v>11</v>
      </c>
      <c r="N186" s="66"/>
    </row>
    <row r="187" spans="1:14" s="28" customFormat="1" ht="67.5" customHeight="1" x14ac:dyDescent="0.25">
      <c r="A187" s="164"/>
      <c r="B187" s="68" t="s">
        <v>210</v>
      </c>
      <c r="C187" s="85">
        <f>IF(H187=3,3,IF(H187=2,2,IF(H187=1,1,IF(H187=0,0,IF(H187="-",1,"ERRO")))))</f>
        <v>1</v>
      </c>
      <c r="D187" s="93" t="s">
        <v>185</v>
      </c>
      <c r="E187" s="91" t="s">
        <v>311</v>
      </c>
      <c r="F187" s="131" t="s">
        <v>503</v>
      </c>
      <c r="G187" s="85" t="s">
        <v>411</v>
      </c>
      <c r="H187" s="85" t="str">
        <f t="shared" ref="H187:H221" si="48">IF(G187="Sim", 3,IF(G187="Parcial ( + )",2,IF(G187="Parcial ( - )",1,IF(G187="Não",0,IF(G187="N/A","-",IF(G187="Não avaliado","-","ERRO"))))))</f>
        <v>-</v>
      </c>
      <c r="I187" s="85">
        <f t="shared" si="47"/>
        <v>0</v>
      </c>
      <c r="J187" s="80"/>
      <c r="K187" s="157"/>
      <c r="L187" s="154"/>
      <c r="M187" s="15" t="s">
        <v>11</v>
      </c>
      <c r="N187" s="100"/>
    </row>
    <row r="188" spans="1:14" s="28" customFormat="1" ht="67.5" customHeight="1" x14ac:dyDescent="0.25">
      <c r="A188" s="164"/>
      <c r="B188" s="68" t="s">
        <v>211</v>
      </c>
      <c r="C188" s="67">
        <f>IF(H188=3,3,IF(H188=2,2,IF(H188=1,1,IF(H188=0,0,IF(H188="-",1,"ERRO")))))</f>
        <v>1</v>
      </c>
      <c r="D188" s="93" t="s">
        <v>186</v>
      </c>
      <c r="E188" s="91" t="s">
        <v>310</v>
      </c>
      <c r="F188" s="131" t="s">
        <v>503</v>
      </c>
      <c r="G188" s="85" t="s">
        <v>411</v>
      </c>
      <c r="H188" s="85" t="str">
        <f t="shared" si="48"/>
        <v>-</v>
      </c>
      <c r="I188" s="81">
        <f t="shared" si="47"/>
        <v>0</v>
      </c>
      <c r="J188" s="80"/>
      <c r="K188" s="157"/>
      <c r="L188" s="154"/>
      <c r="M188" s="15" t="s">
        <v>11</v>
      </c>
      <c r="N188" s="66"/>
    </row>
    <row r="189" spans="1:14" s="28" customFormat="1" ht="67.5" customHeight="1" x14ac:dyDescent="0.25">
      <c r="A189" s="164"/>
      <c r="B189" s="68" t="s">
        <v>213</v>
      </c>
      <c r="C189" s="67">
        <f t="shared" si="46"/>
        <v>1</v>
      </c>
      <c r="D189" s="93" t="s">
        <v>185</v>
      </c>
      <c r="E189" s="91" t="s">
        <v>415</v>
      </c>
      <c r="F189" s="131" t="s">
        <v>503</v>
      </c>
      <c r="G189" s="85" t="s">
        <v>411</v>
      </c>
      <c r="H189" s="85" t="str">
        <f t="shared" si="48"/>
        <v>-</v>
      </c>
      <c r="I189" s="81">
        <f t="shared" si="47"/>
        <v>0</v>
      </c>
      <c r="J189" s="80"/>
      <c r="K189" s="157"/>
      <c r="L189" s="154"/>
      <c r="M189" s="15" t="s">
        <v>11</v>
      </c>
      <c r="N189" s="66"/>
    </row>
    <row r="190" spans="1:14" s="28" customFormat="1" ht="67.5" customHeight="1" x14ac:dyDescent="0.25">
      <c r="A190" s="164"/>
      <c r="B190" s="68" t="s">
        <v>242</v>
      </c>
      <c r="C190" s="67">
        <f t="shared" si="46"/>
        <v>1</v>
      </c>
      <c r="D190" s="93" t="s">
        <v>308</v>
      </c>
      <c r="E190" s="91" t="s">
        <v>234</v>
      </c>
      <c r="F190" s="131" t="s">
        <v>503</v>
      </c>
      <c r="G190" s="85" t="s">
        <v>411</v>
      </c>
      <c r="H190" s="85" t="str">
        <f t="shared" si="48"/>
        <v>-</v>
      </c>
      <c r="I190" s="81">
        <f t="shared" si="47"/>
        <v>0</v>
      </c>
      <c r="J190" s="80"/>
      <c r="K190" s="157"/>
      <c r="L190" s="154"/>
      <c r="M190" s="15" t="s">
        <v>11</v>
      </c>
      <c r="N190" s="66"/>
    </row>
    <row r="191" spans="1:14" s="28" customFormat="1" ht="67.5" customHeight="1" x14ac:dyDescent="0.25">
      <c r="A191" s="164"/>
      <c r="B191" s="68" t="s">
        <v>243</v>
      </c>
      <c r="C191" s="71">
        <f>IF(H191=3,3,IF(H191=2,2,IF(H191=1,1,IF(H191=0,0,IF(H191="-",1,"ERRO")))))</f>
        <v>1</v>
      </c>
      <c r="D191" s="93" t="s">
        <v>504</v>
      </c>
      <c r="E191" s="138" t="s">
        <v>719</v>
      </c>
      <c r="F191" s="131" t="s">
        <v>503</v>
      </c>
      <c r="G191" s="85" t="s">
        <v>411</v>
      </c>
      <c r="H191" s="85" t="str">
        <f t="shared" si="48"/>
        <v>-</v>
      </c>
      <c r="I191" s="85">
        <f t="shared" si="47"/>
        <v>0</v>
      </c>
      <c r="J191" s="80"/>
      <c r="K191" s="157"/>
      <c r="L191" s="154"/>
      <c r="M191" s="15" t="s">
        <v>256</v>
      </c>
      <c r="N191" s="100"/>
    </row>
    <row r="192" spans="1:14" s="28" customFormat="1" ht="67.5" customHeight="1" x14ac:dyDescent="0.25">
      <c r="A192" s="164"/>
      <c r="B192" s="68" t="s">
        <v>244</v>
      </c>
      <c r="C192" s="76">
        <f>IF(H192=3,3,IF(H192=2,2,IF(H192=1,1,IF(H192=0,0,IF(H192="-",1,"ERRO")))))</f>
        <v>1</v>
      </c>
      <c r="D192" s="93" t="s">
        <v>191</v>
      </c>
      <c r="E192" s="91" t="s">
        <v>416</v>
      </c>
      <c r="F192" s="131" t="s">
        <v>503</v>
      </c>
      <c r="G192" s="85" t="s">
        <v>411</v>
      </c>
      <c r="H192" s="85" t="str">
        <f t="shared" si="48"/>
        <v>-</v>
      </c>
      <c r="I192" s="81">
        <f t="shared" si="47"/>
        <v>0</v>
      </c>
      <c r="J192" s="80"/>
      <c r="K192" s="187"/>
      <c r="L192" s="156"/>
      <c r="M192" s="15" t="s">
        <v>11</v>
      </c>
      <c r="N192" s="77"/>
    </row>
    <row r="193" spans="1:14" s="28" customFormat="1" ht="110.25" x14ac:dyDescent="0.25">
      <c r="A193" s="164"/>
      <c r="B193" s="68" t="s">
        <v>245</v>
      </c>
      <c r="C193" s="85">
        <f>IF(H193=3,3,IF(H193=2,2,IF(H193=1,1,IF(H193=0,0,IF(H193="-",1,"ERRO")))))</f>
        <v>1</v>
      </c>
      <c r="D193" s="93" t="s">
        <v>309</v>
      </c>
      <c r="E193" s="138" t="s">
        <v>703</v>
      </c>
      <c r="F193" s="131" t="s">
        <v>500</v>
      </c>
      <c r="G193" s="85" t="s">
        <v>411</v>
      </c>
      <c r="H193" s="85" t="str">
        <f t="shared" si="48"/>
        <v>-</v>
      </c>
      <c r="I193" s="85">
        <f t="shared" si="47"/>
        <v>0</v>
      </c>
      <c r="J193" s="80"/>
      <c r="K193" s="158"/>
      <c r="L193" s="159"/>
      <c r="M193" s="15" t="s">
        <v>11</v>
      </c>
      <c r="N193" s="100"/>
    </row>
    <row r="194" spans="1:14" s="28" customFormat="1" ht="52.5" customHeight="1" x14ac:dyDescent="0.25">
      <c r="A194" s="164"/>
      <c r="B194" s="68" t="s">
        <v>246</v>
      </c>
      <c r="C194" s="71">
        <f t="shared" si="46"/>
        <v>1</v>
      </c>
      <c r="D194" s="93" t="s">
        <v>190</v>
      </c>
      <c r="E194" s="91" t="s">
        <v>235</v>
      </c>
      <c r="F194" s="131" t="s">
        <v>503</v>
      </c>
      <c r="G194" s="85" t="s">
        <v>411</v>
      </c>
      <c r="H194" s="85" t="str">
        <f t="shared" si="48"/>
        <v>-</v>
      </c>
      <c r="I194" s="81">
        <f t="shared" si="47"/>
        <v>0</v>
      </c>
      <c r="J194" s="80"/>
      <c r="K194" s="157"/>
      <c r="L194" s="154"/>
      <c r="M194" s="15" t="s">
        <v>11</v>
      </c>
      <c r="N194" s="66"/>
    </row>
    <row r="195" spans="1:14" s="28" customFormat="1" ht="52.5" customHeight="1" x14ac:dyDescent="0.25">
      <c r="A195" s="176"/>
      <c r="B195" s="68" t="s">
        <v>247</v>
      </c>
      <c r="C195" s="71">
        <f t="shared" ref="C195:C207" si="49">IF(H195=3,3,IF(H195=2,2,IF(H195=1,1,IF(H195=0,0,IF(H195="-",1,"ERRO")))))</f>
        <v>1</v>
      </c>
      <c r="D195" s="93" t="s">
        <v>190</v>
      </c>
      <c r="E195" s="91" t="s">
        <v>187</v>
      </c>
      <c r="F195" s="131" t="s">
        <v>503</v>
      </c>
      <c r="G195" s="85" t="s">
        <v>411</v>
      </c>
      <c r="H195" s="85" t="str">
        <f t="shared" si="48"/>
        <v>-</v>
      </c>
      <c r="I195" s="81">
        <f t="shared" si="47"/>
        <v>0</v>
      </c>
      <c r="J195" s="80"/>
      <c r="K195" s="157"/>
      <c r="L195" s="154"/>
      <c r="M195" s="15" t="s">
        <v>256</v>
      </c>
      <c r="N195" s="66"/>
    </row>
    <row r="196" spans="1:14" s="28" customFormat="1" ht="87" customHeight="1" x14ac:dyDescent="0.25">
      <c r="A196" s="176"/>
      <c r="B196" s="68" t="s">
        <v>248</v>
      </c>
      <c r="C196" s="67">
        <f t="shared" si="49"/>
        <v>1</v>
      </c>
      <c r="D196" s="93" t="s">
        <v>184</v>
      </c>
      <c r="E196" s="91" t="s">
        <v>417</v>
      </c>
      <c r="F196" s="131" t="s">
        <v>503</v>
      </c>
      <c r="G196" s="85" t="s">
        <v>411</v>
      </c>
      <c r="H196" s="85" t="str">
        <f t="shared" si="48"/>
        <v>-</v>
      </c>
      <c r="I196" s="81">
        <f t="shared" si="47"/>
        <v>0</v>
      </c>
      <c r="J196" s="80"/>
      <c r="K196" s="157"/>
      <c r="L196" s="154"/>
      <c r="M196" s="15" t="s">
        <v>11</v>
      </c>
      <c r="N196" s="66"/>
    </row>
    <row r="197" spans="1:14" s="28" customFormat="1" ht="52.5" customHeight="1" x14ac:dyDescent="0.25">
      <c r="A197" s="176"/>
      <c r="B197" s="68" t="s">
        <v>249</v>
      </c>
      <c r="C197" s="85">
        <f t="shared" si="49"/>
        <v>1</v>
      </c>
      <c r="D197" s="93" t="s">
        <v>306</v>
      </c>
      <c r="E197" s="91" t="s">
        <v>307</v>
      </c>
      <c r="F197" s="131" t="s">
        <v>500</v>
      </c>
      <c r="G197" s="85" t="s">
        <v>411</v>
      </c>
      <c r="H197" s="85" t="str">
        <f t="shared" si="48"/>
        <v>-</v>
      </c>
      <c r="I197" s="85">
        <f t="shared" si="47"/>
        <v>0</v>
      </c>
      <c r="J197" s="80"/>
      <c r="K197" s="157"/>
      <c r="L197" s="154"/>
      <c r="M197" s="15" t="s">
        <v>256</v>
      </c>
      <c r="N197" s="100"/>
    </row>
    <row r="198" spans="1:14" s="28" customFormat="1" ht="52.5" customHeight="1" x14ac:dyDescent="0.25">
      <c r="A198" s="176"/>
      <c r="B198" s="68" t="s">
        <v>250</v>
      </c>
      <c r="C198" s="71">
        <f t="shared" si="49"/>
        <v>1</v>
      </c>
      <c r="D198" s="93" t="s">
        <v>192</v>
      </c>
      <c r="E198" s="91" t="s">
        <v>228</v>
      </c>
      <c r="F198" s="131" t="s">
        <v>503</v>
      </c>
      <c r="G198" s="85" t="s">
        <v>411</v>
      </c>
      <c r="H198" s="85" t="str">
        <f t="shared" si="48"/>
        <v>-</v>
      </c>
      <c r="I198" s="81">
        <f t="shared" si="47"/>
        <v>0</v>
      </c>
      <c r="J198" s="80"/>
      <c r="K198" s="157"/>
      <c r="L198" s="154"/>
      <c r="M198" s="15" t="s">
        <v>11</v>
      </c>
      <c r="N198" s="66"/>
    </row>
    <row r="199" spans="1:14" s="28" customFormat="1" ht="52.5" customHeight="1" x14ac:dyDescent="0.25">
      <c r="A199" s="176"/>
      <c r="B199" s="68" t="s">
        <v>251</v>
      </c>
      <c r="C199" s="71">
        <f t="shared" si="49"/>
        <v>1</v>
      </c>
      <c r="D199" s="93" t="s">
        <v>315</v>
      </c>
      <c r="E199" s="91" t="s">
        <v>316</v>
      </c>
      <c r="F199" s="131" t="s">
        <v>500</v>
      </c>
      <c r="G199" s="85" t="s">
        <v>411</v>
      </c>
      <c r="H199" s="85" t="str">
        <f t="shared" si="48"/>
        <v>-</v>
      </c>
      <c r="I199" s="85">
        <f t="shared" si="47"/>
        <v>0</v>
      </c>
      <c r="J199" s="80"/>
      <c r="K199" s="157"/>
      <c r="L199" s="154"/>
      <c r="M199" s="15" t="s">
        <v>256</v>
      </c>
      <c r="N199" s="100"/>
    </row>
    <row r="200" spans="1:14" s="28" customFormat="1" ht="52.5" customHeight="1" x14ac:dyDescent="0.25">
      <c r="A200" s="176"/>
      <c r="B200" s="68" t="s">
        <v>252</v>
      </c>
      <c r="C200" s="71">
        <f t="shared" si="49"/>
        <v>1</v>
      </c>
      <c r="D200" s="93" t="s">
        <v>358</v>
      </c>
      <c r="E200" s="138" t="s">
        <v>704</v>
      </c>
      <c r="F200" s="131" t="s">
        <v>500</v>
      </c>
      <c r="G200" s="85" t="s">
        <v>411</v>
      </c>
      <c r="H200" s="85" t="str">
        <f t="shared" si="48"/>
        <v>-</v>
      </c>
      <c r="I200" s="81">
        <f t="shared" si="47"/>
        <v>0</v>
      </c>
      <c r="J200" s="80"/>
      <c r="K200" s="158"/>
      <c r="L200" s="159"/>
      <c r="M200" s="15" t="s">
        <v>256</v>
      </c>
      <c r="N200" s="66"/>
    </row>
    <row r="201" spans="1:14" s="28" customFormat="1" ht="52.5" customHeight="1" x14ac:dyDescent="0.25">
      <c r="A201" s="176"/>
      <c r="B201" s="68" t="s">
        <v>253</v>
      </c>
      <c r="C201" s="71">
        <f t="shared" si="49"/>
        <v>1</v>
      </c>
      <c r="D201" s="93" t="s">
        <v>189</v>
      </c>
      <c r="E201" s="91" t="s">
        <v>418</v>
      </c>
      <c r="F201" s="131" t="s">
        <v>503</v>
      </c>
      <c r="G201" s="85" t="s">
        <v>411</v>
      </c>
      <c r="H201" s="85" t="str">
        <f t="shared" si="48"/>
        <v>-</v>
      </c>
      <c r="I201" s="81">
        <f t="shared" si="47"/>
        <v>0</v>
      </c>
      <c r="J201" s="80"/>
      <c r="K201" s="157"/>
      <c r="L201" s="154"/>
      <c r="M201" s="15" t="s">
        <v>11</v>
      </c>
      <c r="N201" s="77"/>
    </row>
    <row r="202" spans="1:14" s="28" customFormat="1" ht="52.5" customHeight="1" x14ac:dyDescent="0.25">
      <c r="A202" s="176"/>
      <c r="B202" s="68" t="s">
        <v>254</v>
      </c>
      <c r="C202" s="71">
        <f t="shared" si="49"/>
        <v>1</v>
      </c>
      <c r="D202" s="93" t="s">
        <v>188</v>
      </c>
      <c r="E202" s="91" t="s">
        <v>319</v>
      </c>
      <c r="F202" s="131" t="s">
        <v>503</v>
      </c>
      <c r="G202" s="85" t="s">
        <v>411</v>
      </c>
      <c r="H202" s="85" t="str">
        <f t="shared" si="48"/>
        <v>-</v>
      </c>
      <c r="I202" s="81">
        <f t="shared" si="47"/>
        <v>0</v>
      </c>
      <c r="J202" s="80"/>
      <c r="K202" s="157"/>
      <c r="L202" s="154"/>
      <c r="M202" s="15" t="s">
        <v>256</v>
      </c>
      <c r="N202" s="74"/>
    </row>
    <row r="203" spans="1:14" s="28" customFormat="1" ht="52.5" customHeight="1" x14ac:dyDescent="0.25">
      <c r="A203" s="176"/>
      <c r="B203" s="68" t="s">
        <v>255</v>
      </c>
      <c r="C203" s="71">
        <f t="shared" si="49"/>
        <v>1</v>
      </c>
      <c r="D203" s="93" t="s">
        <v>357</v>
      </c>
      <c r="E203" s="138" t="s">
        <v>705</v>
      </c>
      <c r="F203" s="131" t="s">
        <v>500</v>
      </c>
      <c r="G203" s="85" t="s">
        <v>411</v>
      </c>
      <c r="H203" s="85" t="str">
        <f t="shared" si="48"/>
        <v>-</v>
      </c>
      <c r="I203" s="81">
        <f t="shared" si="47"/>
        <v>0</v>
      </c>
      <c r="J203" s="80"/>
      <c r="K203" s="151"/>
      <c r="L203" s="152"/>
      <c r="M203" s="15" t="s">
        <v>256</v>
      </c>
      <c r="N203" s="74"/>
    </row>
    <row r="204" spans="1:14" s="28" customFormat="1" ht="52.5" customHeight="1" x14ac:dyDescent="0.25">
      <c r="A204" s="176"/>
      <c r="B204" s="68" t="s">
        <v>317</v>
      </c>
      <c r="C204" s="71">
        <f t="shared" si="49"/>
        <v>1</v>
      </c>
      <c r="D204" s="93" t="s">
        <v>229</v>
      </c>
      <c r="E204" s="91" t="s">
        <v>419</v>
      </c>
      <c r="F204" s="131" t="s">
        <v>500</v>
      </c>
      <c r="G204" s="85" t="s">
        <v>411</v>
      </c>
      <c r="H204" s="85" t="str">
        <f t="shared" si="48"/>
        <v>-</v>
      </c>
      <c r="I204" s="81">
        <f t="shared" si="47"/>
        <v>0</v>
      </c>
      <c r="J204" s="80"/>
      <c r="K204" s="157"/>
      <c r="L204" s="154"/>
      <c r="M204" s="15" t="s">
        <v>11</v>
      </c>
      <c r="N204" s="77"/>
    </row>
    <row r="205" spans="1:14" s="28" customFormat="1" ht="156.75" customHeight="1" x14ac:dyDescent="0.25">
      <c r="A205" s="176"/>
      <c r="B205" s="68" t="s">
        <v>318</v>
      </c>
      <c r="C205" s="71">
        <f t="shared" si="49"/>
        <v>1</v>
      </c>
      <c r="D205" s="93" t="s">
        <v>359</v>
      </c>
      <c r="E205" s="138" t="s">
        <v>693</v>
      </c>
      <c r="F205" s="131" t="s">
        <v>500</v>
      </c>
      <c r="G205" s="85" t="s">
        <v>411</v>
      </c>
      <c r="H205" s="85" t="str">
        <f t="shared" si="48"/>
        <v>-</v>
      </c>
      <c r="I205" s="81">
        <f t="shared" si="47"/>
        <v>0</v>
      </c>
      <c r="J205" s="80"/>
      <c r="K205" s="157"/>
      <c r="L205" s="154"/>
      <c r="M205" s="15" t="s">
        <v>256</v>
      </c>
      <c r="N205" s="66"/>
    </row>
    <row r="206" spans="1:14" s="28" customFormat="1" ht="66.75" customHeight="1" x14ac:dyDescent="0.25">
      <c r="A206" s="176"/>
      <c r="B206" s="68" t="s">
        <v>324</v>
      </c>
      <c r="C206" s="71">
        <f t="shared" si="49"/>
        <v>1</v>
      </c>
      <c r="D206" s="93" t="s">
        <v>312</v>
      </c>
      <c r="E206" s="138" t="s">
        <v>692</v>
      </c>
      <c r="F206" s="131" t="s">
        <v>503</v>
      </c>
      <c r="G206" s="85" t="s">
        <v>411</v>
      </c>
      <c r="H206" s="85" t="str">
        <f t="shared" si="48"/>
        <v>-</v>
      </c>
      <c r="I206" s="85">
        <f t="shared" si="47"/>
        <v>0</v>
      </c>
      <c r="J206" s="80"/>
      <c r="K206" s="157"/>
      <c r="L206" s="154"/>
      <c r="M206" s="15" t="s">
        <v>11</v>
      </c>
      <c r="N206" s="100"/>
    </row>
    <row r="207" spans="1:14" s="28" customFormat="1" ht="66.75" customHeight="1" x14ac:dyDescent="0.25">
      <c r="A207" s="176"/>
      <c r="B207" s="68" t="s">
        <v>325</v>
      </c>
      <c r="C207" s="71">
        <f t="shared" si="49"/>
        <v>1</v>
      </c>
      <c r="D207" s="93" t="s">
        <v>313</v>
      </c>
      <c r="E207" s="91" t="s">
        <v>314</v>
      </c>
      <c r="F207" s="131" t="s">
        <v>500</v>
      </c>
      <c r="G207" s="85" t="s">
        <v>411</v>
      </c>
      <c r="H207" s="85" t="str">
        <f t="shared" si="48"/>
        <v>-</v>
      </c>
      <c r="I207" s="81">
        <f t="shared" si="47"/>
        <v>0</v>
      </c>
      <c r="J207" s="80"/>
      <c r="K207" s="157"/>
      <c r="L207" s="154"/>
      <c r="M207" s="15" t="s">
        <v>11</v>
      </c>
      <c r="N207" s="66"/>
    </row>
    <row r="208" spans="1:14" s="28" customFormat="1" ht="31.5" customHeight="1" x14ac:dyDescent="0.25">
      <c r="A208" s="176"/>
      <c r="B208" s="126" t="s">
        <v>286</v>
      </c>
      <c r="C208" s="127"/>
      <c r="D208" s="127"/>
      <c r="E208" s="127"/>
      <c r="F208" s="127"/>
      <c r="G208" s="127"/>
      <c r="H208" s="127"/>
      <c r="I208" s="127"/>
      <c r="J208" s="127"/>
      <c r="K208" s="127"/>
      <c r="L208" s="127"/>
      <c r="M208" s="128"/>
      <c r="N208" s="66"/>
    </row>
    <row r="209" spans="1:14" s="28" customFormat="1" ht="89.25" customHeight="1" x14ac:dyDescent="0.25">
      <c r="A209" s="176"/>
      <c r="B209" s="68" t="s">
        <v>326</v>
      </c>
      <c r="C209" s="67">
        <f t="shared" ref="C209:C214" si="50">IF(H209=3,3,IF(H209=2,2,IF(H209=1,1,IF(H209=0,0,IF(H209="-",1,"ERRO")))))</f>
        <v>1</v>
      </c>
      <c r="D209" s="93" t="s">
        <v>408</v>
      </c>
      <c r="E209" s="91" t="s">
        <v>232</v>
      </c>
      <c r="F209" s="131" t="s">
        <v>13</v>
      </c>
      <c r="G209" s="85" t="s">
        <v>411</v>
      </c>
      <c r="H209" s="85" t="str">
        <f t="shared" si="48"/>
        <v>-</v>
      </c>
      <c r="I209" s="81">
        <f t="shared" ref="I209:I214" si="51">IF(H209="-",0,1)</f>
        <v>0</v>
      </c>
      <c r="J209" s="80"/>
      <c r="K209" s="157"/>
      <c r="L209" s="154"/>
      <c r="M209" s="15" t="s">
        <v>256</v>
      </c>
      <c r="N209" s="66"/>
    </row>
    <row r="210" spans="1:14" s="28" customFormat="1" ht="89.25" customHeight="1" x14ac:dyDescent="0.25">
      <c r="A210" s="176"/>
      <c r="B210" s="68" t="s">
        <v>327</v>
      </c>
      <c r="C210" s="67">
        <f t="shared" si="50"/>
        <v>1</v>
      </c>
      <c r="D210" s="93" t="s">
        <v>361</v>
      </c>
      <c r="E210" s="138" t="s">
        <v>706</v>
      </c>
      <c r="F210" s="131" t="s">
        <v>503</v>
      </c>
      <c r="G210" s="85" t="s">
        <v>411</v>
      </c>
      <c r="H210" s="85" t="str">
        <f t="shared" si="48"/>
        <v>-</v>
      </c>
      <c r="I210" s="81">
        <f t="shared" si="51"/>
        <v>0</v>
      </c>
      <c r="J210" s="80"/>
      <c r="K210" s="158"/>
      <c r="L210" s="159"/>
      <c r="M210" s="15" t="s">
        <v>11</v>
      </c>
      <c r="N210" s="66"/>
    </row>
    <row r="211" spans="1:14" s="28" customFormat="1" ht="89.25" customHeight="1" x14ac:dyDescent="0.25">
      <c r="A211" s="176"/>
      <c r="B211" s="68" t="s">
        <v>328</v>
      </c>
      <c r="C211" s="76">
        <f>IF(H211=3,3,IF(H211=2,2,IF(H211=1,1,IF(H211=0,0,IF(H211="-",1,"ERRO")))))</f>
        <v>1</v>
      </c>
      <c r="D211" s="93" t="s">
        <v>183</v>
      </c>
      <c r="E211" s="91" t="s">
        <v>236</v>
      </c>
      <c r="F211" s="131" t="s">
        <v>503</v>
      </c>
      <c r="G211" s="85" t="s">
        <v>411</v>
      </c>
      <c r="H211" s="85" t="str">
        <f t="shared" si="48"/>
        <v>-</v>
      </c>
      <c r="I211" s="81">
        <f>IF(H211="-",0,1)</f>
        <v>0</v>
      </c>
      <c r="J211" s="80"/>
      <c r="K211" s="157"/>
      <c r="L211" s="154"/>
      <c r="M211" s="15" t="s">
        <v>11</v>
      </c>
      <c r="N211" s="77"/>
    </row>
    <row r="212" spans="1:14" s="28" customFormat="1" ht="89.25" customHeight="1" x14ac:dyDescent="0.25">
      <c r="A212" s="176"/>
      <c r="B212" s="68" t="s">
        <v>329</v>
      </c>
      <c r="C212" s="67">
        <f>IF(H212=3,3,IF(H212=2,2,IF(H212=1,1,IF(H212=0,0,IF(H212="-",1,"ERRO")))))</f>
        <v>1</v>
      </c>
      <c r="D212" s="93" t="s">
        <v>183</v>
      </c>
      <c r="E212" s="91" t="s">
        <v>270</v>
      </c>
      <c r="F212" s="131" t="s">
        <v>503</v>
      </c>
      <c r="G212" s="85" t="s">
        <v>411</v>
      </c>
      <c r="H212" s="85" t="str">
        <f t="shared" si="48"/>
        <v>-</v>
      </c>
      <c r="I212" s="81">
        <f>IF(H212="-",0,1)</f>
        <v>0</v>
      </c>
      <c r="J212" s="80"/>
      <c r="K212" s="157"/>
      <c r="L212" s="154"/>
      <c r="M212" s="15" t="s">
        <v>256</v>
      </c>
      <c r="N212" s="66"/>
    </row>
    <row r="213" spans="1:14" s="28" customFormat="1" ht="89.25" customHeight="1" x14ac:dyDescent="0.25">
      <c r="A213" s="176"/>
      <c r="B213" s="68" t="s">
        <v>330</v>
      </c>
      <c r="C213" s="71">
        <f>IF(H213=3,3,IF(H213=2,2,IF(H213=1,1,IF(H213=0,0,IF(H213="-",1,"ERRO")))))</f>
        <v>1</v>
      </c>
      <c r="D213" s="93" t="s">
        <v>183</v>
      </c>
      <c r="E213" s="91" t="s">
        <v>233</v>
      </c>
      <c r="F213" s="131" t="s">
        <v>662</v>
      </c>
      <c r="G213" s="85" t="s">
        <v>411</v>
      </c>
      <c r="H213" s="85" t="str">
        <f t="shared" si="48"/>
        <v>-</v>
      </c>
      <c r="I213" s="81">
        <f>IF(H213="-",0,1)</f>
        <v>0</v>
      </c>
      <c r="J213" s="80"/>
      <c r="K213" s="157"/>
      <c r="L213" s="154"/>
      <c r="M213" s="15" t="s">
        <v>256</v>
      </c>
      <c r="N213" s="77"/>
    </row>
    <row r="214" spans="1:14" s="28" customFormat="1" ht="89.25" customHeight="1" x14ac:dyDescent="0.25">
      <c r="A214" s="176"/>
      <c r="B214" s="68" t="s">
        <v>331</v>
      </c>
      <c r="C214" s="71">
        <f t="shared" si="50"/>
        <v>1</v>
      </c>
      <c r="D214" s="93" t="s">
        <v>362</v>
      </c>
      <c r="E214" s="91" t="s">
        <v>363</v>
      </c>
      <c r="F214" s="131" t="s">
        <v>503</v>
      </c>
      <c r="G214" s="85" t="s">
        <v>411</v>
      </c>
      <c r="H214" s="85" t="str">
        <f t="shared" si="48"/>
        <v>-</v>
      </c>
      <c r="I214" s="81">
        <f t="shared" si="51"/>
        <v>0</v>
      </c>
      <c r="J214" s="80"/>
      <c r="K214" s="157"/>
      <c r="L214" s="154"/>
      <c r="M214" s="15" t="s">
        <v>256</v>
      </c>
      <c r="N214" s="66"/>
    </row>
    <row r="215" spans="1:14" s="28" customFormat="1" ht="82.5" customHeight="1" x14ac:dyDescent="0.25">
      <c r="A215" s="176"/>
      <c r="B215" s="68" t="s">
        <v>332</v>
      </c>
      <c r="C215" s="67">
        <f>IF(H215=3,3,IF(H215=2,2,IF(H215=1,1,IF(H215=0,0,IF(H215="-",1,"ERRO")))))</f>
        <v>1</v>
      </c>
      <c r="D215" s="93" t="s">
        <v>182</v>
      </c>
      <c r="E215" s="91" t="s">
        <v>231</v>
      </c>
      <c r="F215" s="131" t="s">
        <v>503</v>
      </c>
      <c r="G215" s="85" t="s">
        <v>411</v>
      </c>
      <c r="H215" s="85" t="str">
        <f t="shared" si="48"/>
        <v>-</v>
      </c>
      <c r="I215" s="81">
        <f>IF(H215="-",0,1)</f>
        <v>0</v>
      </c>
      <c r="J215" s="80"/>
      <c r="K215" s="157"/>
      <c r="L215" s="154"/>
      <c r="M215" s="15" t="s">
        <v>256</v>
      </c>
      <c r="N215" s="66"/>
    </row>
    <row r="216" spans="1:14" s="28" customFormat="1" ht="173.25" x14ac:dyDescent="0.25">
      <c r="A216" s="176"/>
      <c r="B216" s="68" t="s">
        <v>333</v>
      </c>
      <c r="C216" s="67">
        <f>IF(H216=3,3,IF(H216=2,2,IF(H216=1,1,IF(H216=0,0,IF(H216="-",1,"ERRO")))))</f>
        <v>1</v>
      </c>
      <c r="D216" s="93" t="s">
        <v>364</v>
      </c>
      <c r="E216" s="138" t="s">
        <v>707</v>
      </c>
      <c r="F216" s="131" t="s">
        <v>503</v>
      </c>
      <c r="G216" s="85" t="s">
        <v>411</v>
      </c>
      <c r="H216" s="85" t="str">
        <f t="shared" si="48"/>
        <v>-</v>
      </c>
      <c r="I216" s="81">
        <f>IF(H216="-",0,1)</f>
        <v>0</v>
      </c>
      <c r="J216" s="80"/>
      <c r="K216" s="151"/>
      <c r="L216" s="152"/>
      <c r="M216" s="15" t="s">
        <v>256</v>
      </c>
      <c r="N216" s="66"/>
    </row>
    <row r="217" spans="1:14" s="28" customFormat="1" ht="78" customHeight="1" x14ac:dyDescent="0.25">
      <c r="A217" s="176"/>
      <c r="B217" s="68" t="s">
        <v>334</v>
      </c>
      <c r="C217" s="76">
        <f>IF(H217=3,3,IF(H217=2,2,IF(H217=1,1,IF(H217=0,0,IF(H217="-",1,"ERRO")))))</f>
        <v>1</v>
      </c>
      <c r="D217" s="93" t="s">
        <v>182</v>
      </c>
      <c r="E217" s="91" t="s">
        <v>238</v>
      </c>
      <c r="F217" s="131" t="s">
        <v>503</v>
      </c>
      <c r="G217" s="85" t="s">
        <v>411</v>
      </c>
      <c r="H217" s="85" t="str">
        <f t="shared" si="48"/>
        <v>-</v>
      </c>
      <c r="I217" s="81">
        <f>IF(H217="-",0,1)</f>
        <v>0</v>
      </c>
      <c r="J217" s="80"/>
      <c r="K217" s="157"/>
      <c r="L217" s="154"/>
      <c r="M217" s="15" t="s">
        <v>11</v>
      </c>
      <c r="N217" s="77"/>
    </row>
    <row r="218" spans="1:14" s="28" customFormat="1" ht="94.5" x14ac:dyDescent="0.25">
      <c r="A218" s="176"/>
      <c r="B218" s="68" t="s">
        <v>335</v>
      </c>
      <c r="C218" s="71">
        <f>IF(H218=3,3,IF(H218=2,2,IF(H218=1,1,IF(H218=0,0,IF(H218="-",1,"ERRO")))))</f>
        <v>1</v>
      </c>
      <c r="D218" s="93" t="s">
        <v>321</v>
      </c>
      <c r="E218" s="91" t="s">
        <v>320</v>
      </c>
      <c r="F218" s="131" t="s">
        <v>503</v>
      </c>
      <c r="G218" s="85" t="s">
        <v>411</v>
      </c>
      <c r="H218" s="85" t="str">
        <f t="shared" si="48"/>
        <v>-</v>
      </c>
      <c r="I218" s="85">
        <f>IF(H218="-",0,1)</f>
        <v>0</v>
      </c>
      <c r="J218" s="80"/>
      <c r="K218" s="157"/>
      <c r="L218" s="154"/>
      <c r="M218" s="15" t="s">
        <v>256</v>
      </c>
      <c r="N218" s="100"/>
    </row>
    <row r="219" spans="1:14" s="28" customFormat="1" ht="78" customHeight="1" x14ac:dyDescent="0.25">
      <c r="A219" s="176"/>
      <c r="B219" s="68" t="s">
        <v>336</v>
      </c>
      <c r="C219" s="71">
        <f>IF(H219=3,3,IF(H219=2,2,IF(H219=1,1,IF(H219=0,0,IF(H219="-",1,"ERRO")))))</f>
        <v>1</v>
      </c>
      <c r="D219" s="93" t="s">
        <v>322</v>
      </c>
      <c r="E219" s="91" t="s">
        <v>237</v>
      </c>
      <c r="F219" s="131" t="s">
        <v>503</v>
      </c>
      <c r="G219" s="85" t="s">
        <v>411</v>
      </c>
      <c r="H219" s="85" t="str">
        <f t="shared" si="48"/>
        <v>-</v>
      </c>
      <c r="I219" s="81">
        <f>IF(H219="-",0,1)</f>
        <v>0</v>
      </c>
      <c r="J219" s="80"/>
      <c r="K219" s="157"/>
      <c r="L219" s="154"/>
      <c r="M219" s="15" t="s">
        <v>11</v>
      </c>
      <c r="N219" s="66"/>
    </row>
    <row r="220" spans="1:14" s="28" customFormat="1" ht="31.5" customHeight="1" x14ac:dyDescent="0.25">
      <c r="A220" s="176"/>
      <c r="B220" s="126" t="s">
        <v>287</v>
      </c>
      <c r="C220" s="127"/>
      <c r="D220" s="127"/>
      <c r="E220" s="127"/>
      <c r="F220" s="127"/>
      <c r="G220" s="127"/>
      <c r="H220" s="127"/>
      <c r="I220" s="127"/>
      <c r="J220" s="127"/>
      <c r="K220" s="127"/>
      <c r="L220" s="127"/>
      <c r="M220" s="128"/>
      <c r="N220" s="66"/>
    </row>
    <row r="221" spans="1:14" s="28" customFormat="1" ht="56.25" customHeight="1" x14ac:dyDescent="0.25">
      <c r="A221" s="176"/>
      <c r="B221" s="68" t="s">
        <v>337</v>
      </c>
      <c r="C221" s="67">
        <f t="shared" ref="C221:C229" si="52">IF(H221=3,3,IF(H221=2,2,IF(H221=1,1,IF(H221=0,0,IF(H221="-",1,"ERRO")))))</f>
        <v>1</v>
      </c>
      <c r="D221" s="93" t="s">
        <v>342</v>
      </c>
      <c r="E221" s="91" t="s">
        <v>193</v>
      </c>
      <c r="F221" s="131" t="s">
        <v>503</v>
      </c>
      <c r="G221" s="85" t="s">
        <v>411</v>
      </c>
      <c r="H221" s="85" t="str">
        <f t="shared" si="48"/>
        <v>-</v>
      </c>
      <c r="I221" s="81">
        <f t="shared" ref="I221:I229" si="53">IF(H221="-",0,1)</f>
        <v>0</v>
      </c>
      <c r="J221" s="80"/>
      <c r="K221" s="160"/>
      <c r="L221" s="161"/>
      <c r="M221" s="15" t="s">
        <v>11</v>
      </c>
      <c r="N221" s="66"/>
    </row>
    <row r="222" spans="1:14" s="28" customFormat="1" ht="56.25" customHeight="1" x14ac:dyDescent="0.25">
      <c r="A222" s="176"/>
      <c r="B222" s="68" t="s">
        <v>338</v>
      </c>
      <c r="C222" s="67">
        <f t="shared" si="52"/>
        <v>1</v>
      </c>
      <c r="D222" s="93" t="s">
        <v>342</v>
      </c>
      <c r="E222" s="91" t="s">
        <v>194</v>
      </c>
      <c r="F222" s="131" t="s">
        <v>503</v>
      </c>
      <c r="G222" s="85" t="s">
        <v>411</v>
      </c>
      <c r="H222" s="85" t="str">
        <f>IF(G222="Sim", 3,IF(G222="Parcial ( + )",2,IF(G222="Parcial ( - )",1,IF(G222="Não",0,IF(G222="N/A","-",IF(G222="Não avaliado","-","ERRO"))))))</f>
        <v>-</v>
      </c>
      <c r="I222" s="81">
        <f t="shared" si="53"/>
        <v>0</v>
      </c>
      <c r="J222" s="80"/>
      <c r="K222" s="160"/>
      <c r="L222" s="161"/>
      <c r="M222" s="15" t="s">
        <v>11</v>
      </c>
      <c r="N222" s="66"/>
    </row>
    <row r="223" spans="1:14" s="28" customFormat="1" ht="56.25" customHeight="1" x14ac:dyDescent="0.25">
      <c r="A223" s="176"/>
      <c r="B223" s="68" t="s">
        <v>339</v>
      </c>
      <c r="C223" s="67">
        <f>IF(H223=3,3,IF(H223=2,2,IF(H223=1,1,IF(H223=0,0,IF(H223="-",1,"ERRO")))))</f>
        <v>1</v>
      </c>
      <c r="D223" s="93" t="s">
        <v>407</v>
      </c>
      <c r="E223" s="91" t="s">
        <v>410</v>
      </c>
      <c r="F223" s="131" t="s">
        <v>503</v>
      </c>
      <c r="G223" s="85" t="s">
        <v>411</v>
      </c>
      <c r="H223" s="85" t="str">
        <f>IF(G223="Sim", 3,IF(G223="Parcial ( + )",2,IF(G223="Parcial ( - )",1,IF(G223="Não",0,IF(G223="N/A","-",IF(G223="Não avaliado","-","ERRO"))))))</f>
        <v>-</v>
      </c>
      <c r="I223" s="81">
        <f>IF(H223="-",0,1)</f>
        <v>0</v>
      </c>
      <c r="J223" s="80"/>
      <c r="K223" s="160"/>
      <c r="L223" s="161"/>
      <c r="M223" s="15" t="s">
        <v>11</v>
      </c>
      <c r="N223" s="66"/>
    </row>
    <row r="224" spans="1:14" s="28" customFormat="1" ht="56.25" customHeight="1" x14ac:dyDescent="0.25">
      <c r="A224" s="176"/>
      <c r="B224" s="68" t="s">
        <v>340</v>
      </c>
      <c r="C224" s="67">
        <f t="shared" si="52"/>
        <v>1</v>
      </c>
      <c r="D224" s="93" t="s">
        <v>342</v>
      </c>
      <c r="E224" s="91" t="s">
        <v>195</v>
      </c>
      <c r="F224" s="131" t="s">
        <v>503</v>
      </c>
      <c r="G224" s="85" t="s">
        <v>411</v>
      </c>
      <c r="H224" s="85" t="str">
        <f>IF(G224="Sim", 3,IF(G224="Parcial ( + )",2,IF(G224="Parcial ( - )",1,IF(G224="Não",0,IF(G224="N/A","-",IF(G224="Não avaliado","-","ERRO"))))))</f>
        <v>-</v>
      </c>
      <c r="I224" s="81">
        <f t="shared" si="53"/>
        <v>0</v>
      </c>
      <c r="J224" s="80"/>
      <c r="K224" s="160"/>
      <c r="L224" s="161"/>
      <c r="M224" s="15" t="s">
        <v>11</v>
      </c>
      <c r="N224" s="66"/>
    </row>
    <row r="225" spans="1:14" s="28" customFormat="1" ht="56.25" customHeight="1" x14ac:dyDescent="0.25">
      <c r="A225" s="176"/>
      <c r="B225" s="68" t="s">
        <v>343</v>
      </c>
      <c r="C225" s="85">
        <f t="shared" si="52"/>
        <v>1</v>
      </c>
      <c r="D225" s="93" t="s">
        <v>366</v>
      </c>
      <c r="E225" s="91" t="s">
        <v>367</v>
      </c>
      <c r="F225" s="131" t="s">
        <v>503</v>
      </c>
      <c r="G225" s="85" t="s">
        <v>411</v>
      </c>
      <c r="H225" s="85" t="str">
        <f>IF(G225="Sim", 3,IF(G225="Parcial ( + )",2,IF(G225="Parcial ( - )",1,IF(G225="Não",0,IF(G225="N/A","-",IF(G225="Não avaliado","-","ERRO"))))))</f>
        <v>-</v>
      </c>
      <c r="I225" s="85">
        <f t="shared" si="53"/>
        <v>0</v>
      </c>
      <c r="J225" s="80"/>
      <c r="K225" s="160"/>
      <c r="L225" s="161"/>
      <c r="M225" s="15" t="s">
        <v>11</v>
      </c>
      <c r="N225" s="102"/>
    </row>
    <row r="226" spans="1:14" s="28" customFormat="1" ht="31.5" customHeight="1" x14ac:dyDescent="0.25">
      <c r="A226" s="176"/>
      <c r="B226" s="126" t="s">
        <v>341</v>
      </c>
      <c r="C226" s="127"/>
      <c r="D226" s="127"/>
      <c r="E226" s="127"/>
      <c r="F226" s="127"/>
      <c r="G226" s="127"/>
      <c r="H226" s="127"/>
      <c r="I226" s="127"/>
      <c r="J226" s="127"/>
      <c r="K226" s="127"/>
      <c r="L226" s="127"/>
      <c r="M226" s="128"/>
      <c r="N226" s="100"/>
    </row>
    <row r="227" spans="1:14" s="28" customFormat="1" ht="67.5" customHeight="1" x14ac:dyDescent="0.25">
      <c r="A227" s="176"/>
      <c r="B227" s="68" t="s">
        <v>365</v>
      </c>
      <c r="C227" s="85">
        <f t="shared" si="52"/>
        <v>1</v>
      </c>
      <c r="D227" s="93" t="s">
        <v>413</v>
      </c>
      <c r="E227" s="91" t="s">
        <v>508</v>
      </c>
      <c r="F227" s="131" t="s">
        <v>505</v>
      </c>
      <c r="G227" s="85" t="s">
        <v>694</v>
      </c>
      <c r="H227" s="85" t="str">
        <f>IF(G227="Sim", 3,IF(G227="Parcial ( + )",2,IF(G227="Parcial ( - )",1,IF(G227="Não",0,IF(G227="Não avaliado","-","ERRO")))))</f>
        <v>-</v>
      </c>
      <c r="I227" s="85">
        <f t="shared" si="53"/>
        <v>0</v>
      </c>
      <c r="J227" s="80"/>
      <c r="K227" s="160"/>
      <c r="L227" s="161"/>
      <c r="M227" s="15" t="s">
        <v>256</v>
      </c>
      <c r="N227" s="100"/>
    </row>
    <row r="228" spans="1:14" s="28" customFormat="1" ht="67.5" customHeight="1" x14ac:dyDescent="0.25">
      <c r="A228" s="176"/>
      <c r="B228" s="68" t="s">
        <v>668</v>
      </c>
      <c r="C228" s="85">
        <f t="shared" si="52"/>
        <v>1</v>
      </c>
      <c r="D228" s="93" t="s">
        <v>179</v>
      </c>
      <c r="E228" s="91" t="s">
        <v>437</v>
      </c>
      <c r="F228" s="131" t="s">
        <v>505</v>
      </c>
      <c r="G228" s="85" t="s">
        <v>411</v>
      </c>
      <c r="H228" s="85" t="str">
        <f>IF(G228="Sim", 3,IF(G228="Parcial ( + )",2,IF(G228="Parcial ( - )",1,IF(G228="Não",0,IF(G228="N/A","-",IF(G228="Não avaliado","-","ERRO"))))))</f>
        <v>-</v>
      </c>
      <c r="I228" s="85">
        <f t="shared" si="53"/>
        <v>0</v>
      </c>
      <c r="J228" s="80"/>
      <c r="K228" s="160"/>
      <c r="L228" s="161"/>
      <c r="M228" s="15" t="s">
        <v>257</v>
      </c>
      <c r="N228" s="100"/>
    </row>
    <row r="229" spans="1:14" s="28" customFormat="1" ht="67.5" customHeight="1" x14ac:dyDescent="0.25">
      <c r="A229" s="176"/>
      <c r="B229" s="68" t="s">
        <v>684</v>
      </c>
      <c r="C229" s="85">
        <f t="shared" si="52"/>
        <v>1</v>
      </c>
      <c r="D229" s="93" t="s">
        <v>438</v>
      </c>
      <c r="E229" s="91" t="s">
        <v>181</v>
      </c>
      <c r="F229" s="131" t="s">
        <v>507</v>
      </c>
      <c r="G229" s="85" t="s">
        <v>694</v>
      </c>
      <c r="H229" s="85" t="str">
        <f>IF(G229="Sim",0,IF(G229="Não",3,IF(G229="Não avaliado","-","ERRO")))</f>
        <v>-</v>
      </c>
      <c r="I229" s="85">
        <f t="shared" si="53"/>
        <v>0</v>
      </c>
      <c r="J229" s="80"/>
      <c r="K229" s="160"/>
      <c r="L229" s="161"/>
      <c r="M229" s="15" t="s">
        <v>256</v>
      </c>
      <c r="N229" s="100"/>
    </row>
    <row r="230" spans="1:14" s="28" customFormat="1" ht="67.5" customHeight="1" x14ac:dyDescent="0.25">
      <c r="A230" s="176"/>
      <c r="B230" s="69" t="s">
        <v>685</v>
      </c>
      <c r="C230" s="85">
        <f>IF(H230=3,3,IF(H230=2,2,IF(H230=1,1,IF(H230=0,0,IF(H230="-",1,"ERRO")))))</f>
        <v>1</v>
      </c>
      <c r="D230" s="93" t="s">
        <v>323</v>
      </c>
      <c r="E230" s="91" t="s">
        <v>345</v>
      </c>
      <c r="F230" s="131" t="s">
        <v>507</v>
      </c>
      <c r="G230" s="85" t="s">
        <v>64</v>
      </c>
      <c r="H230" s="85" t="str">
        <f>IF(G230="Sim", 3,IF(G230="Parcial ( + )",2,IF(G230="Parcial ( - )",1,IF(G230="Não",0,IF(G230="N/A","-",IF(G230="Não avaliado","-","ERRO"))))))</f>
        <v>-</v>
      </c>
      <c r="I230" s="85">
        <f>IF(H230="-",0,1)</f>
        <v>0</v>
      </c>
      <c r="J230" s="80"/>
      <c r="K230" s="160"/>
      <c r="L230" s="161"/>
      <c r="M230" s="15" t="s">
        <v>256</v>
      </c>
      <c r="N230" s="100"/>
    </row>
    <row r="231" spans="1:14" s="28" customFormat="1" ht="67.5" customHeight="1" x14ac:dyDescent="0.25">
      <c r="A231" s="176"/>
      <c r="B231" s="69" t="s">
        <v>686</v>
      </c>
      <c r="C231" s="85">
        <f>IF(H231=3,3,IF(H231=2,2,IF(H231=1,1,IF(H231=0,0,IF(H231="-",1,"ERRO")))))</f>
        <v>1</v>
      </c>
      <c r="D231" s="93" t="s">
        <v>323</v>
      </c>
      <c r="E231" s="91" t="s">
        <v>346</v>
      </c>
      <c r="F231" s="131" t="s">
        <v>507</v>
      </c>
      <c r="G231" s="85" t="s">
        <v>411</v>
      </c>
      <c r="H231" s="85" t="str">
        <f>IF(G231="Sim", 3,IF(G231="Parcial ( + )",2,IF(G231="Parcial ( - )",1,IF(G231="Não",0,IF(G231="N/A","-",IF(G231="Não avaliado","-","ERRO"))))))</f>
        <v>-</v>
      </c>
      <c r="I231" s="85">
        <f>IF(H231="-",0,1)</f>
        <v>0</v>
      </c>
      <c r="J231" s="80"/>
      <c r="K231" s="160"/>
      <c r="L231" s="161"/>
      <c r="M231" s="15" t="s">
        <v>11</v>
      </c>
      <c r="N231" s="100"/>
    </row>
    <row r="232" spans="1:14" s="28" customFormat="1" ht="67.5" customHeight="1" x14ac:dyDescent="0.25">
      <c r="A232" s="176"/>
      <c r="B232" s="68" t="s">
        <v>687</v>
      </c>
      <c r="C232" s="85">
        <f>IF(H232=3,3,IF(H232=2,2,IF(H232=1,1,IF(H232=0,0,IF(H232="-",1,"ERRO")))))</f>
        <v>1</v>
      </c>
      <c r="D232" s="93" t="s">
        <v>506</v>
      </c>
      <c r="E232" s="91" t="s">
        <v>344</v>
      </c>
      <c r="F232" s="131" t="s">
        <v>507</v>
      </c>
      <c r="G232" s="85" t="s">
        <v>64</v>
      </c>
      <c r="H232" s="85" t="str">
        <f>IF(G232="Sim", 3,IF(G232="Parcial ( + )",2,IF(G232="Parcial ( - )",1,IF(G232="Não",0,IF(G232="N/A","-",IF(G232="Não avaliado","-","ERRO"))))))</f>
        <v>-</v>
      </c>
      <c r="I232" s="85">
        <f>IF(H232="-",0,1)</f>
        <v>0</v>
      </c>
      <c r="J232" s="80"/>
      <c r="K232" s="160"/>
      <c r="L232" s="161"/>
      <c r="M232" s="15" t="s">
        <v>256</v>
      </c>
      <c r="N232" s="100"/>
    </row>
    <row r="233" spans="1:14" s="17" customFormat="1" ht="19.5" x14ac:dyDescent="0.25">
      <c r="A233" s="176"/>
      <c r="B233" s="119"/>
      <c r="C233" s="120"/>
      <c r="D233" s="120"/>
      <c r="E233" s="120"/>
      <c r="F233" s="120"/>
      <c r="G233" s="99" t="s">
        <v>289</v>
      </c>
      <c r="H233" s="64">
        <f>3*SUM(I156:I232)</f>
        <v>0</v>
      </c>
      <c r="I233" s="120"/>
      <c r="J233" s="120"/>
      <c r="K233" s="120"/>
      <c r="N233" s="66"/>
    </row>
    <row r="234" spans="1:14" ht="30" customHeight="1" x14ac:dyDescent="0.25">
      <c r="A234" s="164"/>
      <c r="B234" s="149" t="s">
        <v>9</v>
      </c>
      <c r="C234" s="150"/>
      <c r="D234" s="123" t="s">
        <v>288</v>
      </c>
      <c r="E234" s="123"/>
      <c r="F234" s="123"/>
      <c r="G234" s="123"/>
      <c r="H234" s="123"/>
      <c r="I234" s="123"/>
      <c r="J234" s="123"/>
      <c r="K234" s="123"/>
      <c r="L234" s="123"/>
      <c r="M234" s="124"/>
      <c r="N234" s="165"/>
    </row>
    <row r="235" spans="1:14" s="13" customFormat="1" ht="84" customHeight="1" x14ac:dyDescent="0.25">
      <c r="A235" s="164"/>
      <c r="B235" s="68" t="s">
        <v>53</v>
      </c>
      <c r="C235" s="80">
        <f t="shared" ref="C235:C260" si="54">IF(H235=3,3,IF(H235=2,2,IF(H235=1,1,IF(H235=0,0,IF(H235="-",1,"ERRO")))))</f>
        <v>1</v>
      </c>
      <c r="D235" s="93" t="s">
        <v>212</v>
      </c>
      <c r="E235" s="91" t="s">
        <v>499</v>
      </c>
      <c r="F235" s="131" t="s">
        <v>478</v>
      </c>
      <c r="G235" s="85" t="s">
        <v>64</v>
      </c>
      <c r="H235" s="85" t="str">
        <f t="shared" ref="H235:H260" si="55">IF(G235="Sim", 3,IF(G235="Parcial ( + )",2,IF(G235="Parcial ( - )",1,IF(G235="Não",0,IF(G235="N/A","-",IF(G235="Não avaliado","-","ERRO"))))))</f>
        <v>-</v>
      </c>
      <c r="I235" s="81">
        <f t="shared" ref="I235:I243" si="56">IF(H235="-",0,1)</f>
        <v>0</v>
      </c>
      <c r="J235" s="80"/>
      <c r="K235" s="157"/>
      <c r="L235" s="154"/>
      <c r="M235" s="15" t="s">
        <v>257</v>
      </c>
      <c r="N235" s="165"/>
    </row>
    <row r="236" spans="1:14" s="28" customFormat="1" ht="84" customHeight="1" x14ac:dyDescent="0.25">
      <c r="A236" s="164"/>
      <c r="B236" s="68" t="s">
        <v>54</v>
      </c>
      <c r="C236" s="80">
        <f t="shared" si="54"/>
        <v>1</v>
      </c>
      <c r="D236" s="93" t="s">
        <v>443</v>
      </c>
      <c r="E236" s="91" t="s">
        <v>479</v>
      </c>
      <c r="F236" s="131" t="s">
        <v>478</v>
      </c>
      <c r="G236" s="85" t="s">
        <v>64</v>
      </c>
      <c r="H236" s="85" t="str">
        <f t="shared" si="55"/>
        <v>-</v>
      </c>
      <c r="I236" s="85">
        <f t="shared" si="56"/>
        <v>0</v>
      </c>
      <c r="J236" s="80"/>
      <c r="K236" s="157"/>
      <c r="L236" s="154"/>
      <c r="M236" s="15" t="s">
        <v>257</v>
      </c>
      <c r="N236" s="165"/>
    </row>
    <row r="237" spans="1:14" s="28" customFormat="1" ht="84" customHeight="1" x14ac:dyDescent="0.25">
      <c r="A237" s="164"/>
      <c r="B237" s="68" t="s">
        <v>55</v>
      </c>
      <c r="C237" s="80">
        <f t="shared" si="54"/>
        <v>1</v>
      </c>
      <c r="D237" s="93" t="s">
        <v>480</v>
      </c>
      <c r="E237" s="91" t="s">
        <v>481</v>
      </c>
      <c r="F237" s="131" t="s">
        <v>478</v>
      </c>
      <c r="G237" s="85" t="s">
        <v>64</v>
      </c>
      <c r="H237" s="85" t="str">
        <f t="shared" si="55"/>
        <v>-</v>
      </c>
      <c r="I237" s="85">
        <f>IF(H237="-",0,1)</f>
        <v>0</v>
      </c>
      <c r="J237" s="80"/>
      <c r="K237" s="157"/>
      <c r="L237" s="154"/>
      <c r="M237" s="15" t="s">
        <v>257</v>
      </c>
      <c r="N237" s="165"/>
    </row>
    <row r="238" spans="1:14" s="28" customFormat="1" ht="84" customHeight="1" x14ac:dyDescent="0.25">
      <c r="A238" s="164"/>
      <c r="B238" s="68" t="s">
        <v>56</v>
      </c>
      <c r="C238" s="80">
        <f t="shared" si="54"/>
        <v>1</v>
      </c>
      <c r="D238" s="93" t="s">
        <v>215</v>
      </c>
      <c r="E238" s="91" t="s">
        <v>482</v>
      </c>
      <c r="F238" s="131" t="s">
        <v>478</v>
      </c>
      <c r="G238" s="85" t="s">
        <v>64</v>
      </c>
      <c r="H238" s="85" t="str">
        <f t="shared" si="55"/>
        <v>-</v>
      </c>
      <c r="I238" s="85">
        <f t="shared" si="56"/>
        <v>0</v>
      </c>
      <c r="J238" s="80"/>
      <c r="K238" s="157"/>
      <c r="L238" s="154"/>
      <c r="M238" s="15" t="s">
        <v>257</v>
      </c>
      <c r="N238" s="165"/>
    </row>
    <row r="239" spans="1:14" s="28" customFormat="1" ht="84" customHeight="1" x14ac:dyDescent="0.25">
      <c r="A239" s="164"/>
      <c r="B239" s="68" t="s">
        <v>57</v>
      </c>
      <c r="C239" s="80">
        <f t="shared" si="54"/>
        <v>1</v>
      </c>
      <c r="D239" s="93" t="s">
        <v>640</v>
      </c>
      <c r="E239" s="91" t="s">
        <v>641</v>
      </c>
      <c r="F239" s="131" t="s">
        <v>478</v>
      </c>
      <c r="G239" s="85" t="s">
        <v>64</v>
      </c>
      <c r="H239" s="85" t="str">
        <f t="shared" si="55"/>
        <v>-</v>
      </c>
      <c r="I239" s="81">
        <f t="shared" si="56"/>
        <v>0</v>
      </c>
      <c r="J239" s="80"/>
      <c r="K239" s="157"/>
      <c r="L239" s="154"/>
      <c r="M239" s="15" t="s">
        <v>257</v>
      </c>
      <c r="N239" s="165"/>
    </row>
    <row r="240" spans="1:14" s="28" customFormat="1" ht="84" customHeight="1" x14ac:dyDescent="0.25">
      <c r="A240" s="164"/>
      <c r="B240" s="68" t="s">
        <v>58</v>
      </c>
      <c r="C240" s="80">
        <f t="shared" si="54"/>
        <v>1</v>
      </c>
      <c r="D240" s="93" t="s">
        <v>440</v>
      </c>
      <c r="E240" s="91" t="s">
        <v>483</v>
      </c>
      <c r="F240" s="131" t="s">
        <v>478</v>
      </c>
      <c r="G240" s="85" t="s">
        <v>64</v>
      </c>
      <c r="H240" s="85" t="str">
        <f t="shared" si="55"/>
        <v>-</v>
      </c>
      <c r="I240" s="81">
        <f t="shared" si="56"/>
        <v>0</v>
      </c>
      <c r="J240" s="80"/>
      <c r="K240" s="157"/>
      <c r="L240" s="154"/>
      <c r="M240" s="15" t="s">
        <v>257</v>
      </c>
      <c r="N240" s="165"/>
    </row>
    <row r="241" spans="1:14" s="28" customFormat="1" ht="84" customHeight="1" x14ac:dyDescent="0.25">
      <c r="A241" s="164"/>
      <c r="B241" s="68" t="s">
        <v>59</v>
      </c>
      <c r="C241" s="80">
        <f t="shared" si="54"/>
        <v>1</v>
      </c>
      <c r="D241" s="93" t="s">
        <v>441</v>
      </c>
      <c r="E241" s="91" t="s">
        <v>484</v>
      </c>
      <c r="F241" s="131" t="s">
        <v>478</v>
      </c>
      <c r="G241" s="85" t="s">
        <v>64</v>
      </c>
      <c r="H241" s="85" t="str">
        <f t="shared" si="55"/>
        <v>-</v>
      </c>
      <c r="I241" s="81">
        <f t="shared" si="56"/>
        <v>0</v>
      </c>
      <c r="J241" s="80"/>
      <c r="K241" s="157"/>
      <c r="L241" s="154"/>
      <c r="M241" s="15" t="s">
        <v>257</v>
      </c>
      <c r="N241" s="165"/>
    </row>
    <row r="242" spans="1:14" s="28" customFormat="1" ht="84" customHeight="1" x14ac:dyDescent="0.25">
      <c r="A242" s="164"/>
      <c r="B242" s="68" t="s">
        <v>60</v>
      </c>
      <c r="C242" s="80">
        <f t="shared" si="54"/>
        <v>1</v>
      </c>
      <c r="D242" s="93" t="s">
        <v>642</v>
      </c>
      <c r="E242" s="91" t="s">
        <v>643</v>
      </c>
      <c r="F242" s="131" t="s">
        <v>478</v>
      </c>
      <c r="G242" s="85" t="s">
        <v>64</v>
      </c>
      <c r="H242" s="85" t="str">
        <f t="shared" si="55"/>
        <v>-</v>
      </c>
      <c r="I242" s="81">
        <f t="shared" si="56"/>
        <v>0</v>
      </c>
      <c r="J242" s="80"/>
      <c r="K242" s="157"/>
      <c r="L242" s="154"/>
      <c r="M242" s="15" t="s">
        <v>257</v>
      </c>
      <c r="N242" s="165"/>
    </row>
    <row r="243" spans="1:14" s="28" customFormat="1" ht="84" customHeight="1" x14ac:dyDescent="0.25">
      <c r="A243" s="164"/>
      <c r="B243" s="68" t="s">
        <v>61</v>
      </c>
      <c r="C243" s="80">
        <f t="shared" si="54"/>
        <v>1</v>
      </c>
      <c r="D243" s="93" t="s">
        <v>442</v>
      </c>
      <c r="E243" s="91" t="s">
        <v>485</v>
      </c>
      <c r="F243" s="131" t="s">
        <v>478</v>
      </c>
      <c r="G243" s="85" t="s">
        <v>64</v>
      </c>
      <c r="H243" s="85" t="str">
        <f t="shared" si="55"/>
        <v>-</v>
      </c>
      <c r="I243" s="81">
        <f t="shared" si="56"/>
        <v>0</v>
      </c>
      <c r="J243" s="80"/>
      <c r="K243" s="157"/>
      <c r="L243" s="154"/>
      <c r="M243" s="15" t="s">
        <v>257</v>
      </c>
      <c r="N243" s="165"/>
    </row>
    <row r="244" spans="1:14" s="28" customFormat="1" ht="165" customHeight="1" x14ac:dyDescent="0.25">
      <c r="A244" s="164"/>
      <c r="B244" s="68" t="s">
        <v>62</v>
      </c>
      <c r="C244" s="80">
        <f t="shared" si="54"/>
        <v>1</v>
      </c>
      <c r="D244" s="93" t="s">
        <v>493</v>
      </c>
      <c r="E244" s="91" t="s">
        <v>486</v>
      </c>
      <c r="F244" s="131" t="s">
        <v>478</v>
      </c>
      <c r="G244" s="85" t="s">
        <v>64</v>
      </c>
      <c r="H244" s="85" t="str">
        <f t="shared" si="55"/>
        <v>-</v>
      </c>
      <c r="I244" s="81">
        <f t="shared" ref="I244:I260" si="57">IF(H244="-",0,1)</f>
        <v>0</v>
      </c>
      <c r="J244" s="80"/>
      <c r="K244" s="157"/>
      <c r="L244" s="154"/>
      <c r="M244" s="15" t="s">
        <v>257</v>
      </c>
      <c r="N244" s="165"/>
    </row>
    <row r="245" spans="1:14" s="28" customFormat="1" ht="84" customHeight="1" x14ac:dyDescent="0.25">
      <c r="A245" s="164"/>
      <c r="B245" s="68" t="s">
        <v>63</v>
      </c>
      <c r="C245" s="80">
        <f t="shared" si="54"/>
        <v>1</v>
      </c>
      <c r="D245" s="93" t="s">
        <v>491</v>
      </c>
      <c r="E245" s="138" t="s">
        <v>709</v>
      </c>
      <c r="F245" s="131" t="s">
        <v>478</v>
      </c>
      <c r="G245" s="85" t="s">
        <v>64</v>
      </c>
      <c r="H245" s="85" t="str">
        <f t="shared" si="55"/>
        <v>-</v>
      </c>
      <c r="I245" s="85">
        <f t="shared" si="57"/>
        <v>0</v>
      </c>
      <c r="J245" s="80"/>
      <c r="K245" s="155"/>
      <c r="L245" s="156"/>
      <c r="M245" s="15" t="s">
        <v>257</v>
      </c>
      <c r="N245" s="165"/>
    </row>
    <row r="246" spans="1:14" s="28" customFormat="1" ht="84" customHeight="1" x14ac:dyDescent="0.25">
      <c r="A246" s="164"/>
      <c r="B246" s="68" t="s">
        <v>354</v>
      </c>
      <c r="C246" s="80">
        <f t="shared" si="54"/>
        <v>1</v>
      </c>
      <c r="D246" s="93" t="s">
        <v>492</v>
      </c>
      <c r="E246" s="138" t="s">
        <v>710</v>
      </c>
      <c r="F246" s="131" t="s">
        <v>478</v>
      </c>
      <c r="G246" s="85" t="s">
        <v>64</v>
      </c>
      <c r="H246" s="85" t="str">
        <f t="shared" si="55"/>
        <v>-</v>
      </c>
      <c r="I246" s="85">
        <f t="shared" si="57"/>
        <v>0</v>
      </c>
      <c r="J246" s="80"/>
      <c r="K246" s="155"/>
      <c r="L246" s="156"/>
      <c r="M246" s="15" t="s">
        <v>257</v>
      </c>
      <c r="N246" s="165"/>
    </row>
    <row r="247" spans="1:14" s="28" customFormat="1" ht="84" customHeight="1" x14ac:dyDescent="0.25">
      <c r="A247" s="164"/>
      <c r="B247" s="68" t="s">
        <v>487</v>
      </c>
      <c r="C247" s="80">
        <f t="shared" si="54"/>
        <v>1</v>
      </c>
      <c r="D247" s="93" t="s">
        <v>645</v>
      </c>
      <c r="E247" s="138" t="s">
        <v>678</v>
      </c>
      <c r="F247" s="131" t="s">
        <v>478</v>
      </c>
      <c r="G247" s="85" t="s">
        <v>64</v>
      </c>
      <c r="H247" s="85" t="str">
        <f t="shared" si="55"/>
        <v>-</v>
      </c>
      <c r="I247" s="81">
        <f t="shared" si="57"/>
        <v>0</v>
      </c>
      <c r="J247" s="80"/>
      <c r="K247" s="157"/>
      <c r="L247" s="154"/>
      <c r="M247" s="15" t="s">
        <v>257</v>
      </c>
      <c r="N247" s="165"/>
    </row>
    <row r="248" spans="1:14" s="28" customFormat="1" ht="84" customHeight="1" x14ac:dyDescent="0.25">
      <c r="A248" s="164"/>
      <c r="B248" s="68" t="s">
        <v>488</v>
      </c>
      <c r="C248" s="80">
        <f t="shared" si="54"/>
        <v>1</v>
      </c>
      <c r="D248" s="93" t="s">
        <v>644</v>
      </c>
      <c r="E248" s="91" t="s">
        <v>646</v>
      </c>
      <c r="F248" s="131" t="s">
        <v>478</v>
      </c>
      <c r="G248" s="85" t="s">
        <v>64</v>
      </c>
      <c r="H248" s="85" t="str">
        <f t="shared" si="55"/>
        <v>-</v>
      </c>
      <c r="I248" s="85">
        <f t="shared" si="57"/>
        <v>0</v>
      </c>
      <c r="J248" s="80"/>
      <c r="K248" s="157"/>
      <c r="L248" s="154"/>
      <c r="M248" s="15" t="s">
        <v>257</v>
      </c>
      <c r="N248" s="165"/>
    </row>
    <row r="249" spans="1:14" s="28" customFormat="1" ht="84" customHeight="1" x14ac:dyDescent="0.25">
      <c r="A249" s="164"/>
      <c r="B249" s="68" t="s">
        <v>489</v>
      </c>
      <c r="C249" s="80">
        <f t="shared" si="54"/>
        <v>1</v>
      </c>
      <c r="D249" s="93" t="s">
        <v>647</v>
      </c>
      <c r="E249" s="91" t="s">
        <v>661</v>
      </c>
      <c r="F249" s="131" t="s">
        <v>478</v>
      </c>
      <c r="G249" s="85" t="s">
        <v>64</v>
      </c>
      <c r="H249" s="85" t="str">
        <f t="shared" si="55"/>
        <v>-</v>
      </c>
      <c r="I249" s="85">
        <f t="shared" si="57"/>
        <v>0</v>
      </c>
      <c r="J249" s="80"/>
      <c r="K249" s="157"/>
      <c r="L249" s="154"/>
      <c r="M249" s="15" t="s">
        <v>257</v>
      </c>
      <c r="N249" s="165"/>
    </row>
    <row r="250" spans="1:14" s="28" customFormat="1" ht="84" customHeight="1" x14ac:dyDescent="0.25">
      <c r="A250" s="164"/>
      <c r="B250" s="68" t="s">
        <v>490</v>
      </c>
      <c r="C250" s="80">
        <f t="shared" si="54"/>
        <v>1</v>
      </c>
      <c r="D250" s="93" t="s">
        <v>648</v>
      </c>
      <c r="E250" s="91" t="s">
        <v>649</v>
      </c>
      <c r="F250" s="131" t="s">
        <v>478</v>
      </c>
      <c r="G250" s="85" t="s">
        <v>64</v>
      </c>
      <c r="H250" s="85" t="str">
        <f t="shared" si="55"/>
        <v>-</v>
      </c>
      <c r="I250" s="85">
        <f t="shared" si="57"/>
        <v>0</v>
      </c>
      <c r="J250" s="80"/>
      <c r="K250" s="157"/>
      <c r="L250" s="154"/>
      <c r="M250" s="15" t="s">
        <v>257</v>
      </c>
      <c r="N250" s="165"/>
    </row>
    <row r="251" spans="1:14" s="28" customFormat="1" ht="84" customHeight="1" x14ac:dyDescent="0.25">
      <c r="A251" s="164"/>
      <c r="B251" s="68" t="s">
        <v>498</v>
      </c>
      <c r="C251" s="80">
        <f t="shared" si="54"/>
        <v>1</v>
      </c>
      <c r="D251" s="93" t="s">
        <v>650</v>
      </c>
      <c r="E251" s="91" t="s">
        <v>651</v>
      </c>
      <c r="F251" s="131" t="s">
        <v>478</v>
      </c>
      <c r="G251" s="85" t="s">
        <v>64</v>
      </c>
      <c r="H251" s="85" t="str">
        <f t="shared" si="55"/>
        <v>-</v>
      </c>
      <c r="I251" s="85">
        <f t="shared" si="57"/>
        <v>0</v>
      </c>
      <c r="J251" s="80"/>
      <c r="K251" s="157"/>
      <c r="L251" s="154"/>
      <c r="M251" s="15" t="s">
        <v>257</v>
      </c>
      <c r="N251" s="165"/>
    </row>
    <row r="252" spans="1:14" s="28" customFormat="1" ht="84" customHeight="1" x14ac:dyDescent="0.25">
      <c r="A252" s="164"/>
      <c r="B252" s="68" t="s">
        <v>652</v>
      </c>
      <c r="C252" s="80">
        <f t="shared" si="54"/>
        <v>1</v>
      </c>
      <c r="D252" s="93" t="s">
        <v>387</v>
      </c>
      <c r="E252" s="91" t="s">
        <v>494</v>
      </c>
      <c r="F252" s="131" t="s">
        <v>478</v>
      </c>
      <c r="G252" s="85" t="s">
        <v>64</v>
      </c>
      <c r="H252" s="85" t="str">
        <f t="shared" si="55"/>
        <v>-</v>
      </c>
      <c r="I252" s="81">
        <f t="shared" si="57"/>
        <v>0</v>
      </c>
      <c r="J252" s="80"/>
      <c r="K252" s="157"/>
      <c r="L252" s="154"/>
      <c r="M252" s="15" t="s">
        <v>257</v>
      </c>
      <c r="N252" s="165"/>
    </row>
    <row r="253" spans="1:14" s="28" customFormat="1" ht="84" customHeight="1" x14ac:dyDescent="0.25">
      <c r="A253" s="164"/>
      <c r="B253" s="68" t="s">
        <v>653</v>
      </c>
      <c r="C253" s="80">
        <f t="shared" si="54"/>
        <v>1</v>
      </c>
      <c r="D253" s="93" t="s">
        <v>633</v>
      </c>
      <c r="E253" s="91" t="s">
        <v>632</v>
      </c>
      <c r="F253" s="131" t="s">
        <v>478</v>
      </c>
      <c r="G253" s="85" t="s">
        <v>64</v>
      </c>
      <c r="H253" s="85" t="str">
        <f t="shared" si="55"/>
        <v>-</v>
      </c>
      <c r="I253" s="85">
        <f t="shared" si="57"/>
        <v>0</v>
      </c>
      <c r="J253" s="80"/>
      <c r="K253" s="157"/>
      <c r="L253" s="154"/>
      <c r="M253" s="15" t="s">
        <v>12</v>
      </c>
      <c r="N253" s="165"/>
    </row>
    <row r="254" spans="1:14" s="28" customFormat="1" ht="84" customHeight="1" x14ac:dyDescent="0.25">
      <c r="A254" s="164"/>
      <c r="B254" s="68" t="s">
        <v>654</v>
      </c>
      <c r="C254" s="80">
        <f t="shared" si="54"/>
        <v>1</v>
      </c>
      <c r="D254" s="93" t="s">
        <v>634</v>
      </c>
      <c r="E254" s="91" t="s">
        <v>635</v>
      </c>
      <c r="F254" s="131" t="s">
        <v>478</v>
      </c>
      <c r="G254" s="85" t="s">
        <v>64</v>
      </c>
      <c r="H254" s="85" t="str">
        <f t="shared" si="55"/>
        <v>-</v>
      </c>
      <c r="I254" s="85">
        <f t="shared" si="57"/>
        <v>0</v>
      </c>
      <c r="J254" s="80"/>
      <c r="K254" s="157"/>
      <c r="L254" s="154"/>
      <c r="M254" s="15" t="s">
        <v>12</v>
      </c>
      <c r="N254" s="165"/>
    </row>
    <row r="255" spans="1:14" s="28" customFormat="1" ht="84" customHeight="1" x14ac:dyDescent="0.25">
      <c r="A255" s="164"/>
      <c r="B255" s="68" t="s">
        <v>655</v>
      </c>
      <c r="C255" s="80">
        <f t="shared" si="54"/>
        <v>1</v>
      </c>
      <c r="D255" s="93" t="s">
        <v>636</v>
      </c>
      <c r="E255" s="91" t="s">
        <v>637</v>
      </c>
      <c r="F255" s="131" t="s">
        <v>478</v>
      </c>
      <c r="G255" s="85" t="s">
        <v>64</v>
      </c>
      <c r="H255" s="85" t="str">
        <f t="shared" si="55"/>
        <v>-</v>
      </c>
      <c r="I255" s="85">
        <f t="shared" si="57"/>
        <v>0</v>
      </c>
      <c r="J255" s="80"/>
      <c r="K255" s="157"/>
      <c r="L255" s="154"/>
      <c r="M255" s="15" t="s">
        <v>12</v>
      </c>
      <c r="N255" s="165"/>
    </row>
    <row r="256" spans="1:14" s="28" customFormat="1" ht="84" customHeight="1" x14ac:dyDescent="0.25">
      <c r="A256" s="164"/>
      <c r="B256" s="68" t="s">
        <v>656</v>
      </c>
      <c r="C256" s="80">
        <f t="shared" si="54"/>
        <v>1</v>
      </c>
      <c r="D256" s="93" t="s">
        <v>214</v>
      </c>
      <c r="E256" s="91" t="s">
        <v>495</v>
      </c>
      <c r="F256" s="131" t="s">
        <v>478</v>
      </c>
      <c r="G256" s="85" t="s">
        <v>64</v>
      </c>
      <c r="H256" s="85" t="str">
        <f t="shared" si="55"/>
        <v>-</v>
      </c>
      <c r="I256" s="85">
        <f t="shared" si="57"/>
        <v>0</v>
      </c>
      <c r="J256" s="80"/>
      <c r="K256" s="157"/>
      <c r="L256" s="154"/>
      <c r="M256" s="15" t="s">
        <v>257</v>
      </c>
      <c r="N256" s="165"/>
    </row>
    <row r="257" spans="1:14" s="28" customFormat="1" ht="84" customHeight="1" x14ac:dyDescent="0.25">
      <c r="A257" s="164"/>
      <c r="B257" s="68" t="s">
        <v>657</v>
      </c>
      <c r="C257" s="80">
        <f t="shared" si="54"/>
        <v>1</v>
      </c>
      <c r="D257" s="93" t="s">
        <v>639</v>
      </c>
      <c r="E257" s="91" t="s">
        <v>638</v>
      </c>
      <c r="F257" s="131" t="s">
        <v>478</v>
      </c>
      <c r="G257" s="85" t="s">
        <v>64</v>
      </c>
      <c r="H257" s="85" t="str">
        <f t="shared" si="55"/>
        <v>-</v>
      </c>
      <c r="I257" s="85">
        <f t="shared" si="57"/>
        <v>0</v>
      </c>
      <c r="J257" s="80"/>
      <c r="K257" s="157"/>
      <c r="L257" s="154"/>
      <c r="M257" s="15" t="s">
        <v>12</v>
      </c>
      <c r="N257" s="165"/>
    </row>
    <row r="258" spans="1:14" s="28" customFormat="1" ht="84" customHeight="1" x14ac:dyDescent="0.25">
      <c r="A258" s="164"/>
      <c r="B258" s="68" t="s">
        <v>658</v>
      </c>
      <c r="C258" s="80">
        <f t="shared" si="54"/>
        <v>1</v>
      </c>
      <c r="D258" s="93" t="s">
        <v>496</v>
      </c>
      <c r="E258" s="91" t="s">
        <v>497</v>
      </c>
      <c r="F258" s="131" t="s">
        <v>478</v>
      </c>
      <c r="G258" s="85" t="s">
        <v>64</v>
      </c>
      <c r="H258" s="85" t="str">
        <f t="shared" si="55"/>
        <v>-</v>
      </c>
      <c r="I258" s="81">
        <f t="shared" si="57"/>
        <v>0</v>
      </c>
      <c r="J258" s="80"/>
      <c r="K258" s="157"/>
      <c r="L258" s="154"/>
      <c r="M258" s="15" t="s">
        <v>257</v>
      </c>
      <c r="N258" s="165"/>
    </row>
    <row r="259" spans="1:14" s="28" customFormat="1" ht="84" customHeight="1" x14ac:dyDescent="0.25">
      <c r="A259" s="164"/>
      <c r="B259" s="68" t="s">
        <v>659</v>
      </c>
      <c r="C259" s="80">
        <f t="shared" si="54"/>
        <v>1</v>
      </c>
      <c r="D259" s="93" t="s">
        <v>352</v>
      </c>
      <c r="E259" s="91" t="s">
        <v>353</v>
      </c>
      <c r="F259" s="131" t="s">
        <v>478</v>
      </c>
      <c r="G259" s="85" t="s">
        <v>64</v>
      </c>
      <c r="H259" s="85" t="str">
        <f t="shared" si="55"/>
        <v>-</v>
      </c>
      <c r="I259" s="85">
        <f t="shared" si="57"/>
        <v>0</v>
      </c>
      <c r="J259" s="80"/>
      <c r="K259" s="157"/>
      <c r="L259" s="154"/>
      <c r="M259" s="15" t="s">
        <v>12</v>
      </c>
      <c r="N259" s="165"/>
    </row>
    <row r="260" spans="1:14" s="28" customFormat="1" ht="84" customHeight="1" x14ac:dyDescent="0.25">
      <c r="A260" s="164"/>
      <c r="B260" s="68" t="s">
        <v>660</v>
      </c>
      <c r="C260" s="80">
        <f t="shared" si="54"/>
        <v>1</v>
      </c>
      <c r="D260" s="93" t="s">
        <v>630</v>
      </c>
      <c r="E260" s="91" t="s">
        <v>631</v>
      </c>
      <c r="F260" s="131" t="s">
        <v>478</v>
      </c>
      <c r="G260" s="85" t="s">
        <v>64</v>
      </c>
      <c r="H260" s="85" t="str">
        <f t="shared" si="55"/>
        <v>-</v>
      </c>
      <c r="I260" s="81">
        <f t="shared" si="57"/>
        <v>0</v>
      </c>
      <c r="J260" s="80"/>
      <c r="K260" s="157"/>
      <c r="L260" s="154"/>
      <c r="M260" s="15" t="s">
        <v>257</v>
      </c>
      <c r="N260" s="165"/>
    </row>
    <row r="261" spans="1:14" s="17" customFormat="1" ht="19.5" x14ac:dyDescent="0.25">
      <c r="A261" s="164"/>
      <c r="B261" s="119"/>
      <c r="C261" s="120"/>
      <c r="D261" s="120"/>
      <c r="E261" s="120"/>
      <c r="F261" s="120"/>
      <c r="G261" s="99" t="s">
        <v>289</v>
      </c>
      <c r="H261" s="64">
        <f>3*SUM(I235:I260)</f>
        <v>0</v>
      </c>
      <c r="I261" s="120"/>
      <c r="J261" s="120"/>
      <c r="K261" s="120"/>
      <c r="N261" s="165"/>
    </row>
    <row r="262" spans="1:14" ht="15.75" x14ac:dyDescent="0.25">
      <c r="A262" s="176"/>
      <c r="B262" s="178"/>
      <c r="C262" s="179"/>
      <c r="D262" s="179"/>
      <c r="E262" s="179"/>
      <c r="F262" s="179"/>
      <c r="G262" s="179"/>
      <c r="H262" s="179"/>
      <c r="I262" s="179"/>
      <c r="J262" s="179"/>
      <c r="K262" s="179"/>
      <c r="L262" s="179"/>
      <c r="M262" s="180"/>
      <c r="N262" s="181"/>
    </row>
    <row r="263" spans="1:14" ht="15.75" x14ac:dyDescent="0.25">
      <c r="A263" s="176"/>
      <c r="B263" s="6"/>
      <c r="C263" s="11"/>
      <c r="D263" s="11"/>
      <c r="E263" s="11"/>
      <c r="F263" s="11"/>
      <c r="G263" s="11"/>
      <c r="H263" s="11"/>
      <c r="I263" s="11"/>
      <c r="J263" s="11"/>
      <c r="K263" s="11"/>
      <c r="L263" s="11"/>
      <c r="M263" s="3"/>
      <c r="N263" s="181"/>
    </row>
    <row r="264" spans="1:14" ht="15.75" x14ac:dyDescent="0.25">
      <c r="A264" s="176"/>
      <c r="B264" s="184"/>
      <c r="C264" s="184"/>
      <c r="D264" s="184"/>
      <c r="E264" s="184"/>
      <c r="F264" s="184"/>
      <c r="G264" s="184"/>
      <c r="H264" s="184"/>
      <c r="I264" s="184"/>
      <c r="J264" s="184"/>
      <c r="K264" s="184"/>
      <c r="L264" s="184"/>
      <c r="M264" s="184"/>
      <c r="N264" s="181"/>
    </row>
    <row r="265" spans="1:14" ht="15.75" x14ac:dyDescent="0.25">
      <c r="A265" s="176"/>
      <c r="B265" s="7"/>
      <c r="C265" s="8"/>
      <c r="D265" s="8"/>
      <c r="E265" s="8"/>
      <c r="F265" s="8"/>
      <c r="G265" s="8"/>
      <c r="H265" s="8"/>
      <c r="I265" s="8"/>
      <c r="J265" s="8"/>
      <c r="K265" s="8"/>
      <c r="L265" s="8"/>
      <c r="M265" s="1"/>
      <c r="N265" s="181"/>
    </row>
    <row r="266" spans="1:14" ht="15.75" x14ac:dyDescent="0.25">
      <c r="A266" s="176"/>
      <c r="B266" s="9"/>
      <c r="C266" s="10"/>
      <c r="D266" s="10"/>
      <c r="E266" s="10"/>
      <c r="F266" s="10"/>
      <c r="G266" s="10"/>
      <c r="H266" s="10"/>
      <c r="I266" s="10"/>
      <c r="J266" s="10"/>
      <c r="K266" s="140" t="s">
        <v>724</v>
      </c>
      <c r="L266" s="95"/>
      <c r="M266" s="94"/>
      <c r="N266" s="181"/>
    </row>
    <row r="267" spans="1:14" ht="15.75" x14ac:dyDescent="0.25">
      <c r="A267" s="176"/>
      <c r="B267" s="9"/>
      <c r="C267" s="10"/>
      <c r="D267" s="10"/>
      <c r="E267" s="10"/>
      <c r="F267" s="10"/>
      <c r="G267" s="10"/>
      <c r="H267" s="10"/>
      <c r="I267" s="10"/>
      <c r="J267" s="10"/>
      <c r="K267" s="10"/>
      <c r="L267" s="10"/>
      <c r="M267" s="2"/>
      <c r="N267" s="181"/>
    </row>
    <row r="268" spans="1:14" ht="10.5" customHeight="1" x14ac:dyDescent="0.25">
      <c r="A268" s="176"/>
      <c r="B268" s="6"/>
      <c r="C268" s="11"/>
      <c r="D268" s="11"/>
      <c r="E268" s="11"/>
      <c r="F268" s="11"/>
      <c r="G268" s="11"/>
      <c r="H268" s="11"/>
      <c r="I268" s="11"/>
      <c r="J268" s="11"/>
      <c r="K268" s="11"/>
      <c r="L268" s="11"/>
      <c r="M268" s="3"/>
      <c r="N268" s="181"/>
    </row>
    <row r="269" spans="1:14" ht="15" customHeight="1" thickBot="1" x14ac:dyDescent="0.3">
      <c r="A269" s="177"/>
      <c r="B269" s="183"/>
      <c r="C269" s="183"/>
      <c r="D269" s="183"/>
      <c r="E269" s="183"/>
      <c r="F269" s="183"/>
      <c r="G269" s="183"/>
      <c r="H269" s="183"/>
      <c r="I269" s="183"/>
      <c r="J269" s="183"/>
      <c r="K269" s="183"/>
      <c r="L269" s="183"/>
      <c r="M269" s="183"/>
      <c r="N269" s="182"/>
    </row>
    <row r="270" spans="1:14" x14ac:dyDescent="0.25">
      <c r="M270" s="5"/>
    </row>
    <row r="271" spans="1:14" x14ac:dyDescent="0.25">
      <c r="M271" s="5"/>
    </row>
    <row r="272" spans="1:14" x14ac:dyDescent="0.25">
      <c r="M272" s="5"/>
    </row>
    <row r="273" spans="13:13" x14ac:dyDescent="0.25">
      <c r="M273" s="5"/>
    </row>
    <row r="274" spans="13:13" x14ac:dyDescent="0.25">
      <c r="M274" s="5"/>
    </row>
    <row r="275" spans="13:13" x14ac:dyDescent="0.25">
      <c r="M275" s="5"/>
    </row>
    <row r="276" spans="13:13" x14ac:dyDescent="0.25">
      <c r="M276" s="5"/>
    </row>
    <row r="277" spans="13:13" x14ac:dyDescent="0.25">
      <c r="M277" s="5"/>
    </row>
    <row r="278" spans="13:13" x14ac:dyDescent="0.25">
      <c r="M278" s="5"/>
    </row>
    <row r="279" spans="13:13" x14ac:dyDescent="0.25">
      <c r="M279" s="5"/>
    </row>
    <row r="280" spans="13:13" x14ac:dyDescent="0.25">
      <c r="M280" s="5"/>
    </row>
    <row r="281" spans="13:13" x14ac:dyDescent="0.25">
      <c r="M281" s="5"/>
    </row>
    <row r="282" spans="13:13" x14ac:dyDescent="0.25">
      <c r="M282" s="5"/>
    </row>
    <row r="283" spans="13:13" x14ac:dyDescent="0.25">
      <c r="M283" s="5"/>
    </row>
    <row r="284" spans="13:13" x14ac:dyDescent="0.25">
      <c r="M284" s="5"/>
    </row>
    <row r="285" spans="13:13" x14ac:dyDescent="0.25">
      <c r="M285" s="5"/>
    </row>
    <row r="286" spans="13:13" x14ac:dyDescent="0.25">
      <c r="M286" s="5"/>
    </row>
    <row r="287" spans="13:13" x14ac:dyDescent="0.25">
      <c r="M287" s="5"/>
    </row>
    <row r="288" spans="13:13" x14ac:dyDescent="0.25">
      <c r="M288" s="5"/>
    </row>
    <row r="289" spans="13:13" x14ac:dyDescent="0.25">
      <c r="M289" s="5"/>
    </row>
    <row r="290" spans="13:13" x14ac:dyDescent="0.25">
      <c r="M290" s="5"/>
    </row>
    <row r="291" spans="13:13" x14ac:dyDescent="0.25">
      <c r="M291" s="5"/>
    </row>
    <row r="292" spans="13:13" x14ac:dyDescent="0.25">
      <c r="M292" s="5"/>
    </row>
    <row r="293" spans="13:13" x14ac:dyDescent="0.25">
      <c r="M293" s="5"/>
    </row>
    <row r="294" spans="13:13" x14ac:dyDescent="0.25">
      <c r="M294" s="5"/>
    </row>
    <row r="295" spans="13:13" x14ac:dyDescent="0.25">
      <c r="M295" s="5"/>
    </row>
    <row r="296" spans="13:13" x14ac:dyDescent="0.25">
      <c r="M296" s="5"/>
    </row>
    <row r="297" spans="13:13" x14ac:dyDescent="0.25">
      <c r="M297" s="5"/>
    </row>
    <row r="298" spans="13:13" x14ac:dyDescent="0.25">
      <c r="M298" s="5"/>
    </row>
    <row r="299" spans="13:13" x14ac:dyDescent="0.25">
      <c r="M299" s="5"/>
    </row>
    <row r="300" spans="13:13" x14ac:dyDescent="0.25">
      <c r="M300" s="5"/>
    </row>
    <row r="301" spans="13:13" x14ac:dyDescent="0.25">
      <c r="M301" s="5"/>
    </row>
    <row r="302" spans="13:13" x14ac:dyDescent="0.25">
      <c r="M302" s="5"/>
    </row>
    <row r="303" spans="13:13" x14ac:dyDescent="0.25">
      <c r="M303" s="5"/>
    </row>
    <row r="304" spans="13:13" x14ac:dyDescent="0.25">
      <c r="M304" s="5"/>
    </row>
    <row r="305" spans="13:13" x14ac:dyDescent="0.25">
      <c r="M305" s="5"/>
    </row>
    <row r="306" spans="13:13" x14ac:dyDescent="0.25">
      <c r="M306" s="5"/>
    </row>
    <row r="307" spans="13:13" x14ac:dyDescent="0.25">
      <c r="M307" s="5"/>
    </row>
    <row r="308" spans="13:13" x14ac:dyDescent="0.25">
      <c r="M308" s="5"/>
    </row>
    <row r="309" spans="13:13" x14ac:dyDescent="0.25">
      <c r="M309" s="5"/>
    </row>
    <row r="310" spans="13:13" x14ac:dyDescent="0.25">
      <c r="M310" s="5"/>
    </row>
    <row r="311" spans="13:13" x14ac:dyDescent="0.25">
      <c r="M311" s="5"/>
    </row>
    <row r="312" spans="13:13" x14ac:dyDescent="0.25">
      <c r="M312" s="5"/>
    </row>
    <row r="313" spans="13:13" x14ac:dyDescent="0.25">
      <c r="M313" s="5"/>
    </row>
    <row r="314" spans="13:13" x14ac:dyDescent="0.25">
      <c r="M314" s="5"/>
    </row>
    <row r="315" spans="13:13" x14ac:dyDescent="0.25">
      <c r="M315" s="5"/>
    </row>
    <row r="316" spans="13:13" x14ac:dyDescent="0.25">
      <c r="M316" s="5"/>
    </row>
    <row r="317" spans="13:13" x14ac:dyDescent="0.25">
      <c r="M317" s="5"/>
    </row>
    <row r="318" spans="13:13" x14ac:dyDescent="0.25">
      <c r="M318" s="5"/>
    </row>
    <row r="319" spans="13:13" x14ac:dyDescent="0.25">
      <c r="M319" s="5"/>
    </row>
    <row r="320" spans="13:13" x14ac:dyDescent="0.25">
      <c r="M320" s="5"/>
    </row>
    <row r="321" spans="13:13" x14ac:dyDescent="0.25">
      <c r="M321" s="5"/>
    </row>
    <row r="322" spans="13:13" x14ac:dyDescent="0.25">
      <c r="M322" s="5"/>
    </row>
    <row r="323" spans="13:13" x14ac:dyDescent="0.25">
      <c r="M323" s="5"/>
    </row>
    <row r="324" spans="13:13" x14ac:dyDescent="0.25">
      <c r="M324" s="5"/>
    </row>
    <row r="325" spans="13:13" x14ac:dyDescent="0.25">
      <c r="M325" s="5"/>
    </row>
    <row r="326" spans="13:13" x14ac:dyDescent="0.25">
      <c r="M326" s="5"/>
    </row>
    <row r="327" spans="13:13" x14ac:dyDescent="0.25">
      <c r="M327" s="5"/>
    </row>
    <row r="328" spans="13:13" x14ac:dyDescent="0.25">
      <c r="M328" s="5"/>
    </row>
    <row r="329" spans="13:13" x14ac:dyDescent="0.25">
      <c r="M329" s="5"/>
    </row>
    <row r="330" spans="13:13" x14ac:dyDescent="0.25">
      <c r="M330" s="5"/>
    </row>
    <row r="331" spans="13:13" x14ac:dyDescent="0.25">
      <c r="M331" s="5"/>
    </row>
    <row r="332" spans="13:13" x14ac:dyDescent="0.25">
      <c r="M332" s="5"/>
    </row>
    <row r="333" spans="13:13" x14ac:dyDescent="0.25">
      <c r="M333" s="5"/>
    </row>
    <row r="334" spans="13:13" x14ac:dyDescent="0.25">
      <c r="M334" s="5"/>
    </row>
    <row r="335" spans="13:13" x14ac:dyDescent="0.25">
      <c r="M335" s="5"/>
    </row>
    <row r="336" spans="13:13" x14ac:dyDescent="0.25">
      <c r="M336" s="5"/>
    </row>
    <row r="337" spans="13:13" x14ac:dyDescent="0.25">
      <c r="M337" s="5"/>
    </row>
    <row r="338" spans="13:13" x14ac:dyDescent="0.25">
      <c r="M338" s="5"/>
    </row>
    <row r="339" spans="13:13" x14ac:dyDescent="0.25">
      <c r="M339" s="5"/>
    </row>
    <row r="340" spans="13:13" x14ac:dyDescent="0.25">
      <c r="M340" s="5"/>
    </row>
    <row r="341" spans="13:13" x14ac:dyDescent="0.25">
      <c r="M341" s="5"/>
    </row>
    <row r="342" spans="13:13" x14ac:dyDescent="0.25">
      <c r="M342" s="5"/>
    </row>
    <row r="343" spans="13:13" x14ac:dyDescent="0.25">
      <c r="M343" s="5"/>
    </row>
    <row r="344" spans="13:13" x14ac:dyDescent="0.25">
      <c r="M344" s="5"/>
    </row>
    <row r="345" spans="13:13" x14ac:dyDescent="0.25">
      <c r="M345" s="5"/>
    </row>
    <row r="346" spans="13:13" x14ac:dyDescent="0.25">
      <c r="M346" s="5"/>
    </row>
    <row r="347" spans="13:13" x14ac:dyDescent="0.25">
      <c r="M347" s="5"/>
    </row>
    <row r="348" spans="13:13" x14ac:dyDescent="0.25">
      <c r="M348" s="5"/>
    </row>
    <row r="349" spans="13:13" x14ac:dyDescent="0.25">
      <c r="M349" s="5"/>
    </row>
    <row r="350" spans="13:13" x14ac:dyDescent="0.25">
      <c r="M350" s="5"/>
    </row>
    <row r="351" spans="13:13" x14ac:dyDescent="0.25">
      <c r="M351" s="5"/>
    </row>
    <row r="352" spans="13:13" x14ac:dyDescent="0.25">
      <c r="M352" s="5"/>
    </row>
    <row r="353" spans="13:13" x14ac:dyDescent="0.25">
      <c r="M353" s="5"/>
    </row>
    <row r="354" spans="13:13" x14ac:dyDescent="0.25">
      <c r="M354" s="5"/>
    </row>
    <row r="355" spans="13:13" x14ac:dyDescent="0.25">
      <c r="M355" s="5"/>
    </row>
    <row r="356" spans="13:13" x14ac:dyDescent="0.25">
      <c r="M356" s="5"/>
    </row>
    <row r="357" spans="13:13" x14ac:dyDescent="0.25">
      <c r="M357" s="5"/>
    </row>
    <row r="358" spans="13:13" x14ac:dyDescent="0.25">
      <c r="M358" s="5"/>
    </row>
    <row r="359" spans="13:13" x14ac:dyDescent="0.25">
      <c r="M359" s="5"/>
    </row>
    <row r="360" spans="13:13" x14ac:dyDescent="0.25">
      <c r="M360" s="5"/>
    </row>
    <row r="361" spans="13:13" x14ac:dyDescent="0.25">
      <c r="M361" s="5"/>
    </row>
    <row r="362" spans="13:13" x14ac:dyDescent="0.25">
      <c r="M362" s="5"/>
    </row>
    <row r="363" spans="13:13" x14ac:dyDescent="0.25">
      <c r="M363" s="5"/>
    </row>
    <row r="364" spans="13:13" x14ac:dyDescent="0.25">
      <c r="M364" s="5"/>
    </row>
    <row r="365" spans="13:13" x14ac:dyDescent="0.25">
      <c r="M365" s="5"/>
    </row>
    <row r="366" spans="13:13" x14ac:dyDescent="0.25">
      <c r="M366" s="5"/>
    </row>
    <row r="367" spans="13:13" x14ac:dyDescent="0.25">
      <c r="M367" s="5"/>
    </row>
    <row r="368" spans="13:13" x14ac:dyDescent="0.25">
      <c r="M368" s="5"/>
    </row>
    <row r="369" spans="13:13" x14ac:dyDescent="0.25">
      <c r="M369" s="5"/>
    </row>
    <row r="370" spans="13:13" x14ac:dyDescent="0.25">
      <c r="M370" s="5"/>
    </row>
    <row r="371" spans="13:13" x14ac:dyDescent="0.25">
      <c r="M371" s="5"/>
    </row>
    <row r="372" spans="13:13" x14ac:dyDescent="0.25">
      <c r="M372" s="5"/>
    </row>
    <row r="373" spans="13:13" x14ac:dyDescent="0.25">
      <c r="M373" s="5"/>
    </row>
    <row r="374" spans="13:13" x14ac:dyDescent="0.25">
      <c r="M374" s="5"/>
    </row>
    <row r="375" spans="13:13" x14ac:dyDescent="0.25">
      <c r="M375" s="5"/>
    </row>
    <row r="376" spans="13:13" x14ac:dyDescent="0.25">
      <c r="M376" s="5"/>
    </row>
    <row r="377" spans="13:13" x14ac:dyDescent="0.25">
      <c r="M377" s="5"/>
    </row>
    <row r="378" spans="13:13" x14ac:dyDescent="0.25">
      <c r="M378" s="5"/>
    </row>
    <row r="379" spans="13:13" x14ac:dyDescent="0.25">
      <c r="M379" s="5"/>
    </row>
    <row r="380" spans="13:13" x14ac:dyDescent="0.25">
      <c r="M380" s="5"/>
    </row>
    <row r="381" spans="13:13" x14ac:dyDescent="0.25">
      <c r="M381" s="5"/>
    </row>
    <row r="382" spans="13:13" x14ac:dyDescent="0.25">
      <c r="M382" s="5"/>
    </row>
    <row r="383" spans="13:13" x14ac:dyDescent="0.25">
      <c r="M383" s="5"/>
    </row>
    <row r="384" spans="13:13" x14ac:dyDescent="0.25">
      <c r="M384" s="5"/>
    </row>
    <row r="385" spans="13:13" x14ac:dyDescent="0.25">
      <c r="M385" s="5"/>
    </row>
    <row r="386" spans="13:13" x14ac:dyDescent="0.25">
      <c r="M386" s="5"/>
    </row>
    <row r="387" spans="13:13" x14ac:dyDescent="0.25">
      <c r="M387" s="5"/>
    </row>
    <row r="388" spans="13:13" x14ac:dyDescent="0.25">
      <c r="M388" s="5"/>
    </row>
    <row r="389" spans="13:13" x14ac:dyDescent="0.25">
      <c r="M389" s="5"/>
    </row>
    <row r="390" spans="13:13" x14ac:dyDescent="0.25">
      <c r="M390" s="5"/>
    </row>
    <row r="391" spans="13:13" x14ac:dyDescent="0.25">
      <c r="M391" s="5"/>
    </row>
    <row r="392" spans="13:13" x14ac:dyDescent="0.25">
      <c r="M392" s="5"/>
    </row>
    <row r="393" spans="13:13" x14ac:dyDescent="0.25">
      <c r="M393" s="5"/>
    </row>
    <row r="394" spans="13:13" x14ac:dyDescent="0.25">
      <c r="M394" s="5"/>
    </row>
    <row r="395" spans="13:13" x14ac:dyDescent="0.25">
      <c r="M395" s="5"/>
    </row>
    <row r="396" spans="13:13" x14ac:dyDescent="0.25">
      <c r="M396" s="5"/>
    </row>
    <row r="397" spans="13:13" x14ac:dyDescent="0.25">
      <c r="M397" s="5"/>
    </row>
    <row r="398" spans="13:13" x14ac:dyDescent="0.25">
      <c r="M398" s="5"/>
    </row>
    <row r="399" spans="13:13" x14ac:dyDescent="0.25">
      <c r="M399" s="5"/>
    </row>
    <row r="400" spans="13:13" x14ac:dyDescent="0.25">
      <c r="M400" s="5"/>
    </row>
    <row r="401" spans="13:13" x14ac:dyDescent="0.25">
      <c r="M401" s="5"/>
    </row>
    <row r="402" spans="13:13" x14ac:dyDescent="0.25">
      <c r="M402" s="5"/>
    </row>
    <row r="403" spans="13:13" x14ac:dyDescent="0.25">
      <c r="M403" s="5"/>
    </row>
    <row r="404" spans="13:13" x14ac:dyDescent="0.25">
      <c r="M404" s="5"/>
    </row>
    <row r="405" spans="13:13" x14ac:dyDescent="0.25">
      <c r="M405" s="5"/>
    </row>
    <row r="406" spans="13:13" x14ac:dyDescent="0.25">
      <c r="M406" s="5"/>
    </row>
    <row r="407" spans="13:13" x14ac:dyDescent="0.25">
      <c r="M407" s="5"/>
    </row>
    <row r="408" spans="13:13" x14ac:dyDescent="0.25">
      <c r="M408" s="5"/>
    </row>
    <row r="409" spans="13:13" x14ac:dyDescent="0.25">
      <c r="M409" s="5"/>
    </row>
    <row r="410" spans="13:13" x14ac:dyDescent="0.25">
      <c r="M410" s="5"/>
    </row>
    <row r="411" spans="13:13" x14ac:dyDescent="0.25">
      <c r="M411" s="5"/>
    </row>
    <row r="412" spans="13:13" x14ac:dyDescent="0.25">
      <c r="M412" s="5"/>
    </row>
    <row r="413" spans="13:13" x14ac:dyDescent="0.25">
      <c r="M413" s="5"/>
    </row>
    <row r="414" spans="13:13" x14ac:dyDescent="0.25">
      <c r="M414" s="5"/>
    </row>
    <row r="415" spans="13:13" x14ac:dyDescent="0.25">
      <c r="M415" s="5"/>
    </row>
    <row r="416" spans="13:13" x14ac:dyDescent="0.25">
      <c r="M416" s="5"/>
    </row>
    <row r="417" spans="13:13" x14ac:dyDescent="0.25">
      <c r="M417" s="5"/>
    </row>
    <row r="418" spans="13:13" x14ac:dyDescent="0.25">
      <c r="M418" s="5"/>
    </row>
    <row r="419" spans="13:13" x14ac:dyDescent="0.25">
      <c r="M419" s="5"/>
    </row>
    <row r="420" spans="13:13" x14ac:dyDescent="0.25">
      <c r="M420" s="5"/>
    </row>
    <row r="421" spans="13:13" x14ac:dyDescent="0.25">
      <c r="M421" s="5"/>
    </row>
    <row r="422" spans="13:13" x14ac:dyDescent="0.25">
      <c r="M422" s="5"/>
    </row>
    <row r="423" spans="13:13" x14ac:dyDescent="0.25">
      <c r="M423" s="5"/>
    </row>
    <row r="424" spans="13:13" x14ac:dyDescent="0.25">
      <c r="M424" s="5"/>
    </row>
    <row r="425" spans="13:13" x14ac:dyDescent="0.25">
      <c r="M425" s="5"/>
    </row>
    <row r="426" spans="13:13" x14ac:dyDescent="0.25">
      <c r="M426" s="5"/>
    </row>
    <row r="427" spans="13:13" x14ac:dyDescent="0.25">
      <c r="M427" s="5"/>
    </row>
    <row r="428" spans="13:13" x14ac:dyDescent="0.25">
      <c r="M428" s="5"/>
    </row>
    <row r="429" spans="13:13" x14ac:dyDescent="0.25">
      <c r="M429" s="5"/>
    </row>
    <row r="430" spans="13:13" x14ac:dyDescent="0.25">
      <c r="M430" s="5"/>
    </row>
    <row r="431" spans="13:13" x14ac:dyDescent="0.25">
      <c r="M431" s="5"/>
    </row>
    <row r="432" spans="13:13" x14ac:dyDescent="0.25">
      <c r="M432" s="5"/>
    </row>
    <row r="433" spans="13:13" x14ac:dyDescent="0.25">
      <c r="M433" s="5"/>
    </row>
    <row r="434" spans="13:13" x14ac:dyDescent="0.25">
      <c r="M434" s="5"/>
    </row>
    <row r="435" spans="13:13" x14ac:dyDescent="0.25">
      <c r="M435" s="5"/>
    </row>
    <row r="436" spans="13:13" x14ac:dyDescent="0.25">
      <c r="M436" s="5"/>
    </row>
    <row r="437" spans="13:13" x14ac:dyDescent="0.25">
      <c r="M437" s="5"/>
    </row>
    <row r="438" spans="13:13" x14ac:dyDescent="0.25">
      <c r="M438" s="5"/>
    </row>
    <row r="439" spans="13:13" x14ac:dyDescent="0.25">
      <c r="M439" s="5"/>
    </row>
    <row r="440" spans="13:13" x14ac:dyDescent="0.25">
      <c r="M440" s="5"/>
    </row>
    <row r="441" spans="13:13" x14ac:dyDescent="0.25">
      <c r="M441" s="5"/>
    </row>
    <row r="442" spans="13:13" x14ac:dyDescent="0.25">
      <c r="M442" s="5"/>
    </row>
    <row r="443" spans="13:13" x14ac:dyDescent="0.25">
      <c r="M443" s="5"/>
    </row>
    <row r="444" spans="13:13" x14ac:dyDescent="0.25">
      <c r="M444" s="5"/>
    </row>
    <row r="445" spans="13:13" x14ac:dyDescent="0.25">
      <c r="M445" s="5"/>
    </row>
    <row r="446" spans="13:13" x14ac:dyDescent="0.25">
      <c r="M446" s="5"/>
    </row>
    <row r="447" spans="13:13" x14ac:dyDescent="0.25">
      <c r="M447" s="5"/>
    </row>
    <row r="448" spans="13:13" x14ac:dyDescent="0.25">
      <c r="M448" s="5"/>
    </row>
    <row r="449" spans="13:13" x14ac:dyDescent="0.25">
      <c r="M449" s="5"/>
    </row>
    <row r="450" spans="13:13" x14ac:dyDescent="0.25">
      <c r="M450" s="5"/>
    </row>
    <row r="451" spans="13:13" x14ac:dyDescent="0.25">
      <c r="M451" s="5"/>
    </row>
    <row r="452" spans="13:13" x14ac:dyDescent="0.25">
      <c r="M452" s="5"/>
    </row>
    <row r="453" spans="13:13" x14ac:dyDescent="0.25">
      <c r="M453" s="5"/>
    </row>
    <row r="454" spans="13:13" x14ac:dyDescent="0.25">
      <c r="M454" s="5"/>
    </row>
    <row r="455" spans="13:13" x14ac:dyDescent="0.25">
      <c r="M455" s="5"/>
    </row>
    <row r="456" spans="13:13" x14ac:dyDescent="0.25">
      <c r="M456" s="5"/>
    </row>
    <row r="457" spans="13:13" x14ac:dyDescent="0.25">
      <c r="M457" s="5"/>
    </row>
  </sheetData>
  <autoFilter ref="A8:N261">
    <filterColumn colId="10" showButton="0"/>
  </autoFilter>
  <dataConsolidate/>
  <mergeCells count="256">
    <mergeCell ref="K192:L192"/>
    <mergeCell ref="K190:L190"/>
    <mergeCell ref="K189:L189"/>
    <mergeCell ref="K151:L151"/>
    <mergeCell ref="K29:L29"/>
    <mergeCell ref="K39:L39"/>
    <mergeCell ref="K37:L37"/>
    <mergeCell ref="K225:L225"/>
    <mergeCell ref="K198:L198"/>
    <mergeCell ref="K222:L222"/>
    <mergeCell ref="K221:L221"/>
    <mergeCell ref="K219:L219"/>
    <mergeCell ref="K217:L217"/>
    <mergeCell ref="K216:L216"/>
    <mergeCell ref="K193:L193"/>
    <mergeCell ref="K134:L134"/>
    <mergeCell ref="K133:L133"/>
    <mergeCell ref="K131:L131"/>
    <mergeCell ref="K126:L126"/>
    <mergeCell ref="K108:L108"/>
    <mergeCell ref="K107:L107"/>
    <mergeCell ref="K105:L105"/>
    <mergeCell ref="K101:L101"/>
    <mergeCell ref="K100:L100"/>
    <mergeCell ref="K98:L98"/>
    <mergeCell ref="K97:L97"/>
    <mergeCell ref="K32:L32"/>
    <mergeCell ref="K152:L152"/>
    <mergeCell ref="K30:L30"/>
    <mergeCell ref="K211:L211"/>
    <mergeCell ref="K210:L210"/>
    <mergeCell ref="K209:L209"/>
    <mergeCell ref="K207:L207"/>
    <mergeCell ref="K205:L205"/>
    <mergeCell ref="K31:L31"/>
    <mergeCell ref="K178:L178"/>
    <mergeCell ref="K150:L150"/>
    <mergeCell ref="K147:L147"/>
    <mergeCell ref="K173:L173"/>
    <mergeCell ref="K170:L170"/>
    <mergeCell ref="K167:L167"/>
    <mergeCell ref="K156:L156"/>
    <mergeCell ref="K158:L158"/>
    <mergeCell ref="K157:L157"/>
    <mergeCell ref="K171:L171"/>
    <mergeCell ref="K172:L172"/>
    <mergeCell ref="K176:L176"/>
    <mergeCell ref="K104:L104"/>
    <mergeCell ref="K53:L53"/>
    <mergeCell ref="K54:L54"/>
    <mergeCell ref="K159:L159"/>
    <mergeCell ref="K38:L38"/>
    <mergeCell ref="K260:L260"/>
    <mergeCell ref="K247:L247"/>
    <mergeCell ref="K253:L253"/>
    <mergeCell ref="K249:L249"/>
    <mergeCell ref="K252:L252"/>
    <mergeCell ref="K258:L258"/>
    <mergeCell ref="K240:L240"/>
    <mergeCell ref="K241:L241"/>
    <mergeCell ref="K242:L242"/>
    <mergeCell ref="K243:L243"/>
    <mergeCell ref="K244:L244"/>
    <mergeCell ref="K256:L256"/>
    <mergeCell ref="K259:L259"/>
    <mergeCell ref="K254:L254"/>
    <mergeCell ref="K255:L255"/>
    <mergeCell ref="K257:L257"/>
    <mergeCell ref="K248:L248"/>
    <mergeCell ref="K250:L250"/>
    <mergeCell ref="K251:L251"/>
    <mergeCell ref="K238:L238"/>
    <mergeCell ref="K177:L177"/>
    <mergeCell ref="K184:L184"/>
    <mergeCell ref="K182:L182"/>
    <mergeCell ref="K239:L239"/>
    <mergeCell ref="K224:L224"/>
    <mergeCell ref="K223:L223"/>
    <mergeCell ref="K199:L199"/>
    <mergeCell ref="K218:L218"/>
    <mergeCell ref="K227:L227"/>
    <mergeCell ref="K237:L237"/>
    <mergeCell ref="K200:L200"/>
    <mergeCell ref="K191:L191"/>
    <mergeCell ref="K230:L230"/>
    <mergeCell ref="K231:L231"/>
    <mergeCell ref="K232:L232"/>
    <mergeCell ref="K206:L206"/>
    <mergeCell ref="K228:L228"/>
    <mergeCell ref="K229:L229"/>
    <mergeCell ref="K196:L196"/>
    <mergeCell ref="K195:L195"/>
    <mergeCell ref="K194:L194"/>
    <mergeCell ref="K197:L197"/>
    <mergeCell ref="K181:L181"/>
    <mergeCell ref="N95:N137"/>
    <mergeCell ref="N138:N153"/>
    <mergeCell ref="A263:A269"/>
    <mergeCell ref="B262:M262"/>
    <mergeCell ref="A234:A262"/>
    <mergeCell ref="A154:A233"/>
    <mergeCell ref="N263:N269"/>
    <mergeCell ref="B269:M269"/>
    <mergeCell ref="B264:M264"/>
    <mergeCell ref="N234:N262"/>
    <mergeCell ref="A138:A153"/>
    <mergeCell ref="A95:A137"/>
    <mergeCell ref="B234:C234"/>
    <mergeCell ref="B95:C95"/>
    <mergeCell ref="K215:L215"/>
    <mergeCell ref="K214:L214"/>
    <mergeCell ref="K213:L213"/>
    <mergeCell ref="K212:L212"/>
    <mergeCell ref="K204:L204"/>
    <mergeCell ref="K203:L203"/>
    <mergeCell ref="K202:L202"/>
    <mergeCell ref="K235:L235"/>
    <mergeCell ref="K236:L236"/>
    <mergeCell ref="K175:L175"/>
    <mergeCell ref="A28:A33"/>
    <mergeCell ref="B28:C28"/>
    <mergeCell ref="N44:N57"/>
    <mergeCell ref="N28:N33"/>
    <mergeCell ref="K161:L161"/>
    <mergeCell ref="K162:L162"/>
    <mergeCell ref="K163:L163"/>
    <mergeCell ref="K164:L164"/>
    <mergeCell ref="K165:L165"/>
    <mergeCell ref="A44:A57"/>
    <mergeCell ref="K112:L112"/>
    <mergeCell ref="K111:L111"/>
    <mergeCell ref="K110:L110"/>
    <mergeCell ref="K130:L130"/>
    <mergeCell ref="K129:L129"/>
    <mergeCell ref="K128:L128"/>
    <mergeCell ref="K127:L127"/>
    <mergeCell ref="K99:L99"/>
    <mergeCell ref="N34:N43"/>
    <mergeCell ref="K35:L35"/>
    <mergeCell ref="K36:L36"/>
    <mergeCell ref="K42:L42"/>
    <mergeCell ref="K40:L40"/>
    <mergeCell ref="K41:L41"/>
    <mergeCell ref="K25:L25"/>
    <mergeCell ref="A1:N1"/>
    <mergeCell ref="A3:N3"/>
    <mergeCell ref="A4:N4"/>
    <mergeCell ref="A6:N6"/>
    <mergeCell ref="A8:A27"/>
    <mergeCell ref="N8:N27"/>
    <mergeCell ref="B9:C9"/>
    <mergeCell ref="K8:L8"/>
    <mergeCell ref="K10:L10"/>
    <mergeCell ref="K11:L11"/>
    <mergeCell ref="K12:L12"/>
    <mergeCell ref="K13:L13"/>
    <mergeCell ref="K15:L15"/>
    <mergeCell ref="K18:L18"/>
    <mergeCell ref="K26:L26"/>
    <mergeCell ref="K14:L14"/>
    <mergeCell ref="K16:L16"/>
    <mergeCell ref="K17:L17"/>
    <mergeCell ref="K19:L19"/>
    <mergeCell ref="K20:L20"/>
    <mergeCell ref="K21:L21"/>
    <mergeCell ref="K22:L22"/>
    <mergeCell ref="K23:L23"/>
    <mergeCell ref="K24:L24"/>
    <mergeCell ref="K245:L245"/>
    <mergeCell ref="K246:L246"/>
    <mergeCell ref="K142:L142"/>
    <mergeCell ref="K139:L139"/>
    <mergeCell ref="K109:L109"/>
    <mergeCell ref="K118:L118"/>
    <mergeCell ref="K84:L84"/>
    <mergeCell ref="K85:L85"/>
    <mergeCell ref="K86:L86"/>
    <mergeCell ref="K87:L87"/>
    <mergeCell ref="K88:L88"/>
    <mergeCell ref="K89:L89"/>
    <mergeCell ref="K90:L90"/>
    <mergeCell ref="K91:L91"/>
    <mergeCell ref="K92:L92"/>
    <mergeCell ref="K93:L93"/>
    <mergeCell ref="K148:L148"/>
    <mergeCell ref="K166:L166"/>
    <mergeCell ref="K168:L168"/>
    <mergeCell ref="K120:L120"/>
    <mergeCell ref="K123:L123"/>
    <mergeCell ref="K125:L125"/>
    <mergeCell ref="K201:L201"/>
    <mergeCell ref="N58:N78"/>
    <mergeCell ref="K59:L59"/>
    <mergeCell ref="K60:L60"/>
    <mergeCell ref="K61:L61"/>
    <mergeCell ref="K62:L62"/>
    <mergeCell ref="K63:L63"/>
    <mergeCell ref="K64:L64"/>
    <mergeCell ref="K65:L65"/>
    <mergeCell ref="K66:L66"/>
    <mergeCell ref="K67:L67"/>
    <mergeCell ref="K68:L68"/>
    <mergeCell ref="K69:L69"/>
    <mergeCell ref="A34:A43"/>
    <mergeCell ref="B34:C34"/>
    <mergeCell ref="K74:L74"/>
    <mergeCell ref="K75:L75"/>
    <mergeCell ref="K76:L76"/>
    <mergeCell ref="K77:L77"/>
    <mergeCell ref="B44:C44"/>
    <mergeCell ref="A58:A78"/>
    <mergeCell ref="K82:L82"/>
    <mergeCell ref="K117:L117"/>
    <mergeCell ref="K122:L122"/>
    <mergeCell ref="K121:L121"/>
    <mergeCell ref="K188:L188"/>
    <mergeCell ref="K186:L186"/>
    <mergeCell ref="K187:L187"/>
    <mergeCell ref="K183:L183"/>
    <mergeCell ref="K55:L55"/>
    <mergeCell ref="K56:L56"/>
    <mergeCell ref="K83:L83"/>
    <mergeCell ref="K136:L136"/>
    <mergeCell ref="K135:L135"/>
    <mergeCell ref="K149:L149"/>
    <mergeCell ref="K146:L146"/>
    <mergeCell ref="K145:L145"/>
    <mergeCell ref="K144:L144"/>
    <mergeCell ref="K141:L141"/>
    <mergeCell ref="K140:L140"/>
    <mergeCell ref="K174:L174"/>
    <mergeCell ref="K180:L180"/>
    <mergeCell ref="B138:C138"/>
    <mergeCell ref="B154:C154"/>
    <mergeCell ref="K143:L143"/>
    <mergeCell ref="B79:C79"/>
    <mergeCell ref="K80:L80"/>
    <mergeCell ref="K81:L81"/>
    <mergeCell ref="K45:L45"/>
    <mergeCell ref="K46:L46"/>
    <mergeCell ref="K47:L47"/>
    <mergeCell ref="K51:L51"/>
    <mergeCell ref="K52:L52"/>
    <mergeCell ref="B58:C58"/>
    <mergeCell ref="K49:L49"/>
    <mergeCell ref="K50:L50"/>
    <mergeCell ref="K48:L48"/>
    <mergeCell ref="K70:L70"/>
    <mergeCell ref="K71:L71"/>
    <mergeCell ref="K72:L72"/>
    <mergeCell ref="K73:L73"/>
    <mergeCell ref="K102:L102"/>
    <mergeCell ref="K103:L103"/>
    <mergeCell ref="K114:L114"/>
    <mergeCell ref="K115:L115"/>
    <mergeCell ref="K116:L116"/>
  </mergeCells>
  <dataValidations count="3">
    <dataValidation type="list" allowBlank="1" showInputMessage="1" showErrorMessage="1" sqref="G227 G10:G26 G148 G35:G42 G48:G50 G59:G77">
      <formula1>"Sim, Parcial ( + ), Parcial ( - ), Não, Não avaliado"</formula1>
    </dataValidation>
    <dataValidation type="list" allowBlank="1" showInputMessage="1" showErrorMessage="1" sqref="G229">
      <formula1>"Sim, Não, Não avaliado"</formula1>
    </dataValidation>
    <dataValidation type="list" allowBlank="1" showInputMessage="1" showErrorMessage="1" sqref="G186:G207 G235:G260 G161:G168 G97:G105 G29:G32 G209:G219 G170:G178 G107:G112 G45:G47 G221:G225 G149:G152 G228 G125:G131 G180:G184 G156:G159 G230:G232 G114:G118 G120:G123 G80:G93 G51:G56 G139:G147 G133:G136">
      <formula1>"Sim, Parcial ( + ), Parcial ( - ), Não, Não Avaliado, N/A"</formula1>
    </dataValidation>
  </dataValidations>
  <printOptions horizontalCentered="1"/>
  <pageMargins left="0.31496062992125984" right="0.31496062992125984" top="0.78740157480314965" bottom="0.78740157480314965" header="0.31496062992125984" footer="0.31496062992125984"/>
  <pageSetup paperSize="9" orientation="portrait" horizontalDpi="4294967292" verticalDpi="4294967292" r:id="rId1"/>
  <headerFooter>
    <oddHeader>&amp;C&amp;"-,Negrito"&amp;12AGÊNCIA NACIONAL DE AVIAÇÃO CIVIL&amp;"-,Regular"
SUPERINTENDÊNCIA DE INFRAESTRUTURA AEROPORTUÁRIA
GERÊNCIA DE OPERAÇÕES AERONÁUTICAS E AEROPORTUÁRIAS</oddHeader>
    <oddFooter>&amp;L&amp;D&amp;CAeroporto Internacional XXXX/UF [SBXX]
Programa de Certificação Operacional de Aeroportos 2015&amp;R&amp;P</oddFooter>
  </headerFooter>
  <rowBreaks count="1" manualBreakCount="1">
    <brk id="144" max="15" man="1"/>
  </rowBreaks>
  <ignoredErrors>
    <ignoredError sqref="D187 B10 D221:D222 D224 B97 D209" numberStoredAsText="1"/>
    <ignoredError sqref="H229 H148" formula="1"/>
  </ignoredErrors>
  <drawing r:id="rId2"/>
  <extLst>
    <ext xmlns:x14="http://schemas.microsoft.com/office/spreadsheetml/2009/9/main" uri="{78C0D931-6437-407d-A8EE-F0AAD7539E65}">
      <x14:conditionalFormattings>
        <x14:conditionalFormatting xmlns:xm="http://schemas.microsoft.com/office/excel/2006/main">
          <x14:cfRule type="iconSet" priority="310" id="{CB9A7CD2-BAEA-4E38-A0A7-C1B5CC10740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C97:C98</xm:sqref>
        </x14:conditionalFormatting>
        <x14:conditionalFormatting xmlns:xm="http://schemas.microsoft.com/office/excel/2006/main">
          <x14:cfRule type="iconSet" priority="237" id="{EE4360C3-F477-4DE0-9C00-FA4812ADE3B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C32</xm:sqref>
        </x14:conditionalFormatting>
        <x14:conditionalFormatting xmlns:xm="http://schemas.microsoft.com/office/excel/2006/main">
          <x14:cfRule type="iconSet" priority="238" id="{9AFE9BE5-E701-4AC8-9608-7E190F6D98E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C29</xm:sqref>
        </x14:conditionalFormatting>
        <x14:conditionalFormatting xmlns:xm="http://schemas.microsoft.com/office/excel/2006/main">
          <x14:cfRule type="iconSet" priority="236" id="{FDEBB420-6A8F-4EA3-B566-0159897D532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C30:C31</xm:sqref>
        </x14:conditionalFormatting>
        <x14:conditionalFormatting xmlns:xm="http://schemas.microsoft.com/office/excel/2006/main">
          <x14:cfRule type="iconSet" priority="229" id="{8F83C1CB-8118-455E-B11A-9DB1BD1F827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C11:C13</xm:sqref>
        </x14:conditionalFormatting>
        <x14:conditionalFormatting xmlns:xm="http://schemas.microsoft.com/office/excel/2006/main">
          <x14:cfRule type="iconSet" priority="333" id="{0E7465A5-34B6-49BB-8617-F7A4B334F24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 C18</xm:sqref>
        </x14:conditionalFormatting>
        <x14:conditionalFormatting xmlns:xm="http://schemas.microsoft.com/office/excel/2006/main">
          <x14:cfRule type="iconSet" priority="228" id="{68D86FCA-300B-402F-B866-603E389C983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C26</xm:sqref>
        </x14:conditionalFormatting>
        <x14:conditionalFormatting xmlns:xm="http://schemas.microsoft.com/office/excel/2006/main">
          <x14:cfRule type="iconSet" priority="224" id="{D1196434-412A-47F3-9F03-C6291FCCD45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C151</xm:sqref>
        </x14:conditionalFormatting>
        <x14:conditionalFormatting xmlns:xm="http://schemas.microsoft.com/office/excel/2006/main">
          <x14:cfRule type="iconSet" priority="222" id="{699C8CBC-BF78-47A0-8A76-D310EB829C7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C129:C130</xm:sqref>
        </x14:conditionalFormatting>
        <x14:conditionalFormatting xmlns:xm="http://schemas.microsoft.com/office/excel/2006/main">
          <x14:cfRule type="iconSet" priority="219" id="{2FCC1A8E-E82F-4EFF-A00E-913D095E8A2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C111:C112</xm:sqref>
        </x14:conditionalFormatting>
        <x14:conditionalFormatting xmlns:xm="http://schemas.microsoft.com/office/excel/2006/main">
          <x14:cfRule type="iconSet" priority="217" id="{CDF6D677-0354-43E0-A565-79C3A6A2515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C108</xm:sqref>
        </x14:conditionalFormatting>
        <x14:conditionalFormatting xmlns:xm="http://schemas.microsoft.com/office/excel/2006/main">
          <x14:cfRule type="iconSet" priority="216" id="{26FF45C7-2C3B-4E27-B98F-F644BB9BAB8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C107</xm:sqref>
        </x14:conditionalFormatting>
        <x14:conditionalFormatting xmlns:xm="http://schemas.microsoft.com/office/excel/2006/main">
          <x14:cfRule type="iconSet" priority="214" id="{259C75AB-4877-4D69-92CA-2BDEE9268DA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C134</xm:sqref>
        </x14:conditionalFormatting>
        <x14:conditionalFormatting xmlns:xm="http://schemas.microsoft.com/office/excel/2006/main">
          <x14:cfRule type="iconSet" priority="213" id="{AD7371D3-44D6-4930-B66E-1E058B9AD11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C133</xm:sqref>
        </x14:conditionalFormatting>
        <x14:conditionalFormatting xmlns:xm="http://schemas.microsoft.com/office/excel/2006/main">
          <x14:cfRule type="iconSet" priority="212" id="{BB9EA3BB-BB55-47BF-9D93-5A23BB703F3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C125</xm:sqref>
        </x14:conditionalFormatting>
        <x14:conditionalFormatting xmlns:xm="http://schemas.microsoft.com/office/excel/2006/main">
          <x14:cfRule type="iconSet" priority="211" id="{30E16381-D826-4999-8D08-71406BE61F7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C127:C128</xm:sqref>
        </x14:conditionalFormatting>
        <x14:conditionalFormatting xmlns:xm="http://schemas.microsoft.com/office/excel/2006/main">
          <x14:cfRule type="iconSet" priority="210" id="{68D75589-423A-4A30-9E0F-FBC1B4EAB39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C126</xm:sqref>
        </x14:conditionalFormatting>
        <x14:conditionalFormatting xmlns:xm="http://schemas.microsoft.com/office/excel/2006/main">
          <x14:cfRule type="iconSet" priority="208" id="{E9FE68D9-2BBE-4CE9-B281-2A357543570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C135</xm:sqref>
        </x14:conditionalFormatting>
        <x14:conditionalFormatting xmlns:xm="http://schemas.microsoft.com/office/excel/2006/main">
          <x14:cfRule type="iconSet" priority="338" id="{523DF608-AA45-4B50-BC03-E3319AC4207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C136</xm:sqref>
        </x14:conditionalFormatting>
        <x14:conditionalFormatting xmlns:xm="http://schemas.microsoft.com/office/excel/2006/main">
          <x14:cfRule type="iconSet" priority="341" id="{C5A190F3-361C-4B17-9A20-884D3395AA3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C131</xm:sqref>
        </x14:conditionalFormatting>
        <x14:conditionalFormatting xmlns:xm="http://schemas.microsoft.com/office/excel/2006/main">
          <x14:cfRule type="iconSet" priority="204" id="{10C916DB-DBFC-454B-871A-074C3C98554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C99</xm:sqref>
        </x14:conditionalFormatting>
        <x14:conditionalFormatting xmlns:xm="http://schemas.microsoft.com/office/excel/2006/main">
          <x14:cfRule type="iconSet" priority="203" id="{64FBA4B6-F452-4E57-BC07-0ED1BA2D58B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C100</xm:sqref>
        </x14:conditionalFormatting>
        <x14:conditionalFormatting xmlns:xm="http://schemas.microsoft.com/office/excel/2006/main">
          <x14:cfRule type="iconSet" priority="202" id="{5962948B-1AD8-4531-8C17-53618C2FAFC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C101</xm:sqref>
        </x14:conditionalFormatting>
        <x14:conditionalFormatting xmlns:xm="http://schemas.microsoft.com/office/excel/2006/main">
          <x14:cfRule type="iconSet" priority="200" id="{821029B7-96DB-4AF4-97F5-98F2C17015B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C105</xm:sqref>
        </x14:conditionalFormatting>
        <x14:conditionalFormatting xmlns:xm="http://schemas.microsoft.com/office/excel/2006/main">
          <x14:cfRule type="iconSet" priority="198" id="{33111DA6-7F78-4D74-B5C7-184F6C60146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C173 C177:C178</xm:sqref>
        </x14:conditionalFormatting>
        <x14:conditionalFormatting xmlns:xm="http://schemas.microsoft.com/office/excel/2006/main">
          <x14:cfRule type="iconSet" priority="192" id="{7AEDEF2F-32F7-4EF8-8428-4D925C8DBDD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C207</xm:sqref>
        </x14:conditionalFormatting>
        <x14:conditionalFormatting xmlns:xm="http://schemas.microsoft.com/office/excel/2006/main">
          <x14:cfRule type="iconSet" priority="191" id="{438C0296-7E2F-464B-861B-C7EB298A8DA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C200</xm:sqref>
        </x14:conditionalFormatting>
        <x14:conditionalFormatting xmlns:xm="http://schemas.microsoft.com/office/excel/2006/main">
          <x14:cfRule type="iconSet" priority="342" id="{56ACBA50-1F7C-4F98-8E84-FA74FA234D8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C194 C186 C170 C189:C190</xm:sqref>
        </x14:conditionalFormatting>
        <x14:conditionalFormatting xmlns:xm="http://schemas.microsoft.com/office/excel/2006/main">
          <x14:cfRule type="iconSet" priority="190" id="{5B09BAFA-140B-4511-ADF6-02FB25E3654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C188</xm:sqref>
        </x14:conditionalFormatting>
        <x14:conditionalFormatting xmlns:xm="http://schemas.microsoft.com/office/excel/2006/main">
          <x14:cfRule type="iconSet" priority="189" id="{0DD514C4-C9F0-4085-873C-2587780CA9C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C195</xm:sqref>
        </x14:conditionalFormatting>
        <x14:conditionalFormatting xmlns:xm="http://schemas.microsoft.com/office/excel/2006/main">
          <x14:cfRule type="iconSet" priority="188" id="{F18BC393-4386-4162-A3F8-828B201EDE7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C198</xm:sqref>
        </x14:conditionalFormatting>
        <x14:conditionalFormatting xmlns:xm="http://schemas.microsoft.com/office/excel/2006/main">
          <x14:cfRule type="iconSet" priority="187" id="{73AF2957-9F75-40B2-8CA7-6C4AFA2C80B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C205</xm:sqref>
        </x14:conditionalFormatting>
        <x14:conditionalFormatting xmlns:xm="http://schemas.microsoft.com/office/excel/2006/main">
          <x14:cfRule type="iconSet" priority="186" id="{90F4D1F5-6CC4-4EAD-9D9E-4A1BFC7BBD0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C214</xm:sqref>
        </x14:conditionalFormatting>
        <x14:conditionalFormatting xmlns:xm="http://schemas.microsoft.com/office/excel/2006/main">
          <x14:cfRule type="iconSet" priority="184" id="{5C777585-1200-4807-911F-ADBFC671110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C219</xm:sqref>
        </x14:conditionalFormatting>
        <x14:conditionalFormatting xmlns:xm="http://schemas.microsoft.com/office/excel/2006/main">
          <x14:cfRule type="iconSet" priority="183" id="{7D49D31D-1488-4C41-A94B-42B1EBE0B98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C223</xm:sqref>
        </x14:conditionalFormatting>
        <x14:conditionalFormatting xmlns:xm="http://schemas.microsoft.com/office/excel/2006/main">
          <x14:cfRule type="iconSet" priority="182" id="{C7763839-5FA1-4C07-A238-09797B2B7F8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C212</xm:sqref>
        </x14:conditionalFormatting>
        <x14:conditionalFormatting xmlns:xm="http://schemas.microsoft.com/office/excel/2006/main">
          <x14:cfRule type="iconSet" priority="181" id="{DDF22E32-454A-466F-BB96-F79CEA0AEA8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C215:C216</xm:sqref>
        </x14:conditionalFormatting>
        <x14:conditionalFormatting xmlns:xm="http://schemas.microsoft.com/office/excel/2006/main">
          <x14:cfRule type="iconSet" priority="349" id="{DA6D6A98-2451-423C-980F-16D809D6472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C209:C210</xm:sqref>
        </x14:conditionalFormatting>
        <x14:conditionalFormatting xmlns:xm="http://schemas.microsoft.com/office/excel/2006/main">
          <x14:cfRule type="iconSet" priority="173" id="{A08E4D46-AA9A-47E7-9428-E485AC78D28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xm:sqref>
        </x14:conditionalFormatting>
        <x14:conditionalFormatting xmlns:xm="http://schemas.microsoft.com/office/excel/2006/main">
          <x14:cfRule type="iconSet" priority="357" id="{C1BCBC44-A003-4B3A-980B-001F66D671C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C110</xm:sqref>
        </x14:conditionalFormatting>
        <x14:conditionalFormatting xmlns:xm="http://schemas.microsoft.com/office/excel/2006/main">
          <x14:cfRule type="iconSet" priority="358" id="{18A4D17F-545B-48CD-98B2-14EC3D7E665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C144:C145 C140</xm:sqref>
        </x14:conditionalFormatting>
        <x14:conditionalFormatting xmlns:xm="http://schemas.microsoft.com/office/excel/2006/main">
          <x14:cfRule type="iconSet" priority="163" id="{7BD093FC-0830-4F47-85DC-390BB390ED3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C141</xm:sqref>
        </x14:conditionalFormatting>
        <x14:conditionalFormatting xmlns:xm="http://schemas.microsoft.com/office/excel/2006/main">
          <x14:cfRule type="iconSet" priority="159" id="{F1E44C54-DDC9-4EAF-B851-A4F27D43420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C202</xm:sqref>
        </x14:conditionalFormatting>
        <x14:conditionalFormatting xmlns:xm="http://schemas.microsoft.com/office/excel/2006/main">
          <x14:cfRule type="iconSet" priority="158" id="{56A4C3B8-1666-4400-AC3E-15267224974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C203</xm:sqref>
        </x14:conditionalFormatting>
        <x14:conditionalFormatting xmlns:xm="http://schemas.microsoft.com/office/excel/2006/main">
          <x14:cfRule type="iconSet" priority="157" id="{CD082B36-1D4B-4283-8F2D-158343C6D5C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C213</xm:sqref>
        </x14:conditionalFormatting>
        <x14:conditionalFormatting xmlns:xm="http://schemas.microsoft.com/office/excel/2006/main">
          <x14:cfRule type="iconSet" priority="155" id="{549902C2-4B6E-43EE-A2ED-5A901BBA103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C192</xm:sqref>
        </x14:conditionalFormatting>
        <x14:conditionalFormatting xmlns:xm="http://schemas.microsoft.com/office/excel/2006/main">
          <x14:cfRule type="iconSet" priority="360" id="{8F86FA3D-0C7C-4D4F-87AD-906436DAD77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C196</xm:sqref>
        </x14:conditionalFormatting>
        <x14:conditionalFormatting xmlns:xm="http://schemas.microsoft.com/office/excel/2006/main">
          <x14:cfRule type="iconSet" priority="154" id="{4ED0E01F-63FC-4BDC-A9BC-8EFD9FE05C6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C211</xm:sqref>
        </x14:conditionalFormatting>
        <x14:conditionalFormatting xmlns:xm="http://schemas.microsoft.com/office/excel/2006/main">
          <x14:cfRule type="iconSet" priority="153" id="{9B81CF24-6C8F-4552-BEA0-7058B1CCC39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C217</xm:sqref>
        </x14:conditionalFormatting>
        <x14:conditionalFormatting xmlns:xm="http://schemas.microsoft.com/office/excel/2006/main">
          <x14:cfRule type="iconSet" priority="148" id="{903518EE-28E9-4095-8853-41C4E07FFF9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C204</xm:sqref>
        </x14:conditionalFormatting>
        <x14:conditionalFormatting xmlns:xm="http://schemas.microsoft.com/office/excel/2006/main">
          <x14:cfRule type="iconSet" priority="147" id="{496E94E1-6445-4C66-BAD5-38CCCBB5A1C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C201</xm:sqref>
        </x14:conditionalFormatting>
        <x14:conditionalFormatting xmlns:xm="http://schemas.microsoft.com/office/excel/2006/main">
          <x14:cfRule type="iconSet" priority="145" id="{75DFE4EF-BD65-4765-A2D8-AA10C6AC9FE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C149</xm:sqref>
        </x14:conditionalFormatting>
        <x14:conditionalFormatting xmlns:xm="http://schemas.microsoft.com/office/excel/2006/main">
          <x14:cfRule type="iconSet" priority="140" id="{20852B3A-BF0E-4572-AEF3-6B52EE8EE53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C162</xm:sqref>
        </x14:conditionalFormatting>
        <x14:conditionalFormatting xmlns:xm="http://schemas.microsoft.com/office/excel/2006/main">
          <x14:cfRule type="iconSet" priority="139" id="{8273ACB3-BE85-4D31-9990-1BA4AF422C0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C163:C166</xm:sqref>
        </x14:conditionalFormatting>
        <x14:conditionalFormatting xmlns:xm="http://schemas.microsoft.com/office/excel/2006/main">
          <x14:cfRule type="iconSet" priority="368" id="{C8738DFF-4478-43AE-A45F-B01813EC0A6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C161 C168</xm:sqref>
        </x14:conditionalFormatting>
        <x14:conditionalFormatting xmlns:xm="http://schemas.microsoft.com/office/excel/2006/main">
          <x14:cfRule type="iconSet" priority="138" id="{1CF84B6E-D445-4936-888C-FED4719D946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C167</xm:sqref>
        </x14:conditionalFormatting>
        <x14:conditionalFormatting xmlns:xm="http://schemas.microsoft.com/office/excel/2006/main">
          <x14:cfRule type="iconSet" priority="136" id="{707CDAE8-05B2-455C-A5BC-20F12022B33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C158</xm:sqref>
        </x14:conditionalFormatting>
        <x14:conditionalFormatting xmlns:xm="http://schemas.microsoft.com/office/excel/2006/main">
          <x14:cfRule type="iconSet" priority="137" id="{905C75A3-3FC0-4B89-A88C-24C471A0DD7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C156</xm:sqref>
        </x14:conditionalFormatting>
        <x14:conditionalFormatting xmlns:xm="http://schemas.microsoft.com/office/excel/2006/main">
          <x14:cfRule type="iconSet" priority="134" id="{54FCA1F8-6D0A-43AE-9E09-F47997EA05C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C157</xm:sqref>
        </x14:conditionalFormatting>
        <x14:conditionalFormatting xmlns:xm="http://schemas.microsoft.com/office/excel/2006/main">
          <x14:cfRule type="iconSet" priority="133" id="{96201CC3-0790-489A-8908-E0283207B40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C171</xm:sqref>
        </x14:conditionalFormatting>
        <x14:conditionalFormatting xmlns:xm="http://schemas.microsoft.com/office/excel/2006/main">
          <x14:cfRule type="iconSet" priority="132" id="{304378BA-EBA9-4AED-A402-78F06669AF9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C172</xm:sqref>
        </x14:conditionalFormatting>
        <x14:conditionalFormatting xmlns:xm="http://schemas.microsoft.com/office/excel/2006/main">
          <x14:cfRule type="iconSet" priority="129" id="{A864FD29-BF09-443F-ADB2-1EC33FD6C5B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C197</xm:sqref>
        </x14:conditionalFormatting>
        <x14:conditionalFormatting xmlns:xm="http://schemas.microsoft.com/office/excel/2006/main">
          <x14:cfRule type="iconSet" priority="128" id="{3A312F9E-01CE-4E90-AA45-6FE2A0F833F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C193</xm:sqref>
        </x14:conditionalFormatting>
        <x14:conditionalFormatting xmlns:xm="http://schemas.microsoft.com/office/excel/2006/main">
          <x14:cfRule type="iconSet" priority="127" id="{B531D5A2-710E-47CA-A625-29CE05A9123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C191</xm:sqref>
        </x14:conditionalFormatting>
        <x14:conditionalFormatting xmlns:xm="http://schemas.microsoft.com/office/excel/2006/main">
          <x14:cfRule type="iconSet" priority="126" id="{061012C6-1595-49B2-8BFE-36A16AAF422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C187</xm:sqref>
        </x14:conditionalFormatting>
        <x14:conditionalFormatting xmlns:xm="http://schemas.microsoft.com/office/excel/2006/main">
          <x14:cfRule type="iconSet" priority="125" id="{0CAC64F1-61AE-40AC-83F7-C0FD03FC8CA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C206</xm:sqref>
        </x14:conditionalFormatting>
        <x14:conditionalFormatting xmlns:xm="http://schemas.microsoft.com/office/excel/2006/main">
          <x14:cfRule type="iconSet" priority="124" id="{BE1926D0-0A9B-4CD3-87D5-8A5C0392D52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C199</xm:sqref>
        </x14:conditionalFormatting>
        <x14:conditionalFormatting xmlns:xm="http://schemas.microsoft.com/office/excel/2006/main">
          <x14:cfRule type="iconSet" priority="372" id="{3B4DED58-AEAA-4BD0-ADD0-FA41704C5E8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C218</xm:sqref>
        </x14:conditionalFormatting>
        <x14:conditionalFormatting xmlns:xm="http://schemas.microsoft.com/office/excel/2006/main">
          <x14:cfRule type="iconSet" priority="119" id="{7B5B3DB3-C78A-4BC8-8D8A-EB1443846A4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C227</xm:sqref>
        </x14:conditionalFormatting>
        <x14:conditionalFormatting xmlns:xm="http://schemas.microsoft.com/office/excel/2006/main">
          <x14:cfRule type="iconSet" priority="118" id="{B0C01652-6193-489F-B969-D88126AB9DF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C231:C232</xm:sqref>
        </x14:conditionalFormatting>
        <x14:conditionalFormatting xmlns:xm="http://schemas.microsoft.com/office/excel/2006/main">
          <x14:cfRule type="iconSet" priority="110" id="{E7CA5E82-6202-44CC-B7A8-4F1CD03F101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C225</xm:sqref>
        </x14:conditionalFormatting>
        <x14:conditionalFormatting xmlns:xm="http://schemas.microsoft.com/office/excel/2006/main">
          <x14:cfRule type="iconSet" priority="107" id="{BC28915A-1612-4965-9A0B-52071CBEFA0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C117 C122</xm:sqref>
        </x14:conditionalFormatting>
        <x14:conditionalFormatting xmlns:xm="http://schemas.microsoft.com/office/excel/2006/main">
          <x14:cfRule type="iconSet" priority="106" id="{99D59253-ABFA-435E-98F6-0A8C8083D2A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C115</xm:sqref>
        </x14:conditionalFormatting>
        <x14:conditionalFormatting xmlns:xm="http://schemas.microsoft.com/office/excel/2006/main">
          <x14:cfRule type="iconSet" priority="105" id="{81FBC22E-4E30-4E4E-B517-6F54C4A9842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C114</xm:sqref>
        </x14:conditionalFormatting>
        <x14:conditionalFormatting xmlns:xm="http://schemas.microsoft.com/office/excel/2006/main">
          <x14:cfRule type="iconSet" priority="108" id="{06280DBB-27F0-4C0D-8240-E3E0A5FA15F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C116</xm:sqref>
        </x14:conditionalFormatting>
        <x14:conditionalFormatting xmlns:xm="http://schemas.microsoft.com/office/excel/2006/main">
          <x14:cfRule type="iconSet" priority="104" id="{F5F13D0F-9B31-4A3C-90D0-FD5319E789C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C121</xm:sqref>
        </x14:conditionalFormatting>
        <x14:conditionalFormatting xmlns:xm="http://schemas.microsoft.com/office/excel/2006/main">
          <x14:cfRule type="iconSet" priority="103" id="{ED2EB79F-DEF0-40A5-9BD1-92ADFF8978D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C120</xm:sqref>
        </x14:conditionalFormatting>
        <x14:conditionalFormatting xmlns:xm="http://schemas.microsoft.com/office/excel/2006/main">
          <x14:cfRule type="iconSet" priority="102" id="{523AB1E3-A6A2-40C6-B42B-F3D6FBC7E39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C123</xm:sqref>
        </x14:conditionalFormatting>
        <x14:conditionalFormatting xmlns:xm="http://schemas.microsoft.com/office/excel/2006/main">
          <x14:cfRule type="iconSet" priority="99" id="{C0F93F91-10A6-4DD0-8307-820F547D800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C143</xm:sqref>
        </x14:conditionalFormatting>
        <x14:conditionalFormatting xmlns:xm="http://schemas.microsoft.com/office/excel/2006/main">
          <x14:cfRule type="iconSet" priority="95" id="{BD99B47B-8E2B-4E08-AF4D-B16A0FC2200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C150</xm:sqref>
        </x14:conditionalFormatting>
        <x14:conditionalFormatting xmlns:xm="http://schemas.microsoft.com/office/excel/2006/main">
          <x14:cfRule type="iconSet" priority="93" id="{DE5B0964-C20C-4A43-9485-40FD84173CF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C180:C184</xm:sqref>
        </x14:conditionalFormatting>
        <x14:conditionalFormatting xmlns:xm="http://schemas.microsoft.com/office/excel/2006/main">
          <x14:cfRule type="iconSet" priority="85" id="{E217A876-FD35-4251-95A1-A855A447969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C147</xm:sqref>
        </x14:conditionalFormatting>
        <x14:conditionalFormatting xmlns:xm="http://schemas.microsoft.com/office/excel/2006/main">
          <x14:cfRule type="iconSet" priority="375" id="{BB71CA16-CF1E-466A-B879-8A9B13758BC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C224 C221:C222</xm:sqref>
        </x14:conditionalFormatting>
        <x14:conditionalFormatting xmlns:xm="http://schemas.microsoft.com/office/excel/2006/main">
          <x14:cfRule type="iconSet" priority="81" id="{4C16EF0B-79FF-4D3B-98AE-01DB551308A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C239:C241 C243:C244</xm:sqref>
        </x14:conditionalFormatting>
        <x14:conditionalFormatting xmlns:xm="http://schemas.microsoft.com/office/excel/2006/main">
          <x14:cfRule type="iconSet" priority="80" id="{B29E8250-224A-4A5A-B190-C37C19BC6C1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C260</xm:sqref>
        </x14:conditionalFormatting>
        <x14:conditionalFormatting xmlns:xm="http://schemas.microsoft.com/office/excel/2006/main">
          <x14:cfRule type="iconSet" priority="79" id="{5D60FCDE-8FA9-4C04-9383-68C5F9CD076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C242</xm:sqref>
        </x14:conditionalFormatting>
        <x14:conditionalFormatting xmlns:xm="http://schemas.microsoft.com/office/excel/2006/main">
          <x14:cfRule type="iconSet" priority="83" id="{742122D8-C730-4105-ACE2-40FE97491D5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C247</xm:sqref>
        </x14:conditionalFormatting>
        <x14:conditionalFormatting xmlns:xm="http://schemas.microsoft.com/office/excel/2006/main">
          <x14:cfRule type="iconSet" priority="84" id="{E401FE9B-C3EE-40A6-9A3E-3C8350E36F2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C252 C235 C258</xm:sqref>
        </x14:conditionalFormatting>
        <x14:conditionalFormatting xmlns:xm="http://schemas.microsoft.com/office/excel/2006/main">
          <x14:cfRule type="iconSet" priority="78" id="{9D505D8C-ADF4-4936-B4E8-83216A990FA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xm:sqref>
        </x14:conditionalFormatting>
        <x14:conditionalFormatting xmlns:xm="http://schemas.microsoft.com/office/excel/2006/main">
          <x14:cfRule type="iconSet" priority="77" id="{884C75EF-C98B-4625-BA38-158DCBF171F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C16</xm:sqref>
        </x14:conditionalFormatting>
        <x14:conditionalFormatting xmlns:xm="http://schemas.microsoft.com/office/excel/2006/main">
          <x14:cfRule type="iconSet" priority="76" id="{784D27EA-03BA-410A-8916-03A7A5D6273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xm:sqref>
        </x14:conditionalFormatting>
        <x14:conditionalFormatting xmlns:xm="http://schemas.microsoft.com/office/excel/2006/main">
          <x14:cfRule type="iconSet" priority="75" id="{D5FF821D-8F68-4A21-B0A4-AD451F2665D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C19</xm:sqref>
        </x14:conditionalFormatting>
        <x14:conditionalFormatting xmlns:xm="http://schemas.microsoft.com/office/excel/2006/main">
          <x14:cfRule type="iconSet" priority="74" id="{177DE46E-8707-4D9E-A89D-001F030CBE8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C20</xm:sqref>
        </x14:conditionalFormatting>
        <x14:conditionalFormatting xmlns:xm="http://schemas.microsoft.com/office/excel/2006/main">
          <x14:cfRule type="iconSet" priority="73" id="{F6751794-CF98-4122-91BF-8F3A4EF72B3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C21</xm:sqref>
        </x14:conditionalFormatting>
        <x14:conditionalFormatting xmlns:xm="http://schemas.microsoft.com/office/excel/2006/main">
          <x14:cfRule type="iconSet" priority="72" id="{760A92C5-C397-493D-B408-F325C7301A4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xm:sqref>
        </x14:conditionalFormatting>
        <x14:conditionalFormatting xmlns:xm="http://schemas.microsoft.com/office/excel/2006/main">
          <x14:cfRule type="iconSet" priority="71" id="{49D8820B-E425-46E9-A0CB-B8887E8B522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C23</xm:sqref>
        </x14:conditionalFormatting>
        <x14:conditionalFormatting xmlns:xm="http://schemas.microsoft.com/office/excel/2006/main">
          <x14:cfRule type="iconSet" priority="70" id="{8571D034-2687-4A81-AE6E-7E4B086648E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xm:sqref>
        </x14:conditionalFormatting>
        <x14:conditionalFormatting xmlns:xm="http://schemas.microsoft.com/office/excel/2006/main">
          <x14:cfRule type="iconSet" priority="69" id="{A0098496-71E0-4B65-8B81-BD898E21834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xm:sqref>
        </x14:conditionalFormatting>
        <x14:conditionalFormatting xmlns:xm="http://schemas.microsoft.com/office/excel/2006/main">
          <x14:cfRule type="iconSet" priority="68" id="{C2DD32D7-3297-4E93-B345-7401C91F6FA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C236 C238</xm:sqref>
        </x14:conditionalFormatting>
        <x14:conditionalFormatting xmlns:xm="http://schemas.microsoft.com/office/excel/2006/main">
          <x14:cfRule type="iconSet" priority="67" id="{89D86DDB-5D87-4C55-8CF7-2B1019AEAB6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C237</xm:sqref>
        </x14:conditionalFormatting>
        <x14:conditionalFormatting xmlns:xm="http://schemas.microsoft.com/office/excel/2006/main">
          <x14:cfRule type="iconSet" priority="66" id="{21CE4046-D222-4E93-B98F-3DE8EF15F9A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C245</xm:sqref>
        </x14:conditionalFormatting>
        <x14:conditionalFormatting xmlns:xm="http://schemas.microsoft.com/office/excel/2006/main">
          <x14:cfRule type="iconSet" priority="65" id="{25068D03-25B0-44D1-B60F-E879401FE07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C246</xm:sqref>
        </x14:conditionalFormatting>
        <x14:conditionalFormatting xmlns:xm="http://schemas.microsoft.com/office/excel/2006/main">
          <x14:cfRule type="iconSet" priority="64" id="{D2A2FC22-69CE-45F7-A15B-4FC4A3AA4CD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C256</xm:sqref>
        </x14:conditionalFormatting>
        <x14:conditionalFormatting xmlns:xm="http://schemas.microsoft.com/office/excel/2006/main">
          <x14:cfRule type="iconSet" priority="376" id="{C00868D1-AF83-4CBD-BA95-BC7B87EB2C0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C228:C230</xm:sqref>
        </x14:conditionalFormatting>
        <x14:conditionalFormatting xmlns:xm="http://schemas.microsoft.com/office/excel/2006/main">
          <x14:cfRule type="iconSet" priority="63" id="{1E871541-EB11-40FB-AC65-266AB31739D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C142</xm:sqref>
        </x14:conditionalFormatting>
        <x14:conditionalFormatting xmlns:xm="http://schemas.microsoft.com/office/excel/2006/main">
          <x14:cfRule type="iconSet" priority="62" id="{A197006B-21F5-4738-A30F-94709A0E007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C139</xm:sqref>
        </x14:conditionalFormatting>
        <x14:conditionalFormatting xmlns:xm="http://schemas.microsoft.com/office/excel/2006/main">
          <x14:cfRule type="iconSet" priority="377" id="{5B3059EA-C26D-4C5D-BC2B-22214B981DA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C146 C152</xm:sqref>
        </x14:conditionalFormatting>
        <x14:conditionalFormatting xmlns:xm="http://schemas.microsoft.com/office/excel/2006/main">
          <x14:cfRule type="iconSet" priority="61" id="{06B56DAD-B143-447B-8B97-A53D4FBCF5F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C109</xm:sqref>
        </x14:conditionalFormatting>
        <x14:conditionalFormatting xmlns:xm="http://schemas.microsoft.com/office/excel/2006/main">
          <x14:cfRule type="iconSet" priority="60" id="{14A640A0-DA46-4A35-80E9-4771DA49783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C118</xm:sqref>
        </x14:conditionalFormatting>
        <x14:conditionalFormatting xmlns:xm="http://schemas.microsoft.com/office/excel/2006/main">
          <x14:cfRule type="iconSet" priority="43" id="{8D14EBBD-23C1-4ACB-9FD6-B3D6AA5DB16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C83</xm:sqref>
        </x14:conditionalFormatting>
        <x14:conditionalFormatting xmlns:xm="http://schemas.microsoft.com/office/excel/2006/main">
          <x14:cfRule type="iconSet" priority="42" id="{F2EF6DC4-BA2B-4824-87EC-FF43D8928AA4}">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C85</xm:sqref>
        </x14:conditionalFormatting>
        <x14:conditionalFormatting xmlns:xm="http://schemas.microsoft.com/office/excel/2006/main">
          <x14:cfRule type="iconSet" priority="41" id="{3EA4F9A2-35CF-4689-85D4-90F43536C14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C86</xm:sqref>
        </x14:conditionalFormatting>
        <x14:conditionalFormatting xmlns:xm="http://schemas.microsoft.com/office/excel/2006/main">
          <x14:cfRule type="iconSet" priority="44" id="{F50106C0-5CD2-4683-8409-A4DF5D94622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C80:C82 C87:C91 C93</xm:sqref>
        </x14:conditionalFormatting>
        <x14:conditionalFormatting xmlns:xm="http://schemas.microsoft.com/office/excel/2006/main">
          <x14:cfRule type="iconSet" priority="40" id="{06F884D6-B28D-4B23-84E0-B2E49324253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C84</xm:sqref>
        </x14:conditionalFormatting>
        <x14:conditionalFormatting xmlns:xm="http://schemas.microsoft.com/office/excel/2006/main">
          <x14:cfRule type="iconSet" priority="39" id="{8DBFB7F8-0974-43D6-98CA-D26AC1E34C2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C92</xm:sqref>
        </x14:conditionalFormatting>
        <x14:conditionalFormatting xmlns:xm="http://schemas.microsoft.com/office/excel/2006/main">
          <x14:cfRule type="iconSet" priority="37" id="{EC3C2DA9-716B-4F04-814C-37D2CAEAD6E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C61</xm:sqref>
        </x14:conditionalFormatting>
        <x14:conditionalFormatting xmlns:xm="http://schemas.microsoft.com/office/excel/2006/main">
          <x14:cfRule type="iconSet" priority="36" id="{AD2CDD02-7A9B-4A0C-8A3B-61E1D9DB19A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C63</xm:sqref>
        </x14:conditionalFormatting>
        <x14:conditionalFormatting xmlns:xm="http://schemas.microsoft.com/office/excel/2006/main">
          <x14:cfRule type="iconSet" priority="35" id="{DD712731-A46A-40CC-B515-3FB64361C86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C62</xm:sqref>
        </x14:conditionalFormatting>
        <x14:conditionalFormatting xmlns:xm="http://schemas.microsoft.com/office/excel/2006/main">
          <x14:cfRule type="iconSet" priority="38" id="{C7DFD5EF-B03E-4787-9B95-6992F7C96E7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C59:C60 C64:C72 C74:C77</xm:sqref>
        </x14:conditionalFormatting>
        <x14:conditionalFormatting xmlns:xm="http://schemas.microsoft.com/office/excel/2006/main">
          <x14:cfRule type="iconSet" priority="33" id="{3B09A6F7-0FC9-4BA6-A260-F1F0AEED08F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C55:C56</xm:sqref>
        </x14:conditionalFormatting>
        <x14:conditionalFormatting xmlns:xm="http://schemas.microsoft.com/office/excel/2006/main">
          <x14:cfRule type="iconSet" priority="34" id="{F9103EF5-F585-4A60-AA96-3C065CB6335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C51:C52</xm:sqref>
        </x14:conditionalFormatting>
        <x14:conditionalFormatting xmlns:xm="http://schemas.microsoft.com/office/excel/2006/main">
          <x14:cfRule type="iconSet" priority="32" id="{F882D9EE-38DD-4E7F-8D85-EE5B6A261636}">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C53:C54</xm:sqref>
        </x14:conditionalFormatting>
        <x14:conditionalFormatting xmlns:xm="http://schemas.microsoft.com/office/excel/2006/main">
          <x14:cfRule type="iconSet" priority="31" id="{0F20BE64-34BC-4FE3-9B61-26E06C651450}">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C45</xm:sqref>
        </x14:conditionalFormatting>
        <x14:conditionalFormatting xmlns:xm="http://schemas.microsoft.com/office/excel/2006/main">
          <x14:cfRule type="iconSet" priority="29" id="{9DB576A0-E144-4526-99A8-E7AC3BD1712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C46:C47</xm:sqref>
        </x14:conditionalFormatting>
        <x14:conditionalFormatting xmlns:xm="http://schemas.microsoft.com/office/excel/2006/main">
          <x14:cfRule type="iconSet" priority="28" id="{5AE5081F-0C66-4CC6-895D-53D1132C92A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C35:C36 C42</xm:sqref>
        </x14:conditionalFormatting>
        <x14:conditionalFormatting xmlns:xm="http://schemas.microsoft.com/office/excel/2006/main">
          <x14:cfRule type="iconSet" priority="26" id="{DD82C621-4B3A-4DED-B24C-666591667CA2}">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C39:C41</xm:sqref>
        </x14:conditionalFormatting>
        <x14:conditionalFormatting xmlns:xm="http://schemas.microsoft.com/office/excel/2006/main">
          <x14:cfRule type="iconSet" priority="25" id="{90E31871-9BA3-40B2-9381-22F7900F68D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C37</xm:sqref>
        </x14:conditionalFormatting>
        <x14:conditionalFormatting xmlns:xm="http://schemas.microsoft.com/office/excel/2006/main">
          <x14:cfRule type="iconSet" priority="24" id="{00E94619-12AA-4E53-8BAB-DA9B5AFBB10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C38</xm:sqref>
        </x14:conditionalFormatting>
        <x14:conditionalFormatting xmlns:xm="http://schemas.microsoft.com/office/excel/2006/main">
          <x14:cfRule type="iconSet" priority="23" id="{884D5183-5270-44A0-98E6-4002BF61CE2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C49</xm:sqref>
        </x14:conditionalFormatting>
        <x14:conditionalFormatting xmlns:xm="http://schemas.microsoft.com/office/excel/2006/main">
          <x14:cfRule type="iconSet" priority="22" id="{B556344B-00D3-4477-B985-4A2D348C863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C50</xm:sqref>
        </x14:conditionalFormatting>
        <x14:conditionalFormatting xmlns:xm="http://schemas.microsoft.com/office/excel/2006/main">
          <x14:cfRule type="iconSet" priority="21" id="{0A8F7B11-4235-47BB-8E7D-871C4306260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C48</xm:sqref>
        </x14:conditionalFormatting>
        <x14:conditionalFormatting xmlns:xm="http://schemas.microsoft.com/office/excel/2006/main">
          <x14:cfRule type="iconSet" priority="20" id="{9C33745B-9AB5-468F-AF75-BA6FDB7762E3}">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C148</xm:sqref>
        </x14:conditionalFormatting>
        <x14:conditionalFormatting xmlns:xm="http://schemas.microsoft.com/office/excel/2006/main">
          <x14:cfRule type="iconSet" priority="19" id="{C1A368A8-182F-4B4D-9A33-13DEF3D60CB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C102</xm:sqref>
        </x14:conditionalFormatting>
        <x14:conditionalFormatting xmlns:xm="http://schemas.microsoft.com/office/excel/2006/main">
          <x14:cfRule type="iconSet" priority="18" id="{249D0DCD-68BB-4F0B-BE1E-84F98B7F577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C103</xm:sqref>
        </x14:conditionalFormatting>
        <x14:conditionalFormatting xmlns:xm="http://schemas.microsoft.com/office/excel/2006/main">
          <x14:cfRule type="iconSet" priority="17" id="{12FD7876-CB0D-4378-869C-EB0F86E51CA9}">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C159</xm:sqref>
        </x14:conditionalFormatting>
        <x14:conditionalFormatting xmlns:xm="http://schemas.microsoft.com/office/excel/2006/main">
          <x14:cfRule type="iconSet" priority="16" id="{8156425F-A58B-4F9E-8C1E-D6D7628AE47F}">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C259</xm:sqref>
        </x14:conditionalFormatting>
        <x14:conditionalFormatting xmlns:xm="http://schemas.microsoft.com/office/excel/2006/main">
          <x14:cfRule type="iconSet" priority="13" id="{E947A105-301D-42FD-826E-D8702ABD083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C253</xm:sqref>
        </x14:conditionalFormatting>
        <x14:conditionalFormatting xmlns:xm="http://schemas.microsoft.com/office/excel/2006/main">
          <x14:cfRule type="iconSet" priority="12" id="{ECB451DB-6F8A-42F3-9A19-2E25DF2968AC}">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C254</xm:sqref>
        </x14:conditionalFormatting>
        <x14:conditionalFormatting xmlns:xm="http://schemas.microsoft.com/office/excel/2006/main">
          <x14:cfRule type="iconSet" priority="11" id="{E69CACD8-0DAD-4A12-815D-4C2397C0DF0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C255</xm:sqref>
        </x14:conditionalFormatting>
        <x14:conditionalFormatting xmlns:xm="http://schemas.microsoft.com/office/excel/2006/main">
          <x14:cfRule type="iconSet" priority="10" id="{D7E17876-ED54-49B9-93EA-5F05E2F3C3F1}">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C257</xm:sqref>
        </x14:conditionalFormatting>
        <x14:conditionalFormatting xmlns:xm="http://schemas.microsoft.com/office/excel/2006/main">
          <x14:cfRule type="iconSet" priority="9" id="{D358C283-5F10-4DF4-BD79-665352315117}">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C248</xm:sqref>
        </x14:conditionalFormatting>
        <x14:conditionalFormatting xmlns:xm="http://schemas.microsoft.com/office/excel/2006/main">
          <x14:cfRule type="iconSet" priority="8" id="{57754A03-E5F9-4021-9E32-A977570858DD}">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C249</xm:sqref>
        </x14:conditionalFormatting>
        <x14:conditionalFormatting xmlns:xm="http://schemas.microsoft.com/office/excel/2006/main">
          <x14:cfRule type="iconSet" priority="7" id="{8FF8558E-4344-4E5D-8317-A7410F6F360E}">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C250</xm:sqref>
        </x14:conditionalFormatting>
        <x14:conditionalFormatting xmlns:xm="http://schemas.microsoft.com/office/excel/2006/main">
          <x14:cfRule type="iconSet" priority="6" id="{31F9DE8B-98BF-46EF-96F3-491E3B5881B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C251</xm:sqref>
        </x14:conditionalFormatting>
        <x14:conditionalFormatting xmlns:xm="http://schemas.microsoft.com/office/excel/2006/main">
          <x14:cfRule type="iconSet" priority="5" id="{E8250856-A7B9-4C79-B0F8-BA87B79EB52B}">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C176</xm:sqref>
        </x14:conditionalFormatting>
        <x14:conditionalFormatting xmlns:xm="http://schemas.microsoft.com/office/excel/2006/main">
          <x14:cfRule type="iconSet" priority="4" id="{1F657FF0-3DE9-48EE-B07D-988138D1C42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C104</xm:sqref>
        </x14:conditionalFormatting>
        <x14:conditionalFormatting xmlns:xm="http://schemas.microsoft.com/office/excel/2006/main">
          <x14:cfRule type="iconSet" priority="3" id="{F32126F3-F139-914E-9B5C-25AFC39457D8}">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C175</xm:sqref>
        </x14:conditionalFormatting>
        <x14:conditionalFormatting xmlns:xm="http://schemas.microsoft.com/office/excel/2006/main">
          <x14:cfRule type="iconSet" priority="2" id="{4E4E585B-00ED-9D43-AE68-ABB6EF72655A}">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C174</xm:sqref>
        </x14:conditionalFormatting>
        <x14:conditionalFormatting xmlns:xm="http://schemas.microsoft.com/office/excel/2006/main">
          <x14:cfRule type="iconSet" priority="1" id="{0DD9264E-4FE5-4701-98AC-F719D7909C85}">
            <x14:iconSet iconSet="3Symbols" showValue="0" custom="1">
              <x14:cfvo type="percent">
                <xm:f>0</xm:f>
              </x14:cfvo>
              <x14:cfvo type="num" gte="0">
                <xm:f>0</xm:f>
              </x14:cfvo>
              <x14:cfvo type="num">
                <xm:f>3</xm:f>
              </x14:cfvo>
              <x14:cfIcon iconSet="3Symbols" iconId="0"/>
              <x14:cfIcon iconSet="3Symbols" iconId="1"/>
              <x14:cfIcon iconSet="3Symbols" iconId="2"/>
            </x14:iconSet>
          </x14:cfRule>
          <xm:sqref>C73</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70"/>
  <sheetViews>
    <sheetView showGridLines="0" zoomScale="85" zoomScaleNormal="85" zoomScalePageLayoutView="85" workbookViewId="0">
      <pane xSplit="6" topLeftCell="G1" activePane="topRight" state="frozen"/>
      <selection pane="topRight" activeCell="A3" sqref="A3:F3"/>
    </sheetView>
  </sheetViews>
  <sheetFormatPr defaultColWidth="8.85546875" defaultRowHeight="15" x14ac:dyDescent="0.25"/>
  <cols>
    <col min="1" max="1" width="13.140625" customWidth="1"/>
    <col min="3" max="3" width="12.85546875" customWidth="1"/>
    <col min="4" max="4" width="6.42578125" style="21" customWidth="1"/>
    <col min="5" max="5" width="10.7109375" style="21" bestFit="1" customWidth="1"/>
    <col min="8" max="8" width="15.28515625" customWidth="1"/>
    <col min="9" max="9" width="14.7109375" customWidth="1"/>
    <col min="10" max="10" width="14.140625" customWidth="1"/>
    <col min="11" max="11" width="17.85546875" customWidth="1"/>
    <col min="12" max="13" width="19.85546875" customWidth="1"/>
    <col min="14" max="14" width="19" customWidth="1"/>
    <col min="15" max="18" width="18.42578125" customWidth="1"/>
    <col min="19" max="19" width="22.85546875" customWidth="1"/>
    <col min="20" max="24" width="14.42578125" customWidth="1"/>
    <col min="25" max="25" width="9.7109375" customWidth="1"/>
    <col min="26" max="26" width="11.42578125" customWidth="1"/>
    <col min="27" max="27" width="21.140625" bestFit="1" customWidth="1"/>
    <col min="28" max="28" width="17.42578125" customWidth="1"/>
    <col min="29" max="29" width="19.42578125" customWidth="1"/>
    <col min="31" max="31" width="17" customWidth="1"/>
  </cols>
  <sheetData>
    <row r="1" spans="1:29" ht="18" thickTop="1" x14ac:dyDescent="0.3">
      <c r="A1" s="207" t="s">
        <v>721</v>
      </c>
      <c r="B1" s="208"/>
      <c r="C1" s="208"/>
      <c r="D1" s="208"/>
      <c r="E1" s="208"/>
      <c r="F1" s="209"/>
      <c r="G1" s="39"/>
      <c r="H1" s="44"/>
      <c r="I1" s="45"/>
      <c r="J1" s="45"/>
      <c r="K1" s="45"/>
      <c r="L1" s="45"/>
      <c r="M1" s="45"/>
      <c r="N1" s="45"/>
      <c r="O1" s="45"/>
      <c r="P1" s="45"/>
      <c r="Q1" s="45"/>
      <c r="R1" s="45"/>
      <c r="S1" s="45"/>
      <c r="T1" s="45"/>
      <c r="U1" s="45"/>
      <c r="V1" s="45"/>
      <c r="W1" s="45"/>
      <c r="X1" s="45"/>
      <c r="Y1" s="45"/>
      <c r="Z1" s="45"/>
    </row>
    <row r="2" spans="1:29" ht="18" customHeight="1" x14ac:dyDescent="0.3">
      <c r="A2" s="210" t="s">
        <v>722</v>
      </c>
      <c r="B2" s="211"/>
      <c r="C2" s="211"/>
      <c r="D2" s="211"/>
      <c r="E2" s="211"/>
      <c r="F2" s="212"/>
      <c r="G2" s="56"/>
      <c r="H2" s="55"/>
      <c r="I2" s="83" t="s">
        <v>675</v>
      </c>
      <c r="J2" s="83"/>
      <c r="K2" s="83" t="s">
        <v>86</v>
      </c>
      <c r="L2" s="54">
        <f ca="1">NOW()</f>
        <v>42597.362897106483</v>
      </c>
      <c r="M2" s="43"/>
      <c r="N2" s="43"/>
      <c r="O2" s="43"/>
      <c r="P2" s="43"/>
      <c r="Q2" s="43"/>
      <c r="R2" s="43"/>
      <c r="S2" s="43"/>
      <c r="T2" s="43"/>
      <c r="U2" s="43"/>
      <c r="V2" s="43"/>
      <c r="W2" s="43"/>
      <c r="X2" s="43"/>
      <c r="Y2" s="43"/>
      <c r="Z2" s="43"/>
    </row>
    <row r="3" spans="1:29" ht="18" thickBot="1" x14ac:dyDescent="0.35">
      <c r="A3" s="210"/>
      <c r="B3" s="211"/>
      <c r="C3" s="211"/>
      <c r="D3" s="211"/>
      <c r="E3" s="211"/>
      <c r="F3" s="212"/>
      <c r="G3" s="39"/>
      <c r="H3" s="42"/>
      <c r="I3" s="43"/>
      <c r="J3" s="43"/>
      <c r="K3" s="43"/>
      <c r="L3" s="43"/>
      <c r="M3" s="43"/>
      <c r="N3" s="43"/>
      <c r="O3" s="43"/>
      <c r="P3" s="43"/>
      <c r="Q3" s="43"/>
      <c r="R3" s="43"/>
      <c r="S3" s="43"/>
      <c r="T3" s="43"/>
      <c r="U3" s="43"/>
      <c r="V3" s="43"/>
      <c r="W3" s="43"/>
      <c r="X3" s="43"/>
      <c r="Y3" s="43"/>
      <c r="Z3" s="43"/>
    </row>
    <row r="4" spans="1:29" ht="18.75" thickBot="1" x14ac:dyDescent="0.3">
      <c r="A4" s="41"/>
      <c r="B4" s="57" t="s">
        <v>66</v>
      </c>
      <c r="C4" s="58" t="s">
        <v>68</v>
      </c>
      <c r="D4" s="58" t="s">
        <v>69</v>
      </c>
      <c r="E4" s="59" t="s">
        <v>70</v>
      </c>
      <c r="F4" s="38"/>
      <c r="H4" s="47" t="s">
        <v>71</v>
      </c>
      <c r="I4" s="215" t="s">
        <v>271</v>
      </c>
      <c r="J4" s="216"/>
      <c r="K4" s="216"/>
      <c r="L4" s="216"/>
      <c r="M4" s="216"/>
      <c r="N4" s="216"/>
      <c r="O4" s="216"/>
      <c r="P4" s="216"/>
      <c r="Q4" s="216"/>
      <c r="R4" s="217"/>
      <c r="S4" s="192" t="s">
        <v>126</v>
      </c>
      <c r="T4" s="192"/>
      <c r="U4" s="192"/>
      <c r="V4" s="192"/>
      <c r="W4" s="192"/>
      <c r="X4" s="192"/>
      <c r="Y4" s="192"/>
      <c r="Z4" s="192"/>
    </row>
    <row r="5" spans="1:29" ht="60.75" customHeight="1" x14ac:dyDescent="0.25">
      <c r="A5" s="213" t="s">
        <v>477</v>
      </c>
      <c r="B5" s="23" t="str">
        <f>Checklist!B10</f>
        <v>1.1</v>
      </c>
      <c r="C5" s="22" t="str">
        <f>Checklist!H10</f>
        <v>-</v>
      </c>
      <c r="D5" s="22">
        <v>1</v>
      </c>
      <c r="E5" s="60" t="str">
        <f>IF(C5="-","-",C5*D5)</f>
        <v>-</v>
      </c>
      <c r="F5" s="38"/>
      <c r="H5" s="48"/>
      <c r="I5" s="36" t="s">
        <v>476</v>
      </c>
      <c r="J5" s="36" t="s">
        <v>581</v>
      </c>
      <c r="K5" s="36" t="s">
        <v>585</v>
      </c>
      <c r="L5" s="36" t="s">
        <v>278</v>
      </c>
      <c r="M5" s="36" t="s">
        <v>277</v>
      </c>
      <c r="N5" s="36" t="s">
        <v>276</v>
      </c>
      <c r="O5" s="36" t="s">
        <v>279</v>
      </c>
      <c r="P5" s="36" t="s">
        <v>284</v>
      </c>
      <c r="Q5" s="36" t="s">
        <v>126</v>
      </c>
      <c r="R5" s="36" t="s">
        <v>288</v>
      </c>
      <c r="S5" s="36" t="s">
        <v>390</v>
      </c>
      <c r="T5" s="36" t="s">
        <v>290</v>
      </c>
      <c r="U5" s="36" t="s">
        <v>391</v>
      </c>
      <c r="V5" s="36" t="s">
        <v>392</v>
      </c>
      <c r="W5" s="36" t="s">
        <v>393</v>
      </c>
      <c r="X5" s="36" t="s">
        <v>394</v>
      </c>
      <c r="Y5" s="36" t="s">
        <v>395</v>
      </c>
      <c r="Z5" s="36" t="s">
        <v>396</v>
      </c>
    </row>
    <row r="6" spans="1:29" ht="15.75" customHeight="1" x14ac:dyDescent="0.25">
      <c r="A6" s="214"/>
      <c r="B6" s="23" t="str">
        <f>Checklist!B11</f>
        <v>1.2</v>
      </c>
      <c r="C6" s="22" t="str">
        <f>Checklist!H11</f>
        <v>-</v>
      </c>
      <c r="D6" s="22">
        <v>1</v>
      </c>
      <c r="E6" s="60" t="str">
        <f t="shared" ref="E6:E21" si="0">IF(C6="-","-",C6*D6)</f>
        <v>-</v>
      </c>
      <c r="F6" s="38"/>
      <c r="H6" s="49"/>
      <c r="I6" s="82" t="s">
        <v>0</v>
      </c>
      <c r="J6" s="82" t="s">
        <v>1</v>
      </c>
      <c r="K6" s="82" t="s">
        <v>2</v>
      </c>
      <c r="L6" s="82" t="s">
        <v>3</v>
      </c>
      <c r="M6" s="82" t="s">
        <v>4</v>
      </c>
      <c r="N6" s="82" t="s">
        <v>5</v>
      </c>
      <c r="O6" s="82" t="s">
        <v>6</v>
      </c>
      <c r="P6" s="82" t="s">
        <v>7</v>
      </c>
      <c r="Q6" s="103" t="s">
        <v>8</v>
      </c>
      <c r="R6" s="82" t="s">
        <v>9</v>
      </c>
      <c r="S6" s="203" t="s">
        <v>8</v>
      </c>
      <c r="T6" s="204"/>
      <c r="U6" s="204"/>
      <c r="V6" s="204"/>
      <c r="W6" s="204"/>
      <c r="X6" s="204"/>
      <c r="Y6" s="204"/>
      <c r="Z6" s="205"/>
    </row>
    <row r="7" spans="1:29" ht="15.75" customHeight="1" thickBot="1" x14ac:dyDescent="0.3">
      <c r="A7" s="214"/>
      <c r="B7" s="23" t="str">
        <f>Checklist!B12</f>
        <v>1.3</v>
      </c>
      <c r="C7" s="22" t="str">
        <f>Checklist!H12</f>
        <v>-</v>
      </c>
      <c r="D7" s="22">
        <v>1</v>
      </c>
      <c r="E7" s="60" t="str">
        <f t="shared" si="0"/>
        <v>-</v>
      </c>
      <c r="F7" s="38"/>
      <c r="H7" s="50" t="s">
        <v>72</v>
      </c>
      <c r="I7" s="82">
        <f>Checklist!H27</f>
        <v>0</v>
      </c>
      <c r="J7" s="82">
        <f>Checklist!H33</f>
        <v>0</v>
      </c>
      <c r="K7" s="82">
        <f>Checklist!H43</f>
        <v>0</v>
      </c>
      <c r="L7" s="82">
        <f>Checklist!H57</f>
        <v>0</v>
      </c>
      <c r="M7" s="82">
        <f>Checklist!H78</f>
        <v>0</v>
      </c>
      <c r="N7" s="82">
        <f>Checklist!H94</f>
        <v>0</v>
      </c>
      <c r="O7" s="82">
        <f>Checklist!H137</f>
        <v>0</v>
      </c>
      <c r="P7" s="82">
        <f>Checklist!H153</f>
        <v>0</v>
      </c>
      <c r="Q7" s="82">
        <f>Checklist!H233</f>
        <v>0</v>
      </c>
      <c r="R7" s="82">
        <f>Checklist!H261</f>
        <v>0</v>
      </c>
      <c r="S7" s="82">
        <f>3*SUM(Checklist!I156:I159)</f>
        <v>0</v>
      </c>
      <c r="T7" s="82">
        <f>3*SUM(Checklist!I161:I168)</f>
        <v>0</v>
      </c>
      <c r="U7" s="82">
        <f>3*SUM(Checklist!I170:I178)</f>
        <v>0</v>
      </c>
      <c r="V7" s="82">
        <f>3*SUM(Checklist!I180:I184)</f>
        <v>0</v>
      </c>
      <c r="W7" s="82">
        <f>3*SUM(Checklist!I186:I207)</f>
        <v>0</v>
      </c>
      <c r="X7" s="82">
        <f>3*SUM(Checklist!I209:I219)</f>
        <v>0</v>
      </c>
      <c r="Y7" s="82">
        <f>3*SUM(Checklist!I221:I225)</f>
        <v>0</v>
      </c>
      <c r="Z7" s="82">
        <f>3*SUM(Checklist!I227:I232)</f>
        <v>0</v>
      </c>
    </row>
    <row r="8" spans="1:29" ht="15.75" customHeight="1" thickTop="1" x14ac:dyDescent="0.25">
      <c r="A8" s="214"/>
      <c r="B8" s="23" t="str">
        <f>Checklist!B13</f>
        <v>1.4</v>
      </c>
      <c r="C8" s="22" t="str">
        <f>Checklist!H13</f>
        <v>-</v>
      </c>
      <c r="D8" s="22">
        <v>1</v>
      </c>
      <c r="E8" s="60" t="str">
        <f t="shared" si="0"/>
        <v>-</v>
      </c>
      <c r="F8" s="38"/>
      <c r="H8" s="50" t="s">
        <v>73</v>
      </c>
      <c r="I8" s="33">
        <f>E22</f>
        <v>0</v>
      </c>
      <c r="J8" s="33">
        <f>E27</f>
        <v>0</v>
      </c>
      <c r="K8" s="33">
        <f>E36</f>
        <v>0</v>
      </c>
      <c r="L8" s="33">
        <f>E49</f>
        <v>0</v>
      </c>
      <c r="M8" s="33">
        <f>E69</f>
        <v>0</v>
      </c>
      <c r="N8" s="33">
        <f>E84</f>
        <v>0</v>
      </c>
      <c r="O8" s="33">
        <f>E125</f>
        <v>0</v>
      </c>
      <c r="P8" s="33">
        <f>E140</f>
        <v>0</v>
      </c>
      <c r="Q8" s="33">
        <f>E218</f>
        <v>0</v>
      </c>
      <c r="R8" s="33">
        <f>E245</f>
        <v>0</v>
      </c>
      <c r="S8" s="33">
        <f>SUM(E141:E144)</f>
        <v>0</v>
      </c>
      <c r="T8" s="33">
        <f>SUM(E146:E153)</f>
        <v>0</v>
      </c>
      <c r="U8" s="33">
        <f>SUM(E155:E163)</f>
        <v>0</v>
      </c>
      <c r="V8" s="33">
        <f>SUM(E165:E169)</f>
        <v>0</v>
      </c>
      <c r="W8" s="33">
        <f>SUM(E171:E192)</f>
        <v>0</v>
      </c>
      <c r="X8" s="33">
        <f>SUM(E194:E204)</f>
        <v>0</v>
      </c>
      <c r="Y8" s="33">
        <f>SUM(E206:E210)</f>
        <v>0</v>
      </c>
      <c r="Z8" s="33">
        <f>SUM(E212:E217)</f>
        <v>0</v>
      </c>
      <c r="AC8" s="46"/>
    </row>
    <row r="9" spans="1:29" s="110" customFormat="1" ht="15.75" customHeight="1" x14ac:dyDescent="0.25">
      <c r="A9" s="214"/>
      <c r="B9" s="23" t="str">
        <f>Checklist!B14</f>
        <v>1.5</v>
      </c>
      <c r="C9" s="22" t="str">
        <f>Checklist!H14</f>
        <v>-</v>
      </c>
      <c r="D9" s="22">
        <v>1</v>
      </c>
      <c r="E9" s="60" t="str">
        <f t="shared" si="0"/>
        <v>-</v>
      </c>
      <c r="F9" s="38"/>
      <c r="H9" s="51" t="s">
        <v>74</v>
      </c>
      <c r="I9" s="34" t="str">
        <f>IF(I7=0,"-",I8/I7)</f>
        <v>-</v>
      </c>
      <c r="J9" s="35" t="str">
        <f>IF(J7=0,"-",J8/J7)</f>
        <v>-</v>
      </c>
      <c r="K9" s="35" t="str">
        <f>IF(K7=0,"-",K8/K7)</f>
        <v>-</v>
      </c>
      <c r="L9" s="35" t="str">
        <f>IF(L7=0,"-",L8/L7)</f>
        <v>-</v>
      </c>
      <c r="M9" s="35" t="str">
        <f t="shared" ref="M9:R9" si="1">IF(M7=0,"-",M8/M7)</f>
        <v>-</v>
      </c>
      <c r="N9" s="35" t="str">
        <f t="shared" si="1"/>
        <v>-</v>
      </c>
      <c r="O9" s="35" t="str">
        <f t="shared" si="1"/>
        <v>-</v>
      </c>
      <c r="P9" s="35" t="str">
        <f>IF(P7=0,"-",P8/P7)</f>
        <v>-</v>
      </c>
      <c r="Q9" s="35" t="str">
        <f t="shared" si="1"/>
        <v>-</v>
      </c>
      <c r="R9" s="35" t="str">
        <f t="shared" si="1"/>
        <v>-</v>
      </c>
      <c r="S9" s="35" t="str">
        <f>IF(S7=0,"-",S8/S7)</f>
        <v>-</v>
      </c>
      <c r="T9" s="35" t="str">
        <f t="shared" ref="T9:Z9" si="2">IF(T7=0,"-",T8/T7)</f>
        <v>-</v>
      </c>
      <c r="U9" s="35" t="str">
        <f t="shared" si="2"/>
        <v>-</v>
      </c>
      <c r="V9" s="35" t="str">
        <f t="shared" si="2"/>
        <v>-</v>
      </c>
      <c r="W9" s="35" t="str">
        <f t="shared" si="2"/>
        <v>-</v>
      </c>
      <c r="X9" s="35" t="str">
        <f t="shared" si="2"/>
        <v>-</v>
      </c>
      <c r="Y9" s="35" t="str">
        <f t="shared" si="2"/>
        <v>-</v>
      </c>
      <c r="Z9" s="35" t="str">
        <f t="shared" si="2"/>
        <v>-</v>
      </c>
      <c r="AC9" s="38"/>
    </row>
    <row r="10" spans="1:29" ht="15.75" customHeight="1" x14ac:dyDescent="0.25">
      <c r="A10" s="214"/>
      <c r="B10" s="23" t="str">
        <f>Checklist!B15</f>
        <v>1.6</v>
      </c>
      <c r="C10" s="22" t="str">
        <f>Checklist!H15</f>
        <v>-</v>
      </c>
      <c r="D10" s="22">
        <v>1</v>
      </c>
      <c r="E10" s="60" t="str">
        <f t="shared" si="0"/>
        <v>-</v>
      </c>
      <c r="F10" s="38"/>
      <c r="H10" s="51" t="s">
        <v>75</v>
      </c>
      <c r="I10" s="115" t="e">
        <f>AVERAGE(I9:R9)</f>
        <v>#DIV/0!</v>
      </c>
      <c r="J10" s="116"/>
      <c r="K10" s="116"/>
      <c r="L10" s="116"/>
      <c r="M10" s="116"/>
      <c r="N10" s="116"/>
      <c r="O10" s="116"/>
      <c r="P10" s="116"/>
      <c r="Q10" s="116"/>
      <c r="R10" s="116"/>
      <c r="S10" s="35" t="str">
        <f>IF(S7=0,"-",S8/S7)</f>
        <v>-</v>
      </c>
      <c r="T10" s="35" t="str">
        <f>IF(T7=0,"-",T8/T7)</f>
        <v>-</v>
      </c>
      <c r="U10" s="35" t="str">
        <f t="shared" ref="U10:Z10" si="3">IF(U7=0,"-",U8/U7)</f>
        <v>-</v>
      </c>
      <c r="V10" s="35" t="str">
        <f>IF(V7=0,"-",V8/V7)</f>
        <v>-</v>
      </c>
      <c r="W10" s="35" t="str">
        <f t="shared" si="3"/>
        <v>-</v>
      </c>
      <c r="X10" s="35" t="str">
        <f t="shared" si="3"/>
        <v>-</v>
      </c>
      <c r="Y10" s="35" t="str">
        <f t="shared" si="3"/>
        <v>-</v>
      </c>
      <c r="Z10" s="35" t="str">
        <f t="shared" si="3"/>
        <v>-</v>
      </c>
      <c r="AC10" s="38"/>
    </row>
    <row r="11" spans="1:29" ht="15.75" customHeight="1" x14ac:dyDescent="0.3">
      <c r="A11" s="214"/>
      <c r="B11" s="23" t="str">
        <f>Checklist!B16</f>
        <v>1.7</v>
      </c>
      <c r="C11" s="22" t="str">
        <f>Checklist!H16</f>
        <v>-</v>
      </c>
      <c r="D11" s="22">
        <v>1</v>
      </c>
      <c r="E11" s="60" t="str">
        <f t="shared" si="0"/>
        <v>-</v>
      </c>
      <c r="F11" s="38"/>
      <c r="H11" s="51" t="s">
        <v>76</v>
      </c>
      <c r="I11" s="37" t="e">
        <f>I10</f>
        <v>#DIV/0!</v>
      </c>
      <c r="J11" s="43"/>
      <c r="K11" s="43"/>
      <c r="L11" s="43"/>
      <c r="M11" s="43"/>
      <c r="N11" s="43"/>
      <c r="O11" s="43"/>
      <c r="P11" s="43"/>
      <c r="Q11" s="43"/>
      <c r="R11" s="43"/>
      <c r="S11" s="206" t="e">
        <f>AVERAGE(S10:Z10)</f>
        <v>#DIV/0!</v>
      </c>
      <c r="T11" s="206"/>
      <c r="U11" s="206"/>
      <c r="V11" s="206"/>
      <c r="W11" s="206"/>
      <c r="X11" s="206"/>
      <c r="Y11" s="206"/>
      <c r="Z11" s="206"/>
      <c r="AC11" s="38"/>
    </row>
    <row r="12" spans="1:29" ht="15.75" customHeight="1" thickBot="1" x14ac:dyDescent="0.3">
      <c r="A12" s="214"/>
      <c r="B12" s="23" t="str">
        <f>Checklist!B17</f>
        <v>1.8</v>
      </c>
      <c r="C12" s="22" t="str">
        <f>Checklist!H17</f>
        <v>-</v>
      </c>
      <c r="D12" s="22">
        <v>1</v>
      </c>
      <c r="E12" s="60" t="str">
        <f t="shared" si="0"/>
        <v>-</v>
      </c>
      <c r="F12" s="38"/>
      <c r="H12" s="52" t="s">
        <v>77</v>
      </c>
      <c r="I12" s="40" t="e">
        <f>1-I11</f>
        <v>#DIV/0!</v>
      </c>
      <c r="J12" s="43"/>
      <c r="K12" s="43"/>
      <c r="L12" s="43"/>
      <c r="M12" s="43"/>
      <c r="N12" s="43"/>
      <c r="O12" s="43"/>
      <c r="P12" s="43"/>
      <c r="Q12" s="43"/>
      <c r="R12" s="43"/>
      <c r="Z12" s="43"/>
      <c r="AC12" s="38"/>
    </row>
    <row r="13" spans="1:29" s="110" customFormat="1" ht="47.25" customHeight="1" thickBot="1" x14ac:dyDescent="0.3">
      <c r="A13" s="214"/>
      <c r="B13" s="23" t="str">
        <f>Checklist!B18</f>
        <v>1.9</v>
      </c>
      <c r="C13" s="22" t="str">
        <f>Checklist!H18</f>
        <v>-</v>
      </c>
      <c r="D13" s="22">
        <v>1</v>
      </c>
      <c r="E13" s="60" t="str">
        <f t="shared" si="0"/>
        <v>-</v>
      </c>
      <c r="F13" s="38"/>
      <c r="H13" s="53" t="s">
        <v>85</v>
      </c>
      <c r="I13" s="135" t="e">
        <f>IF(I11&lt;=0.4,"D",IF(AND((I11&gt;0.4),(I11&lt;=0.6)),"C",IF(AND((I11&gt;0.6),(I11&lt;=0.8)),"B",IF(I11&gt;0.8,"A","ERRO"))))</f>
        <v>#DIV/0!</v>
      </c>
      <c r="J13" s="43"/>
      <c r="K13" s="43"/>
      <c r="L13" s="43"/>
      <c r="M13" s="43"/>
      <c r="N13" s="43"/>
      <c r="O13" s="43"/>
      <c r="P13" s="43"/>
      <c r="Q13" s="43"/>
      <c r="R13" s="43"/>
      <c r="S13" s="43"/>
      <c r="T13" s="43"/>
      <c r="U13" s="43"/>
      <c r="V13" s="43"/>
      <c r="W13" s="43"/>
      <c r="X13" s="43"/>
      <c r="Y13" s="43"/>
      <c r="Z13" s="43"/>
    </row>
    <row r="14" spans="1:29" s="110" customFormat="1" ht="15.75" customHeight="1" x14ac:dyDescent="0.25">
      <c r="A14" s="214"/>
      <c r="B14" s="23" t="str">
        <f>Checklist!B19</f>
        <v>1.10</v>
      </c>
      <c r="C14" s="22" t="str">
        <f>Checklist!H19</f>
        <v>-</v>
      </c>
      <c r="D14" s="22">
        <v>1</v>
      </c>
      <c r="E14" s="60" t="str">
        <f t="shared" si="0"/>
        <v>-</v>
      </c>
      <c r="F14" s="38"/>
      <c r="H14" s="43"/>
      <c r="I14" s="43"/>
      <c r="J14" s="43"/>
      <c r="K14" s="43"/>
      <c r="L14" s="43"/>
      <c r="M14" s="43"/>
      <c r="N14" s="43"/>
      <c r="O14" s="43"/>
      <c r="P14" s="43"/>
      <c r="Q14" s="43"/>
      <c r="R14" s="43"/>
      <c r="S14" s="43"/>
      <c r="T14" s="43"/>
      <c r="U14" s="43"/>
      <c r="V14" s="43"/>
      <c r="W14" s="43"/>
      <c r="X14" s="43"/>
      <c r="Y14" s="43"/>
      <c r="Z14" s="43"/>
    </row>
    <row r="15" spans="1:29" s="110" customFormat="1" ht="15.75" customHeight="1" thickBot="1" x14ac:dyDescent="0.3">
      <c r="A15" s="214"/>
      <c r="B15" s="23" t="str">
        <f>Checklist!B20</f>
        <v>1.11</v>
      </c>
      <c r="C15" s="22" t="str">
        <f>Checklist!H20</f>
        <v>-</v>
      </c>
      <c r="D15" s="22">
        <v>1</v>
      </c>
      <c r="E15" s="60" t="str">
        <f t="shared" si="0"/>
        <v>-</v>
      </c>
      <c r="F15" s="38"/>
      <c r="H15" s="108" t="s">
        <v>78</v>
      </c>
      <c r="I15" s="193" t="str">
        <f>H11</f>
        <v>% ATENDIDO</v>
      </c>
      <c r="J15" s="194"/>
      <c r="K15" s="43"/>
      <c r="L15" s="43"/>
      <c r="M15" s="43"/>
      <c r="N15" s="43"/>
      <c r="O15" s="43"/>
      <c r="P15" s="43"/>
      <c r="Q15" s="43"/>
      <c r="R15" s="43"/>
      <c r="S15" s="43"/>
      <c r="T15" s="43"/>
      <c r="U15" s="43"/>
      <c r="V15" s="43"/>
      <c r="W15" s="43"/>
      <c r="X15" s="43"/>
      <c r="Y15" s="43"/>
      <c r="Z15" s="43"/>
    </row>
    <row r="16" spans="1:29" s="110" customFormat="1" ht="15.75" customHeight="1" thickTop="1" x14ac:dyDescent="0.25">
      <c r="A16" s="214"/>
      <c r="B16" s="23" t="str">
        <f>Checklist!B21</f>
        <v>1.12</v>
      </c>
      <c r="C16" s="22" t="str">
        <f>Checklist!H21</f>
        <v>-</v>
      </c>
      <c r="D16" s="22">
        <v>1</v>
      </c>
      <c r="E16" s="60" t="str">
        <f t="shared" si="0"/>
        <v>-</v>
      </c>
      <c r="F16" s="38"/>
      <c r="H16" s="104" t="s">
        <v>79</v>
      </c>
      <c r="I16" s="201" t="s">
        <v>81</v>
      </c>
      <c r="J16" s="202"/>
      <c r="K16" s="43"/>
      <c r="L16" s="43"/>
      <c r="M16" s="43"/>
      <c r="N16" s="43"/>
      <c r="O16" s="43"/>
      <c r="P16" s="43"/>
      <c r="Q16" s="43"/>
      <c r="R16" s="43"/>
      <c r="S16" s="43"/>
      <c r="T16" s="43"/>
      <c r="U16" s="43"/>
      <c r="V16" s="43"/>
      <c r="W16" s="43"/>
      <c r="X16" s="43"/>
      <c r="Y16" s="43"/>
      <c r="Z16" s="43"/>
      <c r="AC16" s="46"/>
    </row>
    <row r="17" spans="1:29" s="110" customFormat="1" ht="15.75" customHeight="1" x14ac:dyDescent="0.25">
      <c r="A17" s="214"/>
      <c r="B17" s="23" t="str">
        <f>Checklist!B22</f>
        <v>1.13</v>
      </c>
      <c r="C17" s="22" t="str">
        <f>Checklist!H22</f>
        <v>-</v>
      </c>
      <c r="D17" s="22">
        <v>1</v>
      </c>
      <c r="E17" s="60" t="str">
        <f t="shared" si="0"/>
        <v>-</v>
      </c>
      <c r="F17" s="38"/>
      <c r="H17" s="105" t="s">
        <v>80</v>
      </c>
      <c r="I17" s="199" t="s">
        <v>82</v>
      </c>
      <c r="J17" s="200"/>
      <c r="K17" s="43"/>
      <c r="L17" s="43"/>
      <c r="M17" s="43"/>
      <c r="N17" s="43"/>
      <c r="O17" s="43"/>
      <c r="P17" s="43"/>
      <c r="Q17" s="43"/>
      <c r="R17" s="43"/>
      <c r="S17" s="43"/>
      <c r="T17" s="43"/>
      <c r="U17" s="43"/>
      <c r="V17" s="43"/>
      <c r="W17" s="43"/>
      <c r="X17" s="43"/>
      <c r="Y17" s="43"/>
      <c r="Z17" s="43"/>
      <c r="AC17" s="38"/>
    </row>
    <row r="18" spans="1:29" s="110" customFormat="1" ht="15.75" customHeight="1" x14ac:dyDescent="0.25">
      <c r="A18" s="214"/>
      <c r="B18" s="23" t="str">
        <f>Checklist!B23</f>
        <v>1.14</v>
      </c>
      <c r="C18" s="22" t="str">
        <f>Checklist!H23</f>
        <v>-</v>
      </c>
      <c r="D18" s="22">
        <v>1</v>
      </c>
      <c r="E18" s="60" t="str">
        <f t="shared" si="0"/>
        <v>-</v>
      </c>
      <c r="F18" s="38"/>
      <c r="H18" s="106" t="s">
        <v>11</v>
      </c>
      <c r="I18" s="197" t="s">
        <v>83</v>
      </c>
      <c r="J18" s="198"/>
      <c r="K18" s="43"/>
      <c r="L18" s="43"/>
      <c r="M18" s="43"/>
      <c r="N18" s="43"/>
      <c r="O18" s="43"/>
      <c r="P18" s="43"/>
      <c r="Q18" s="43"/>
      <c r="R18" s="43"/>
      <c r="S18" s="43"/>
      <c r="T18" s="43"/>
      <c r="U18" s="43"/>
      <c r="V18" s="43"/>
      <c r="W18" s="43"/>
      <c r="X18" s="43"/>
      <c r="Y18" s="43"/>
      <c r="Z18" s="43"/>
      <c r="AA18" s="43"/>
      <c r="AC18" s="38"/>
    </row>
    <row r="19" spans="1:29" s="110" customFormat="1" ht="15.75" customHeight="1" x14ac:dyDescent="0.25">
      <c r="A19" s="214"/>
      <c r="B19" s="23" t="str">
        <f>Checklist!B24</f>
        <v>1.15</v>
      </c>
      <c r="C19" s="22" t="str">
        <f>Checklist!H24</f>
        <v>-</v>
      </c>
      <c r="D19" s="22">
        <v>1</v>
      </c>
      <c r="E19" s="60" t="str">
        <f t="shared" si="0"/>
        <v>-</v>
      </c>
      <c r="F19" s="38"/>
      <c r="H19" s="107" t="s">
        <v>12</v>
      </c>
      <c r="I19" s="195" t="s">
        <v>84</v>
      </c>
      <c r="J19" s="196"/>
      <c r="K19" s="43"/>
      <c r="L19" s="43"/>
      <c r="M19" s="43"/>
      <c r="N19" s="43"/>
      <c r="O19" s="43"/>
      <c r="P19" s="43"/>
      <c r="Q19" s="43"/>
      <c r="R19" s="43"/>
      <c r="S19" s="43"/>
      <c r="T19" s="43"/>
      <c r="U19" s="43"/>
      <c r="V19" s="43"/>
      <c r="W19" s="43"/>
      <c r="X19" s="43"/>
      <c r="Y19" s="43"/>
      <c r="Z19" s="43"/>
      <c r="AA19" s="43"/>
      <c r="AC19" s="38"/>
    </row>
    <row r="20" spans="1:29" s="110" customFormat="1" ht="15.75" customHeight="1" x14ac:dyDescent="0.25">
      <c r="A20" s="214"/>
      <c r="B20" s="23" t="str">
        <f>Checklist!B25</f>
        <v>1.16</v>
      </c>
      <c r="C20" s="22" t="str">
        <f>Checklist!H25</f>
        <v>-</v>
      </c>
      <c r="D20" s="22">
        <v>1</v>
      </c>
      <c r="E20" s="60" t="str">
        <f t="shared" si="0"/>
        <v>-</v>
      </c>
      <c r="F20" s="38"/>
      <c r="H20" s="43"/>
      <c r="I20" s="43"/>
      <c r="J20" s="43"/>
      <c r="K20" s="43"/>
      <c r="L20" s="43"/>
      <c r="M20" s="43"/>
      <c r="N20" s="43"/>
      <c r="O20" s="43"/>
      <c r="P20" s="43"/>
      <c r="Q20" s="43"/>
      <c r="R20" s="43"/>
      <c r="AC20" s="38"/>
    </row>
    <row r="21" spans="1:29" s="110" customFormat="1" ht="15.75" customHeight="1" x14ac:dyDescent="0.25">
      <c r="A21" s="214"/>
      <c r="B21" s="23" t="str">
        <f>Checklist!B26</f>
        <v>1.17</v>
      </c>
      <c r="C21" s="22" t="str">
        <f>Checklist!H26</f>
        <v>-</v>
      </c>
      <c r="D21" s="22">
        <v>1</v>
      </c>
      <c r="E21" s="60" t="str">
        <f t="shared" si="0"/>
        <v>-</v>
      </c>
      <c r="F21" s="38"/>
      <c r="H21" s="43"/>
      <c r="I21" s="43"/>
      <c r="J21" s="43"/>
      <c r="K21" s="43"/>
      <c r="L21" s="43"/>
      <c r="M21" s="43"/>
      <c r="N21" s="43"/>
      <c r="O21" s="43"/>
      <c r="P21" s="43"/>
      <c r="Q21" s="43"/>
      <c r="R21" s="43"/>
      <c r="AC21" s="38"/>
    </row>
    <row r="22" spans="1:29" ht="15.75" thickBot="1" x14ac:dyDescent="0.3">
      <c r="A22" s="214"/>
      <c r="B22" s="61" t="s">
        <v>67</v>
      </c>
      <c r="C22" s="61">
        <f>SUM(C5:C21)</f>
        <v>0</v>
      </c>
      <c r="D22" s="62" t="s">
        <v>13</v>
      </c>
      <c r="E22" s="63">
        <f>SUM(E5:E21)</f>
        <v>0</v>
      </c>
      <c r="F22" s="38"/>
      <c r="H22" s="43"/>
      <c r="K22" s="43"/>
      <c r="L22" s="43"/>
      <c r="M22" s="43"/>
      <c r="N22" s="43"/>
      <c r="O22" s="43"/>
      <c r="P22" s="43"/>
      <c r="Q22" s="43"/>
      <c r="R22" s="43"/>
      <c r="S22" s="43"/>
      <c r="T22" s="43"/>
      <c r="U22" s="43"/>
      <c r="V22" s="43"/>
      <c r="W22" s="43"/>
      <c r="X22" s="43"/>
      <c r="Y22" s="43"/>
      <c r="Z22" s="43"/>
      <c r="AC22" s="38"/>
    </row>
    <row r="23" spans="1:29" ht="18" customHeight="1" thickBot="1" x14ac:dyDescent="0.3">
      <c r="A23" s="189" t="s">
        <v>582</v>
      </c>
      <c r="B23" s="23" t="str">
        <f>Checklist!B29</f>
        <v>2.1</v>
      </c>
      <c r="C23" s="22" t="str">
        <f>Checklist!H29</f>
        <v>-</v>
      </c>
      <c r="D23" s="22">
        <v>1</v>
      </c>
      <c r="E23" s="60" t="str">
        <f>IF(C23="-","-",C23*D23)</f>
        <v>-</v>
      </c>
      <c r="F23" s="38"/>
      <c r="K23" s="43"/>
      <c r="L23" s="43"/>
      <c r="M23" s="43"/>
      <c r="N23" s="43"/>
      <c r="O23" s="43"/>
      <c r="P23" s="43"/>
      <c r="Q23" s="43"/>
      <c r="R23" s="43"/>
      <c r="S23" s="43"/>
      <c r="T23" s="43"/>
      <c r="U23" s="43"/>
      <c r="V23" s="43"/>
      <c r="W23" s="43"/>
      <c r="X23" s="43"/>
      <c r="Y23" s="43"/>
      <c r="Z23" s="43"/>
      <c r="AC23" s="38"/>
    </row>
    <row r="24" spans="1:29" x14ac:dyDescent="0.25">
      <c r="A24" s="190"/>
      <c r="B24" s="23" t="str">
        <f>Checklist!B30</f>
        <v>2.2</v>
      </c>
      <c r="C24" s="22" t="str">
        <f>Checklist!H30</f>
        <v>-</v>
      </c>
      <c r="D24" s="22">
        <v>1</v>
      </c>
      <c r="E24" s="60" t="str">
        <f>IF(C24="-","-",C24*D24)</f>
        <v>-</v>
      </c>
      <c r="F24" s="38"/>
      <c r="H24" s="109"/>
      <c r="S24" s="43"/>
      <c r="T24" s="43"/>
      <c r="U24" s="43"/>
      <c r="V24" s="43"/>
      <c r="W24" s="43"/>
      <c r="X24" s="43"/>
      <c r="Y24" s="43"/>
      <c r="Z24" s="43"/>
      <c r="AC24" s="38"/>
    </row>
    <row r="25" spans="1:29" x14ac:dyDescent="0.25">
      <c r="A25" s="190"/>
      <c r="B25" s="23" t="str">
        <f>Checklist!B31</f>
        <v>2.3</v>
      </c>
      <c r="C25" s="22" t="str">
        <f>Checklist!H31</f>
        <v>-</v>
      </c>
      <c r="D25" s="22">
        <v>1</v>
      </c>
      <c r="E25" s="60" t="str">
        <f>IF(C25="-","-",C25*D25)</f>
        <v>-</v>
      </c>
      <c r="F25" s="38"/>
      <c r="G25" s="90"/>
      <c r="AC25" s="38"/>
    </row>
    <row r="26" spans="1:29" x14ac:dyDescent="0.25">
      <c r="A26" s="190"/>
      <c r="B26" s="23" t="str">
        <f>Checklist!B32</f>
        <v>2.4</v>
      </c>
      <c r="C26" s="22" t="str">
        <f>Checklist!H32</f>
        <v>-</v>
      </c>
      <c r="D26" s="22">
        <v>1</v>
      </c>
      <c r="E26" s="60" t="str">
        <f>IF(C26="-","-",C26*D26)</f>
        <v>-</v>
      </c>
      <c r="F26" s="38"/>
      <c r="G26" s="90"/>
      <c r="AC26" s="38"/>
    </row>
    <row r="27" spans="1:29" ht="15.75" thickBot="1" x14ac:dyDescent="0.3">
      <c r="A27" s="191"/>
      <c r="B27" s="61" t="s">
        <v>67</v>
      </c>
      <c r="C27" s="61">
        <f>SUM(C23:C26)</f>
        <v>0</v>
      </c>
      <c r="D27" s="62" t="s">
        <v>13</v>
      </c>
      <c r="E27" s="63">
        <f>SUM(E23:E26)</f>
        <v>0</v>
      </c>
      <c r="F27" s="38"/>
      <c r="H27" s="42"/>
      <c r="I27" s="43"/>
      <c r="J27" s="43"/>
      <c r="M27" s="43"/>
      <c r="N27" s="43"/>
      <c r="O27" s="43"/>
      <c r="P27" s="43"/>
      <c r="Q27" s="43"/>
      <c r="R27" s="43"/>
      <c r="S27" s="43"/>
      <c r="T27" s="43"/>
      <c r="U27" s="43"/>
      <c r="V27" s="43"/>
      <c r="W27" s="43"/>
      <c r="X27" s="43"/>
      <c r="Y27" s="43"/>
      <c r="Z27" s="43"/>
      <c r="AA27" s="43"/>
      <c r="AB27" s="43"/>
      <c r="AC27" s="38"/>
    </row>
    <row r="28" spans="1:29" x14ac:dyDescent="0.25">
      <c r="A28" s="189" t="s">
        <v>586</v>
      </c>
      <c r="B28" s="23" t="str">
        <f>Checklist!B35</f>
        <v>3.1</v>
      </c>
      <c r="C28" s="22" t="str">
        <f>Checklist!H35</f>
        <v>-</v>
      </c>
      <c r="D28" s="22">
        <v>1</v>
      </c>
      <c r="E28" s="60" t="str">
        <f>IF(C28="-","-",C28*D28)</f>
        <v>-</v>
      </c>
      <c r="F28" s="38"/>
      <c r="H28" s="42"/>
      <c r="I28" s="43"/>
      <c r="J28" s="43"/>
      <c r="M28" s="43"/>
      <c r="N28" s="43"/>
      <c r="O28" s="43"/>
      <c r="P28" s="43"/>
      <c r="Q28" s="43"/>
      <c r="R28" s="43"/>
      <c r="S28" s="43"/>
      <c r="T28" s="43"/>
      <c r="U28" s="43"/>
      <c r="V28" s="43"/>
      <c r="W28" s="43"/>
      <c r="X28" s="43"/>
      <c r="Y28" s="43"/>
      <c r="Z28" s="43"/>
      <c r="AA28" s="43"/>
      <c r="AB28" s="43"/>
      <c r="AC28" s="38"/>
    </row>
    <row r="29" spans="1:29" x14ac:dyDescent="0.25">
      <c r="A29" s="190"/>
      <c r="B29" s="23" t="str">
        <f>Checklist!B36</f>
        <v>3.2</v>
      </c>
      <c r="C29" s="22" t="str">
        <f>Checklist!H36</f>
        <v>-</v>
      </c>
      <c r="D29" s="22">
        <v>1</v>
      </c>
      <c r="E29" s="60" t="str">
        <f t="shared" ref="E29:E35" si="4">IF(C29="-","-",C29*D29)</f>
        <v>-</v>
      </c>
      <c r="F29" s="38"/>
      <c r="H29" s="42"/>
      <c r="I29" s="43"/>
      <c r="J29" s="43"/>
      <c r="M29" s="43"/>
      <c r="N29" s="43"/>
      <c r="O29" s="43"/>
      <c r="P29" s="43"/>
      <c r="Q29" s="43"/>
      <c r="R29" s="43"/>
      <c r="S29" s="43"/>
      <c r="T29" s="43"/>
      <c r="U29" s="43"/>
      <c r="V29" s="43"/>
      <c r="W29" s="43"/>
      <c r="X29" s="43"/>
      <c r="Y29" s="43"/>
      <c r="Z29" s="43"/>
      <c r="AA29" s="43"/>
      <c r="AB29" s="43"/>
      <c r="AC29" s="38"/>
    </row>
    <row r="30" spans="1:29" x14ac:dyDescent="0.25">
      <c r="A30" s="190"/>
      <c r="B30" s="23" t="str">
        <f>Checklist!B37</f>
        <v>3.3</v>
      </c>
      <c r="C30" s="22" t="str">
        <f>Checklist!H37</f>
        <v>-</v>
      </c>
      <c r="D30" s="22">
        <v>1</v>
      </c>
      <c r="E30" s="60" t="str">
        <f t="shared" si="4"/>
        <v>-</v>
      </c>
      <c r="F30" s="38"/>
      <c r="H30" s="42"/>
      <c r="I30" s="43"/>
      <c r="J30" s="43"/>
      <c r="M30" s="43"/>
      <c r="N30" s="43"/>
      <c r="O30" s="43"/>
      <c r="P30" s="43"/>
      <c r="Q30" s="43"/>
      <c r="R30" s="43"/>
      <c r="S30" s="43"/>
      <c r="T30" s="43"/>
      <c r="U30" s="43"/>
      <c r="V30" s="43"/>
      <c r="W30" s="43"/>
      <c r="X30" s="43"/>
      <c r="Y30" s="43"/>
      <c r="Z30" s="43"/>
      <c r="AA30" s="43"/>
      <c r="AB30" s="43"/>
      <c r="AC30" s="38"/>
    </row>
    <row r="31" spans="1:29" s="110" customFormat="1" x14ac:dyDescent="0.25">
      <c r="A31" s="190"/>
      <c r="B31" s="23" t="str">
        <f>Checklist!B38</f>
        <v>3.4</v>
      </c>
      <c r="C31" s="22" t="str">
        <f>Checklist!H38</f>
        <v>-</v>
      </c>
      <c r="D31" s="22">
        <v>1</v>
      </c>
      <c r="E31" s="60" t="str">
        <f t="shared" si="4"/>
        <v>-</v>
      </c>
      <c r="F31" s="38"/>
      <c r="H31" s="42"/>
      <c r="I31" s="43"/>
      <c r="J31" s="43"/>
      <c r="M31" s="43"/>
      <c r="N31" s="43"/>
      <c r="O31" s="43"/>
      <c r="P31" s="43"/>
      <c r="Q31" s="43"/>
      <c r="R31" s="43"/>
      <c r="S31" s="43"/>
      <c r="T31" s="43"/>
      <c r="U31" s="43"/>
      <c r="V31" s="43"/>
      <c r="W31" s="43"/>
      <c r="X31" s="43"/>
      <c r="Y31" s="43"/>
      <c r="Z31" s="43"/>
      <c r="AA31" s="43"/>
      <c r="AB31" s="43"/>
      <c r="AC31" s="38"/>
    </row>
    <row r="32" spans="1:29" s="110" customFormat="1" x14ac:dyDescent="0.25">
      <c r="A32" s="190"/>
      <c r="B32" s="23" t="str">
        <f>Checklist!B39</f>
        <v>3.5</v>
      </c>
      <c r="C32" s="22" t="str">
        <f>Checklist!H39</f>
        <v>-</v>
      </c>
      <c r="D32" s="22">
        <v>1</v>
      </c>
      <c r="E32" s="60" t="str">
        <f t="shared" si="4"/>
        <v>-</v>
      </c>
      <c r="F32" s="38"/>
      <c r="H32" s="42"/>
      <c r="I32" s="43"/>
      <c r="J32" s="43"/>
      <c r="M32" s="43"/>
      <c r="N32" s="43"/>
      <c r="O32" s="43"/>
      <c r="P32" s="43"/>
      <c r="Q32" s="43"/>
      <c r="R32" s="43"/>
      <c r="S32" s="43"/>
      <c r="T32" s="43"/>
      <c r="U32" s="43"/>
      <c r="V32" s="43"/>
      <c r="W32" s="43"/>
      <c r="X32" s="43"/>
      <c r="Y32" s="43"/>
      <c r="Z32" s="43"/>
      <c r="AA32" s="43"/>
      <c r="AB32" s="43"/>
      <c r="AC32" s="38"/>
    </row>
    <row r="33" spans="1:29" s="110" customFormat="1" x14ac:dyDescent="0.25">
      <c r="A33" s="190"/>
      <c r="B33" s="23" t="str">
        <f>Checklist!B40</f>
        <v>3.6</v>
      </c>
      <c r="C33" s="22" t="str">
        <f>Checklist!H40</f>
        <v>-</v>
      </c>
      <c r="D33" s="22">
        <v>1</v>
      </c>
      <c r="E33" s="60" t="str">
        <f t="shared" si="4"/>
        <v>-</v>
      </c>
      <c r="F33" s="38"/>
      <c r="H33" s="42"/>
      <c r="I33" s="43"/>
      <c r="J33" s="43"/>
      <c r="M33" s="43"/>
      <c r="N33" s="43"/>
      <c r="O33" s="43"/>
      <c r="P33" s="43"/>
      <c r="Q33" s="43"/>
      <c r="R33" s="43"/>
      <c r="S33" s="43"/>
      <c r="T33" s="43"/>
      <c r="U33" s="43"/>
      <c r="V33" s="43"/>
      <c r="W33" s="43"/>
      <c r="X33" s="43"/>
      <c r="Y33" s="43"/>
      <c r="Z33" s="43"/>
      <c r="AA33" s="43"/>
      <c r="AB33" s="43"/>
      <c r="AC33" s="38"/>
    </row>
    <row r="34" spans="1:29" s="110" customFormat="1" x14ac:dyDescent="0.25">
      <c r="A34" s="190"/>
      <c r="B34" s="23" t="str">
        <f>Checklist!B41</f>
        <v>3.7</v>
      </c>
      <c r="C34" s="22" t="str">
        <f>Checklist!H41</f>
        <v>-</v>
      </c>
      <c r="D34" s="22">
        <v>1</v>
      </c>
      <c r="E34" s="60" t="str">
        <f t="shared" si="4"/>
        <v>-</v>
      </c>
      <c r="F34" s="38"/>
      <c r="H34" s="42"/>
      <c r="I34" s="43"/>
      <c r="J34" s="43"/>
      <c r="M34" s="43"/>
      <c r="N34" s="43"/>
      <c r="O34" s="43"/>
      <c r="P34" s="43"/>
      <c r="Q34" s="43"/>
      <c r="R34" s="43"/>
      <c r="S34" s="43"/>
      <c r="T34" s="43"/>
      <c r="U34" s="43"/>
      <c r="V34" s="43"/>
      <c r="W34" s="43"/>
      <c r="X34" s="43"/>
      <c r="Y34" s="43"/>
      <c r="Z34" s="43"/>
      <c r="AA34" s="43"/>
      <c r="AB34" s="43"/>
      <c r="AC34" s="38"/>
    </row>
    <row r="35" spans="1:29" s="110" customFormat="1" x14ac:dyDescent="0.25">
      <c r="A35" s="190"/>
      <c r="B35" s="23" t="str">
        <f>Checklist!B42</f>
        <v>3.8</v>
      </c>
      <c r="C35" s="22" t="str">
        <f>Checklist!H42</f>
        <v>-</v>
      </c>
      <c r="D35" s="22">
        <v>1</v>
      </c>
      <c r="E35" s="60" t="str">
        <f t="shared" si="4"/>
        <v>-</v>
      </c>
      <c r="F35" s="38"/>
      <c r="H35" s="42"/>
      <c r="I35" s="43"/>
      <c r="J35" s="43"/>
      <c r="M35" s="43"/>
      <c r="N35" s="43"/>
      <c r="O35" s="43"/>
      <c r="P35" s="43"/>
      <c r="Q35" s="43"/>
      <c r="R35" s="43"/>
      <c r="S35" s="43"/>
      <c r="T35" s="43"/>
      <c r="U35" s="43"/>
      <c r="V35" s="43"/>
      <c r="W35" s="43"/>
      <c r="X35" s="43"/>
      <c r="Y35" s="43"/>
      <c r="Z35" s="43"/>
      <c r="AA35" s="43"/>
      <c r="AB35" s="43"/>
      <c r="AC35" s="38"/>
    </row>
    <row r="36" spans="1:29" ht="15.75" thickBot="1" x14ac:dyDescent="0.3">
      <c r="A36" s="191"/>
      <c r="B36" s="61" t="s">
        <v>67</v>
      </c>
      <c r="C36" s="61">
        <f>SUM(C28:C35)</f>
        <v>0</v>
      </c>
      <c r="D36" s="62" t="s">
        <v>13</v>
      </c>
      <c r="E36" s="63">
        <f>SUM(E28:E35)</f>
        <v>0</v>
      </c>
      <c r="F36" s="38"/>
      <c r="H36" s="42"/>
      <c r="I36" s="43"/>
      <c r="J36" s="43"/>
      <c r="M36" s="43"/>
      <c r="N36" s="43"/>
      <c r="O36" s="43"/>
      <c r="P36" s="43"/>
      <c r="Q36" s="43"/>
      <c r="R36" s="43"/>
      <c r="S36" s="43"/>
      <c r="T36" s="43"/>
      <c r="U36" s="43"/>
      <c r="V36" s="43"/>
      <c r="W36" s="43"/>
      <c r="X36" s="43"/>
      <c r="Y36" s="43"/>
      <c r="Z36" s="43"/>
      <c r="AA36" s="43"/>
      <c r="AB36" s="43"/>
      <c r="AC36" s="38"/>
    </row>
    <row r="37" spans="1:29" x14ac:dyDescent="0.25">
      <c r="A37" s="189" t="s">
        <v>587</v>
      </c>
      <c r="B37" s="23" t="str">
        <f>Checklist!B45</f>
        <v>4.1</v>
      </c>
      <c r="C37" s="22" t="str">
        <f>Checklist!H45</f>
        <v>-</v>
      </c>
      <c r="D37" s="23">
        <v>1</v>
      </c>
      <c r="E37" s="60" t="str">
        <f>IF(C37="-","-",C37*D37)</f>
        <v>-</v>
      </c>
      <c r="F37" s="38"/>
      <c r="H37" s="42"/>
      <c r="I37" s="43"/>
      <c r="J37" s="43"/>
      <c r="M37" s="43"/>
      <c r="N37" s="43"/>
      <c r="O37" s="43"/>
      <c r="P37" s="43"/>
      <c r="Q37" s="43"/>
      <c r="R37" s="43"/>
      <c r="S37" s="43"/>
      <c r="T37" s="43"/>
      <c r="U37" s="43"/>
      <c r="V37" s="43"/>
      <c r="W37" s="43"/>
      <c r="X37" s="43"/>
      <c r="Y37" s="43"/>
      <c r="Z37" s="43"/>
      <c r="AA37" s="43"/>
      <c r="AB37" s="43"/>
      <c r="AC37" s="38"/>
    </row>
    <row r="38" spans="1:29" ht="15" customHeight="1" x14ac:dyDescent="0.25">
      <c r="A38" s="190"/>
      <c r="B38" s="23" t="str">
        <f>Checklist!B46</f>
        <v>4.2</v>
      </c>
      <c r="C38" s="22" t="str">
        <f>Checklist!H46</f>
        <v>-</v>
      </c>
      <c r="D38" s="23">
        <v>1</v>
      </c>
      <c r="E38" s="60" t="str">
        <f t="shared" ref="E38:E48" si="5">IF(C38="-","-",C38*D38)</f>
        <v>-</v>
      </c>
      <c r="F38" s="38"/>
      <c r="H38" s="42"/>
      <c r="I38" s="43"/>
      <c r="J38" s="43"/>
      <c r="M38" s="43"/>
      <c r="N38" s="43"/>
      <c r="O38" s="43"/>
      <c r="P38" s="43"/>
      <c r="Q38" s="43"/>
      <c r="R38" s="43"/>
      <c r="S38" s="43"/>
      <c r="T38" s="43"/>
      <c r="U38" s="43"/>
      <c r="V38" s="43"/>
      <c r="W38" s="43"/>
      <c r="X38" s="43"/>
      <c r="Y38" s="43"/>
      <c r="Z38" s="43"/>
      <c r="AA38" s="43"/>
      <c r="AB38" s="43"/>
      <c r="AC38" s="38"/>
    </row>
    <row r="39" spans="1:29" x14ac:dyDescent="0.25">
      <c r="A39" s="190"/>
      <c r="B39" s="23" t="str">
        <f>Checklist!B47</f>
        <v>4.3</v>
      </c>
      <c r="C39" s="22" t="str">
        <f>Checklist!H47</f>
        <v>-</v>
      </c>
      <c r="D39" s="23">
        <v>1</v>
      </c>
      <c r="E39" s="60" t="str">
        <f t="shared" si="5"/>
        <v>-</v>
      </c>
      <c r="F39" s="38"/>
      <c r="H39" s="42"/>
      <c r="I39" s="43"/>
      <c r="J39" s="43"/>
      <c r="M39" s="43"/>
      <c r="N39" s="43"/>
      <c r="O39" s="43"/>
      <c r="P39" s="43"/>
      <c r="Q39" s="43"/>
      <c r="R39" s="43"/>
      <c r="S39" s="43"/>
      <c r="T39" s="43"/>
      <c r="U39" s="43"/>
      <c r="V39" s="43"/>
      <c r="W39" s="43"/>
      <c r="X39" s="43"/>
      <c r="Y39" s="43"/>
      <c r="Z39" s="43"/>
      <c r="AA39" s="43"/>
      <c r="AB39" s="43"/>
      <c r="AC39" s="38"/>
    </row>
    <row r="40" spans="1:29" x14ac:dyDescent="0.25">
      <c r="A40" s="190"/>
      <c r="B40" s="23" t="str">
        <f>Checklist!B48</f>
        <v>4.4</v>
      </c>
      <c r="C40" s="22" t="str">
        <f>Checklist!H48</f>
        <v>-</v>
      </c>
      <c r="D40" s="23">
        <v>1</v>
      </c>
      <c r="E40" s="60" t="str">
        <f t="shared" si="5"/>
        <v>-</v>
      </c>
      <c r="F40" s="38"/>
      <c r="H40" s="42"/>
      <c r="I40" s="43"/>
      <c r="J40" s="43"/>
      <c r="M40" s="43"/>
      <c r="N40" s="43"/>
      <c r="O40" s="43"/>
      <c r="P40" s="43"/>
      <c r="Q40" s="43"/>
      <c r="R40" s="43"/>
      <c r="S40" s="43"/>
      <c r="T40" s="43"/>
      <c r="U40" s="43"/>
      <c r="V40" s="43"/>
      <c r="W40" s="43"/>
      <c r="X40" s="43"/>
      <c r="Y40" s="43"/>
      <c r="Z40" s="43"/>
      <c r="AA40" s="43"/>
      <c r="AB40" s="43"/>
      <c r="AC40" s="38"/>
    </row>
    <row r="41" spans="1:29" x14ac:dyDescent="0.25">
      <c r="A41" s="190"/>
      <c r="B41" s="23" t="str">
        <f>Checklist!B49</f>
        <v>4.5</v>
      </c>
      <c r="C41" s="22" t="str">
        <f>Checklist!H49</f>
        <v>-</v>
      </c>
      <c r="D41" s="23">
        <v>1</v>
      </c>
      <c r="E41" s="60" t="str">
        <f t="shared" si="5"/>
        <v>-</v>
      </c>
      <c r="F41" s="38"/>
      <c r="H41" s="42"/>
      <c r="I41" s="43"/>
      <c r="J41" s="43"/>
      <c r="M41" s="43"/>
      <c r="N41" s="43"/>
      <c r="O41" s="43"/>
      <c r="P41" s="43"/>
      <c r="Q41" s="43"/>
      <c r="R41" s="43"/>
      <c r="S41" s="43"/>
      <c r="T41" s="43"/>
      <c r="U41" s="43"/>
      <c r="V41" s="43"/>
      <c r="W41" s="43"/>
      <c r="X41" s="43"/>
      <c r="Y41" s="43"/>
      <c r="Z41" s="43"/>
      <c r="AA41" s="43"/>
      <c r="AB41" s="43"/>
      <c r="AC41" s="38"/>
    </row>
    <row r="42" spans="1:29" x14ac:dyDescent="0.25">
      <c r="A42" s="190"/>
      <c r="B42" s="23" t="str">
        <f>Checklist!B50</f>
        <v>4.6</v>
      </c>
      <c r="C42" s="22" t="str">
        <f>Checklist!H50</f>
        <v>-</v>
      </c>
      <c r="D42" s="23">
        <v>1</v>
      </c>
      <c r="E42" s="60" t="str">
        <f t="shared" si="5"/>
        <v>-</v>
      </c>
      <c r="F42" s="38"/>
      <c r="H42" s="42"/>
      <c r="I42" s="43"/>
      <c r="J42" s="43"/>
      <c r="M42" s="43"/>
      <c r="N42" s="43"/>
      <c r="O42" s="43"/>
      <c r="P42" s="43"/>
      <c r="Q42" s="43"/>
      <c r="R42" s="43"/>
      <c r="S42" s="43"/>
      <c r="T42" s="43"/>
      <c r="U42" s="43"/>
      <c r="V42" s="43"/>
      <c r="W42" s="43"/>
      <c r="X42" s="43"/>
      <c r="Y42" s="43"/>
      <c r="Z42" s="43"/>
      <c r="AA42" s="43"/>
      <c r="AB42" s="43"/>
      <c r="AC42" s="38"/>
    </row>
    <row r="43" spans="1:29" x14ac:dyDescent="0.25">
      <c r="A43" s="190"/>
      <c r="B43" s="23" t="str">
        <f>Checklist!B51</f>
        <v>4.7</v>
      </c>
      <c r="C43" s="22" t="str">
        <f>Checklist!H51</f>
        <v>-</v>
      </c>
      <c r="D43" s="23">
        <v>1</v>
      </c>
      <c r="E43" s="60" t="str">
        <f t="shared" si="5"/>
        <v>-</v>
      </c>
      <c r="F43" s="38"/>
      <c r="H43" s="42"/>
      <c r="I43" s="43"/>
      <c r="J43" s="43"/>
      <c r="M43" s="43"/>
      <c r="N43" s="43"/>
      <c r="O43" s="43"/>
      <c r="P43" s="43"/>
      <c r="Q43" s="43"/>
      <c r="R43" s="43"/>
      <c r="S43" s="43"/>
      <c r="T43" s="43"/>
      <c r="U43" s="43"/>
      <c r="V43" s="43"/>
      <c r="W43" s="43"/>
      <c r="X43" s="43"/>
      <c r="Y43" s="43"/>
      <c r="Z43" s="43"/>
      <c r="AA43" s="43"/>
      <c r="AB43" s="43"/>
      <c r="AC43" s="38"/>
    </row>
    <row r="44" spans="1:29" x14ac:dyDescent="0.25">
      <c r="A44" s="190"/>
      <c r="B44" s="23" t="str">
        <f>Checklist!B52</f>
        <v>4.8</v>
      </c>
      <c r="C44" s="22" t="str">
        <f>Checklist!H52</f>
        <v>-</v>
      </c>
      <c r="D44" s="23">
        <v>1</v>
      </c>
      <c r="E44" s="60" t="str">
        <f t="shared" si="5"/>
        <v>-</v>
      </c>
      <c r="F44" s="38"/>
      <c r="H44" s="42"/>
      <c r="I44" s="43"/>
      <c r="J44" s="43"/>
      <c r="M44" s="43"/>
      <c r="N44" s="43"/>
      <c r="O44" s="43"/>
      <c r="P44" s="43"/>
      <c r="Q44" s="43"/>
      <c r="R44" s="43"/>
      <c r="S44" s="43"/>
      <c r="T44" s="43"/>
      <c r="U44" s="43"/>
      <c r="V44" s="43"/>
      <c r="W44" s="43"/>
      <c r="X44" s="43"/>
      <c r="Y44" s="43"/>
      <c r="Z44" s="43"/>
      <c r="AA44" s="43"/>
      <c r="AB44" s="43"/>
      <c r="AC44" s="38"/>
    </row>
    <row r="45" spans="1:29" x14ac:dyDescent="0.25">
      <c r="A45" s="190"/>
      <c r="B45" s="23" t="str">
        <f>Checklist!B53</f>
        <v>4.9</v>
      </c>
      <c r="C45" s="22" t="str">
        <f>Checklist!H53</f>
        <v>-</v>
      </c>
      <c r="D45" s="23">
        <v>1</v>
      </c>
      <c r="E45" s="60" t="str">
        <f t="shared" si="5"/>
        <v>-</v>
      </c>
      <c r="F45" s="38"/>
      <c r="H45" s="42"/>
      <c r="I45" s="43"/>
      <c r="J45" s="43"/>
      <c r="M45" s="43"/>
      <c r="N45" s="43"/>
      <c r="O45" s="43"/>
      <c r="P45" s="43"/>
      <c r="Q45" s="43"/>
      <c r="R45" s="43"/>
      <c r="S45" s="43"/>
      <c r="T45" s="43"/>
      <c r="U45" s="43"/>
      <c r="V45" s="43"/>
      <c r="W45" s="43"/>
      <c r="X45" s="43"/>
      <c r="Y45" s="43"/>
      <c r="Z45" s="43"/>
      <c r="AA45" s="43"/>
      <c r="AB45" s="43"/>
      <c r="AC45" s="38"/>
    </row>
    <row r="46" spans="1:29" x14ac:dyDescent="0.25">
      <c r="A46" s="190"/>
      <c r="B46" s="23" t="str">
        <f>Checklist!B54</f>
        <v>4.10</v>
      </c>
      <c r="C46" s="22" t="str">
        <f>Checklist!H54</f>
        <v>-</v>
      </c>
      <c r="D46" s="23">
        <v>1</v>
      </c>
      <c r="E46" s="60" t="str">
        <f t="shared" si="5"/>
        <v>-</v>
      </c>
      <c r="F46" s="38"/>
      <c r="H46" s="42"/>
      <c r="I46" s="43"/>
      <c r="J46" s="43"/>
      <c r="M46" s="43"/>
      <c r="N46" s="43"/>
      <c r="O46" s="43"/>
      <c r="P46" s="43"/>
      <c r="Q46" s="43"/>
      <c r="R46" s="43"/>
      <c r="S46" s="43"/>
      <c r="T46" s="43"/>
      <c r="U46" s="43"/>
      <c r="V46" s="43"/>
      <c r="W46" s="43"/>
      <c r="X46" s="43"/>
      <c r="Y46" s="43"/>
      <c r="Z46" s="43"/>
      <c r="AA46" s="43"/>
      <c r="AB46" s="43"/>
      <c r="AC46" s="38"/>
    </row>
    <row r="47" spans="1:29" x14ac:dyDescent="0.25">
      <c r="A47" s="190"/>
      <c r="B47" s="23" t="str">
        <f>Checklist!B55</f>
        <v>4.11</v>
      </c>
      <c r="C47" s="22" t="str">
        <f>Checklist!H55</f>
        <v>-</v>
      </c>
      <c r="D47" s="23">
        <v>1</v>
      </c>
      <c r="E47" s="60" t="str">
        <f t="shared" si="5"/>
        <v>-</v>
      </c>
      <c r="F47" s="38"/>
      <c r="H47" s="42"/>
      <c r="I47" s="43"/>
      <c r="J47" s="43"/>
      <c r="M47" s="43"/>
      <c r="N47" s="43"/>
      <c r="O47" s="43"/>
      <c r="P47" s="43"/>
      <c r="Q47" s="43"/>
      <c r="R47" s="43"/>
      <c r="S47" s="43"/>
      <c r="T47" s="43"/>
      <c r="U47" s="43"/>
      <c r="V47" s="43"/>
      <c r="W47" s="43"/>
      <c r="X47" s="43"/>
      <c r="Y47" s="43"/>
      <c r="Z47" s="43"/>
      <c r="AA47" s="43"/>
      <c r="AB47" s="43"/>
      <c r="AC47" s="38"/>
    </row>
    <row r="48" spans="1:29" x14ac:dyDescent="0.25">
      <c r="A48" s="190"/>
      <c r="B48" s="23" t="str">
        <f>Checklist!B56</f>
        <v>4.12</v>
      </c>
      <c r="C48" s="22" t="str">
        <f>Checklist!H56</f>
        <v>-</v>
      </c>
      <c r="D48" s="23">
        <v>1</v>
      </c>
      <c r="E48" s="60" t="str">
        <f t="shared" si="5"/>
        <v>-</v>
      </c>
      <c r="F48" s="38"/>
      <c r="H48" s="42"/>
      <c r="I48" s="43"/>
      <c r="J48" s="43"/>
      <c r="M48" s="43"/>
      <c r="N48" s="43"/>
      <c r="O48" s="43"/>
      <c r="P48" s="43"/>
      <c r="Q48" s="43"/>
      <c r="R48" s="43"/>
      <c r="S48" s="43"/>
      <c r="T48" s="43"/>
      <c r="U48" s="43"/>
      <c r="V48" s="43"/>
      <c r="W48" s="43"/>
      <c r="X48" s="43"/>
      <c r="Y48" s="43"/>
      <c r="Z48" s="43"/>
      <c r="AA48" s="43"/>
      <c r="AB48" s="43"/>
      <c r="AC48" s="38"/>
    </row>
    <row r="49" spans="1:29" ht="15.75" thickBot="1" x14ac:dyDescent="0.3">
      <c r="A49" s="191"/>
      <c r="B49" s="61" t="s">
        <v>67</v>
      </c>
      <c r="C49" s="61">
        <f>SUM(C37:C48)</f>
        <v>0</v>
      </c>
      <c r="D49" s="62" t="s">
        <v>13</v>
      </c>
      <c r="E49" s="63">
        <f>SUM(E37:E48)</f>
        <v>0</v>
      </c>
      <c r="F49" s="38"/>
      <c r="H49" s="42"/>
      <c r="I49" s="43"/>
      <c r="J49" s="43"/>
      <c r="M49" s="43"/>
      <c r="N49" s="43"/>
      <c r="O49" s="43"/>
      <c r="P49" s="43"/>
      <c r="Q49" s="43"/>
      <c r="R49" s="43"/>
      <c r="S49" s="43"/>
      <c r="T49" s="43"/>
      <c r="U49" s="43"/>
      <c r="V49" s="43"/>
      <c r="W49" s="43"/>
      <c r="X49" s="43"/>
      <c r="Y49" s="43"/>
      <c r="Z49" s="43"/>
      <c r="AA49" s="43"/>
      <c r="AB49" s="43"/>
      <c r="AC49" s="38"/>
    </row>
    <row r="50" spans="1:29" x14ac:dyDescent="0.25">
      <c r="A50" s="189" t="s">
        <v>583</v>
      </c>
      <c r="B50" s="23" t="str">
        <f>Checklist!B59</f>
        <v>5.1</v>
      </c>
      <c r="C50" s="23" t="str">
        <f>Checklist!H59</f>
        <v>-</v>
      </c>
      <c r="D50" s="23">
        <v>1</v>
      </c>
      <c r="E50" s="60" t="str">
        <f>IF(C50="-","-",C50*D50)</f>
        <v>-</v>
      </c>
      <c r="F50" s="38"/>
      <c r="H50" s="42"/>
      <c r="I50" s="43"/>
      <c r="J50" s="43"/>
      <c r="M50" s="43"/>
      <c r="N50" s="43"/>
      <c r="O50" s="43"/>
      <c r="P50" s="43"/>
      <c r="Q50" s="43"/>
      <c r="R50" s="43"/>
      <c r="S50" s="43"/>
      <c r="T50" s="43"/>
      <c r="U50" s="43"/>
      <c r="V50" s="43"/>
      <c r="W50" s="43"/>
      <c r="X50" s="43"/>
      <c r="Y50" s="43"/>
      <c r="Z50" s="43"/>
      <c r="AA50" s="43"/>
      <c r="AB50" s="43"/>
      <c r="AC50" s="38"/>
    </row>
    <row r="51" spans="1:29" x14ac:dyDescent="0.25">
      <c r="A51" s="190"/>
      <c r="B51" s="23" t="str">
        <f>Checklist!B60</f>
        <v>5.2</v>
      </c>
      <c r="C51" s="23" t="str">
        <f>Checklist!H60</f>
        <v>-</v>
      </c>
      <c r="D51" s="23">
        <v>1</v>
      </c>
      <c r="E51" s="60" t="str">
        <f t="shared" ref="E51:E68" si="6">IF(C51="-","-",C51*D51)</f>
        <v>-</v>
      </c>
      <c r="F51" s="38"/>
      <c r="H51" s="42"/>
      <c r="I51" s="43"/>
      <c r="J51" s="43"/>
      <c r="M51" s="43"/>
      <c r="N51" s="43"/>
      <c r="O51" s="43"/>
      <c r="P51" s="43"/>
      <c r="Q51" s="43"/>
      <c r="R51" s="43"/>
      <c r="S51" s="43"/>
      <c r="T51" s="43"/>
      <c r="U51" s="43"/>
      <c r="V51" s="43"/>
      <c r="W51" s="43"/>
      <c r="X51" s="43"/>
      <c r="Y51" s="43"/>
      <c r="Z51" s="43"/>
      <c r="AA51" s="43"/>
      <c r="AB51" s="43"/>
      <c r="AC51" s="38"/>
    </row>
    <row r="52" spans="1:29" x14ac:dyDescent="0.25">
      <c r="A52" s="190"/>
      <c r="B52" s="23" t="str">
        <f>Checklist!B61</f>
        <v>5.3</v>
      </c>
      <c r="C52" s="23" t="str">
        <f>Checklist!H61</f>
        <v>-</v>
      </c>
      <c r="D52" s="23">
        <v>1</v>
      </c>
      <c r="E52" s="60" t="str">
        <f t="shared" si="6"/>
        <v>-</v>
      </c>
      <c r="F52" s="38"/>
      <c r="H52" s="42"/>
      <c r="I52" s="43"/>
      <c r="J52" s="43"/>
      <c r="M52" s="43"/>
      <c r="N52" s="43"/>
      <c r="O52" s="43"/>
      <c r="P52" s="43"/>
      <c r="Q52" s="43"/>
      <c r="R52" s="43"/>
      <c r="S52" s="43"/>
      <c r="T52" s="43"/>
      <c r="U52" s="43"/>
      <c r="V52" s="43"/>
      <c r="W52" s="43"/>
      <c r="X52" s="43"/>
      <c r="Y52" s="43"/>
      <c r="Z52" s="43"/>
      <c r="AA52" s="43"/>
      <c r="AB52" s="43"/>
      <c r="AC52" s="38"/>
    </row>
    <row r="53" spans="1:29" x14ac:dyDescent="0.25">
      <c r="A53" s="190"/>
      <c r="B53" s="23" t="str">
        <f>Checklist!B62</f>
        <v>5.4</v>
      </c>
      <c r="C53" s="23" t="str">
        <f>Checklist!H62</f>
        <v>-</v>
      </c>
      <c r="D53" s="23">
        <v>1</v>
      </c>
      <c r="E53" s="60" t="str">
        <f t="shared" si="6"/>
        <v>-</v>
      </c>
      <c r="F53" s="38"/>
      <c r="H53" s="42"/>
      <c r="I53" s="43"/>
      <c r="J53" s="43"/>
      <c r="M53" s="43"/>
      <c r="N53" s="43"/>
      <c r="O53" s="43"/>
      <c r="P53" s="43"/>
      <c r="Q53" s="43"/>
      <c r="R53" s="43"/>
      <c r="S53" s="43"/>
      <c r="T53" s="43"/>
      <c r="U53" s="43"/>
      <c r="V53" s="43"/>
      <c r="W53" s="43"/>
      <c r="X53" s="43"/>
      <c r="Y53" s="43"/>
      <c r="Z53" s="43"/>
      <c r="AA53" s="43"/>
      <c r="AB53" s="43"/>
      <c r="AC53" s="38"/>
    </row>
    <row r="54" spans="1:29" x14ac:dyDescent="0.25">
      <c r="A54" s="190"/>
      <c r="B54" s="23" t="str">
        <f>Checklist!B63</f>
        <v>5.5</v>
      </c>
      <c r="C54" s="23" t="str">
        <f>Checklist!H63</f>
        <v>-</v>
      </c>
      <c r="D54" s="23">
        <v>1</v>
      </c>
      <c r="E54" s="60" t="str">
        <f t="shared" si="6"/>
        <v>-</v>
      </c>
      <c r="F54" s="38"/>
      <c r="H54" s="42"/>
      <c r="I54" s="43"/>
      <c r="J54" s="43"/>
      <c r="M54" s="43"/>
      <c r="N54" s="43"/>
      <c r="O54" s="43"/>
      <c r="P54" s="43"/>
      <c r="Q54" s="43"/>
      <c r="R54" s="43"/>
      <c r="S54" s="43"/>
      <c r="T54" s="43"/>
      <c r="U54" s="43"/>
      <c r="V54" s="43"/>
      <c r="W54" s="43"/>
      <c r="X54" s="43"/>
      <c r="Y54" s="43"/>
      <c r="Z54" s="43"/>
      <c r="AA54" s="43"/>
      <c r="AB54" s="43"/>
      <c r="AC54" s="38"/>
    </row>
    <row r="55" spans="1:29" ht="15.75" thickBot="1" x14ac:dyDescent="0.3">
      <c r="A55" s="190"/>
      <c r="B55" s="23" t="str">
        <f>Checklist!B64</f>
        <v>5.6</v>
      </c>
      <c r="C55" s="23" t="str">
        <f>Checklist!H64</f>
        <v>-</v>
      </c>
      <c r="D55" s="23">
        <v>1</v>
      </c>
      <c r="E55" s="60" t="str">
        <f t="shared" si="6"/>
        <v>-</v>
      </c>
      <c r="F55" s="38"/>
      <c r="H55" s="87"/>
      <c r="I55" s="88"/>
      <c r="J55" s="88"/>
      <c r="M55" s="43"/>
      <c r="N55" s="43"/>
      <c r="O55" s="43"/>
      <c r="P55" s="43"/>
      <c r="Q55" s="43"/>
      <c r="R55" s="43"/>
      <c r="S55" s="43"/>
      <c r="T55" s="43"/>
      <c r="U55" s="43"/>
      <c r="V55" s="43"/>
      <c r="W55" s="43"/>
      <c r="X55" s="43"/>
      <c r="Y55" s="43"/>
      <c r="Z55" s="43"/>
      <c r="AA55" s="43"/>
      <c r="AB55" s="43"/>
      <c r="AC55" s="38"/>
    </row>
    <row r="56" spans="1:29" x14ac:dyDescent="0.25">
      <c r="A56" s="190"/>
      <c r="B56" s="23" t="str">
        <f>Checklist!B65</f>
        <v>5.7</v>
      </c>
      <c r="C56" s="23" t="str">
        <f>Checklist!H65</f>
        <v>-</v>
      </c>
      <c r="D56" s="23">
        <v>1</v>
      </c>
      <c r="E56" s="60" t="str">
        <f t="shared" si="6"/>
        <v>-</v>
      </c>
      <c r="F56" s="38"/>
      <c r="M56" s="43"/>
      <c r="N56" s="43"/>
      <c r="O56" s="43"/>
      <c r="P56" s="43"/>
      <c r="Q56" s="43"/>
      <c r="R56" s="43"/>
      <c r="S56" s="43"/>
      <c r="T56" s="43"/>
      <c r="U56" s="43"/>
      <c r="V56" s="43"/>
      <c r="W56" s="43"/>
      <c r="X56" s="43"/>
      <c r="Y56" s="43"/>
      <c r="Z56" s="43"/>
      <c r="AA56" s="43"/>
      <c r="AB56" s="43"/>
      <c r="AC56" s="38"/>
    </row>
    <row r="57" spans="1:29" s="110" customFormat="1" x14ac:dyDescent="0.25">
      <c r="A57" s="190"/>
      <c r="B57" s="23" t="str">
        <f>Checklist!B66</f>
        <v>5.8</v>
      </c>
      <c r="C57" s="23" t="str">
        <f>Checklist!H66</f>
        <v>-</v>
      </c>
      <c r="D57" s="23">
        <v>1</v>
      </c>
      <c r="E57" s="60" t="str">
        <f t="shared" si="6"/>
        <v>-</v>
      </c>
      <c r="F57" s="38"/>
      <c r="M57" s="43"/>
      <c r="N57" s="43"/>
      <c r="O57" s="43"/>
      <c r="P57" s="43"/>
      <c r="Q57" s="43"/>
      <c r="R57" s="43"/>
      <c r="S57" s="43"/>
      <c r="T57" s="43"/>
      <c r="U57" s="43"/>
      <c r="V57" s="43"/>
      <c r="W57" s="43"/>
      <c r="X57" s="43"/>
      <c r="Y57" s="43"/>
      <c r="Z57" s="43"/>
      <c r="AA57" s="43"/>
      <c r="AB57" s="43"/>
      <c r="AC57" s="38"/>
    </row>
    <row r="58" spans="1:29" s="110" customFormat="1" x14ac:dyDescent="0.25">
      <c r="A58" s="190"/>
      <c r="B58" s="23" t="str">
        <f>Checklist!B67</f>
        <v>5.9</v>
      </c>
      <c r="C58" s="23" t="str">
        <f>Checklist!H67</f>
        <v>-</v>
      </c>
      <c r="D58" s="23">
        <v>1</v>
      </c>
      <c r="E58" s="60" t="str">
        <f t="shared" si="6"/>
        <v>-</v>
      </c>
      <c r="F58" s="38"/>
      <c r="M58" s="43"/>
      <c r="N58" s="43"/>
      <c r="O58" s="43"/>
      <c r="P58" s="43"/>
      <c r="Q58" s="43"/>
      <c r="R58" s="43"/>
      <c r="S58" s="43"/>
      <c r="T58" s="43"/>
      <c r="U58" s="43"/>
      <c r="V58" s="43"/>
      <c r="W58" s="43"/>
      <c r="X58" s="43"/>
      <c r="Y58" s="43"/>
      <c r="Z58" s="43"/>
      <c r="AA58" s="43"/>
      <c r="AB58" s="43"/>
      <c r="AC58" s="38"/>
    </row>
    <row r="59" spans="1:29" s="110" customFormat="1" x14ac:dyDescent="0.25">
      <c r="A59" s="190"/>
      <c r="B59" s="23" t="str">
        <f>Checklist!B68</f>
        <v>5.10</v>
      </c>
      <c r="C59" s="23" t="str">
        <f>Checklist!H68</f>
        <v>-</v>
      </c>
      <c r="D59" s="23">
        <v>1</v>
      </c>
      <c r="E59" s="60" t="str">
        <f t="shared" si="6"/>
        <v>-</v>
      </c>
      <c r="F59" s="38"/>
      <c r="M59" s="43"/>
      <c r="N59" s="43"/>
      <c r="O59" s="43"/>
      <c r="P59" s="43"/>
      <c r="Q59" s="43"/>
      <c r="R59" s="43"/>
      <c r="S59" s="43"/>
      <c r="T59" s="43"/>
      <c r="U59" s="43"/>
      <c r="V59" s="43"/>
      <c r="W59" s="43"/>
      <c r="X59" s="43"/>
      <c r="Y59" s="43"/>
      <c r="Z59" s="43"/>
      <c r="AA59" s="43"/>
      <c r="AB59" s="43"/>
      <c r="AC59" s="38"/>
    </row>
    <row r="60" spans="1:29" x14ac:dyDescent="0.25">
      <c r="A60" s="190"/>
      <c r="B60" s="23" t="str">
        <f>Checklist!B69</f>
        <v>5.11</v>
      </c>
      <c r="C60" s="23" t="str">
        <f>Checklist!H69</f>
        <v>-</v>
      </c>
      <c r="D60" s="23">
        <v>1</v>
      </c>
      <c r="E60" s="60" t="str">
        <f t="shared" si="6"/>
        <v>-</v>
      </c>
      <c r="F60" s="38"/>
      <c r="M60" s="43"/>
      <c r="N60" s="43"/>
      <c r="O60" s="43"/>
      <c r="P60" s="43"/>
      <c r="Q60" s="43"/>
      <c r="R60" s="43"/>
      <c r="S60" s="43"/>
      <c r="T60" s="43"/>
      <c r="U60" s="43"/>
      <c r="V60" s="43"/>
      <c r="W60" s="43"/>
      <c r="X60" s="43"/>
      <c r="Y60" s="43"/>
      <c r="Z60" s="43"/>
      <c r="AA60" s="43"/>
      <c r="AB60" s="43"/>
      <c r="AC60" s="38"/>
    </row>
    <row r="61" spans="1:29" x14ac:dyDescent="0.25">
      <c r="A61" s="190"/>
      <c r="B61" s="23" t="str">
        <f>Checklist!B70</f>
        <v>5.12</v>
      </c>
      <c r="C61" s="23" t="str">
        <f>Checklist!H70</f>
        <v>-</v>
      </c>
      <c r="D61" s="23">
        <v>1</v>
      </c>
      <c r="E61" s="60" t="str">
        <f t="shared" si="6"/>
        <v>-</v>
      </c>
      <c r="F61" s="38"/>
      <c r="M61" s="43"/>
      <c r="N61" s="43"/>
      <c r="O61" s="43"/>
      <c r="P61" s="43"/>
      <c r="Q61" s="43"/>
      <c r="R61" s="43"/>
      <c r="S61" s="43"/>
      <c r="T61" s="43"/>
      <c r="U61" s="43"/>
      <c r="V61" s="43"/>
      <c r="W61" s="43"/>
      <c r="X61" s="43"/>
      <c r="Y61" s="43"/>
      <c r="Z61" s="43"/>
      <c r="AA61" s="43"/>
      <c r="AB61" s="43"/>
      <c r="AC61" s="38"/>
    </row>
    <row r="62" spans="1:29" x14ac:dyDescent="0.25">
      <c r="A62" s="190"/>
      <c r="B62" s="23" t="str">
        <f>Checklist!B71</f>
        <v>5.13</v>
      </c>
      <c r="C62" s="23" t="str">
        <f>Checklist!H71</f>
        <v>-</v>
      </c>
      <c r="D62" s="23">
        <v>1</v>
      </c>
      <c r="E62" s="60" t="str">
        <f t="shared" si="6"/>
        <v>-</v>
      </c>
      <c r="F62" s="38"/>
      <c r="M62" s="43"/>
      <c r="N62" s="43"/>
      <c r="O62" s="43"/>
      <c r="P62" s="43"/>
      <c r="Q62" s="43"/>
      <c r="R62" s="43"/>
      <c r="S62" s="43"/>
      <c r="T62" s="43"/>
      <c r="U62" s="43"/>
      <c r="V62" s="43"/>
      <c r="W62" s="43"/>
      <c r="X62" s="43"/>
      <c r="Y62" s="43"/>
      <c r="Z62" s="43"/>
      <c r="AA62" s="43"/>
      <c r="AB62" s="43"/>
      <c r="AC62" s="38"/>
    </row>
    <row r="63" spans="1:29" s="110" customFormat="1" x14ac:dyDescent="0.25">
      <c r="A63" s="190"/>
      <c r="B63" s="23" t="str">
        <f>Checklist!B72</f>
        <v>5.14</v>
      </c>
      <c r="C63" s="23" t="str">
        <f>Checklist!H72</f>
        <v>-</v>
      </c>
      <c r="D63" s="130">
        <v>1</v>
      </c>
      <c r="E63" s="60" t="str">
        <f t="shared" si="6"/>
        <v>-</v>
      </c>
      <c r="F63" s="38"/>
      <c r="M63" s="43"/>
      <c r="N63" s="43"/>
      <c r="O63" s="43"/>
      <c r="P63" s="43"/>
      <c r="Q63" s="43"/>
      <c r="R63" s="43"/>
      <c r="S63" s="43"/>
      <c r="T63" s="43"/>
      <c r="U63" s="43"/>
      <c r="V63" s="43"/>
      <c r="W63" s="43"/>
      <c r="X63" s="43"/>
      <c r="Y63" s="43"/>
      <c r="Z63" s="43"/>
      <c r="AA63" s="43"/>
      <c r="AB63" s="43"/>
      <c r="AC63" s="38"/>
    </row>
    <row r="64" spans="1:29" s="110" customFormat="1" x14ac:dyDescent="0.25">
      <c r="A64" s="190"/>
      <c r="B64" s="23" t="str">
        <f>Checklist!B73</f>
        <v>5.15</v>
      </c>
      <c r="C64" s="23" t="str">
        <f>Checklist!H73</f>
        <v>-</v>
      </c>
      <c r="D64" s="23">
        <v>1</v>
      </c>
      <c r="E64" s="60" t="str">
        <f t="shared" ref="E64" si="7">IF(C64="-","-",C64*D64)</f>
        <v>-</v>
      </c>
      <c r="F64" s="38"/>
      <c r="M64" s="43"/>
      <c r="N64" s="43"/>
      <c r="O64" s="43"/>
      <c r="P64" s="43"/>
      <c r="Q64" s="43"/>
      <c r="R64" s="43"/>
      <c r="S64" s="43"/>
      <c r="T64" s="43"/>
      <c r="U64" s="43"/>
      <c r="V64" s="43"/>
      <c r="W64" s="43"/>
      <c r="X64" s="43"/>
      <c r="Y64" s="43"/>
      <c r="Z64" s="43"/>
      <c r="AA64" s="43"/>
      <c r="AB64" s="43"/>
      <c r="AC64" s="38"/>
    </row>
    <row r="65" spans="1:29" s="110" customFormat="1" x14ac:dyDescent="0.25">
      <c r="A65" s="190"/>
      <c r="B65" s="23" t="str">
        <f>Checklist!B74</f>
        <v>5.16</v>
      </c>
      <c r="C65" s="23" t="str">
        <f>Checklist!H74</f>
        <v>-</v>
      </c>
      <c r="D65" s="23">
        <v>1</v>
      </c>
      <c r="E65" s="60" t="str">
        <f t="shared" si="6"/>
        <v>-</v>
      </c>
      <c r="F65" s="38"/>
      <c r="M65" s="43"/>
      <c r="N65" s="43"/>
      <c r="O65" s="43"/>
      <c r="P65" s="43"/>
      <c r="Q65" s="43"/>
      <c r="R65" s="43"/>
      <c r="S65" s="43"/>
      <c r="T65" s="43"/>
      <c r="U65" s="43"/>
      <c r="V65" s="43"/>
      <c r="W65" s="43"/>
      <c r="X65" s="43"/>
      <c r="Y65" s="43"/>
      <c r="Z65" s="43"/>
      <c r="AA65" s="43"/>
      <c r="AB65" s="43"/>
      <c r="AC65" s="38"/>
    </row>
    <row r="66" spans="1:29" s="110" customFormat="1" x14ac:dyDescent="0.25">
      <c r="A66" s="190"/>
      <c r="B66" s="23" t="str">
        <f>Checklist!B75</f>
        <v>5.17</v>
      </c>
      <c r="C66" s="23" t="str">
        <f>Checklist!H75</f>
        <v>-</v>
      </c>
      <c r="D66" s="23">
        <v>1</v>
      </c>
      <c r="E66" s="60" t="str">
        <f t="shared" si="6"/>
        <v>-</v>
      </c>
      <c r="F66" s="38"/>
      <c r="M66" s="43"/>
      <c r="N66" s="43"/>
      <c r="O66" s="43"/>
      <c r="P66" s="43"/>
      <c r="Q66" s="43"/>
      <c r="R66" s="43"/>
      <c r="S66" s="43"/>
      <c r="T66" s="43"/>
      <c r="U66" s="43"/>
      <c r="V66" s="43"/>
      <c r="W66" s="43"/>
      <c r="X66" s="43"/>
      <c r="Y66" s="43"/>
      <c r="Z66" s="43"/>
      <c r="AA66" s="43"/>
      <c r="AB66" s="43"/>
      <c r="AC66" s="38"/>
    </row>
    <row r="67" spans="1:29" s="110" customFormat="1" x14ac:dyDescent="0.25">
      <c r="A67" s="190"/>
      <c r="B67" s="23" t="str">
        <f>Checklist!B76</f>
        <v>5.18</v>
      </c>
      <c r="C67" s="23" t="str">
        <f>Checklist!H76</f>
        <v>-</v>
      </c>
      <c r="D67" s="23">
        <v>1</v>
      </c>
      <c r="E67" s="60" t="str">
        <f t="shared" si="6"/>
        <v>-</v>
      </c>
      <c r="F67" s="38"/>
      <c r="M67" s="43"/>
      <c r="N67" s="43"/>
      <c r="O67" s="43"/>
      <c r="P67" s="43"/>
      <c r="Q67" s="43"/>
      <c r="R67" s="43"/>
      <c r="S67" s="43"/>
      <c r="T67" s="43"/>
      <c r="U67" s="43"/>
      <c r="V67" s="43"/>
      <c r="W67" s="43"/>
      <c r="X67" s="43"/>
      <c r="Y67" s="43"/>
      <c r="Z67" s="43"/>
      <c r="AA67" s="43"/>
      <c r="AB67" s="43"/>
      <c r="AC67" s="38"/>
    </row>
    <row r="68" spans="1:29" s="110" customFormat="1" x14ac:dyDescent="0.25">
      <c r="A68" s="190"/>
      <c r="B68" s="23" t="str">
        <f>Checklist!B77</f>
        <v>5.19</v>
      </c>
      <c r="C68" s="23" t="str">
        <f>Checklist!H77</f>
        <v>-</v>
      </c>
      <c r="D68" s="130">
        <v>1</v>
      </c>
      <c r="E68" s="60" t="str">
        <f t="shared" si="6"/>
        <v>-</v>
      </c>
      <c r="F68" s="38"/>
      <c r="M68" s="43"/>
      <c r="N68" s="43"/>
      <c r="O68" s="43"/>
      <c r="P68" s="43"/>
      <c r="Q68" s="43"/>
      <c r="R68" s="43"/>
      <c r="S68" s="43"/>
      <c r="T68" s="43"/>
      <c r="U68" s="43"/>
      <c r="V68" s="43"/>
      <c r="W68" s="43"/>
      <c r="X68" s="43"/>
      <c r="Y68" s="43"/>
      <c r="Z68" s="43"/>
      <c r="AA68" s="43"/>
      <c r="AB68" s="43"/>
      <c r="AC68" s="38"/>
    </row>
    <row r="69" spans="1:29" ht="15.75" thickBot="1" x14ac:dyDescent="0.3">
      <c r="A69" s="191"/>
      <c r="B69" s="61" t="s">
        <v>67</v>
      </c>
      <c r="C69" s="61">
        <f>SUM(C50:C68)</f>
        <v>0</v>
      </c>
      <c r="D69" s="62" t="s">
        <v>13</v>
      </c>
      <c r="E69" s="63">
        <f>SUM(E50:E68)</f>
        <v>0</v>
      </c>
      <c r="F69" s="38"/>
      <c r="M69" s="88"/>
      <c r="N69" s="88"/>
      <c r="O69" s="88"/>
      <c r="P69" s="88"/>
      <c r="Q69" s="88"/>
      <c r="R69" s="88"/>
      <c r="S69" s="88"/>
      <c r="T69" s="88"/>
      <c r="U69" s="88"/>
      <c r="V69" s="88"/>
      <c r="W69" s="88"/>
      <c r="X69" s="88"/>
      <c r="Y69" s="88"/>
      <c r="Z69" s="88"/>
      <c r="AA69" s="88"/>
      <c r="AB69" s="88"/>
      <c r="AC69" s="89"/>
    </row>
    <row r="70" spans="1:29" x14ac:dyDescent="0.25">
      <c r="A70" s="189" t="s">
        <v>584</v>
      </c>
      <c r="B70" s="23" t="str">
        <f>Checklist!B80</f>
        <v>6.1</v>
      </c>
      <c r="C70" s="23" t="str">
        <f>Checklist!H80</f>
        <v>-</v>
      </c>
      <c r="D70" s="23">
        <v>1</v>
      </c>
      <c r="E70" s="60" t="str">
        <f>IF(C70="-","-",C70*D70)</f>
        <v>-</v>
      </c>
      <c r="F70" s="38"/>
    </row>
    <row r="71" spans="1:29" x14ac:dyDescent="0.25">
      <c r="A71" s="190"/>
      <c r="B71" s="23" t="str">
        <f>Checklist!B81</f>
        <v>6.2</v>
      </c>
      <c r="C71" s="23" t="str">
        <f>Checklist!H81</f>
        <v>-</v>
      </c>
      <c r="D71" s="23">
        <v>1</v>
      </c>
      <c r="E71" s="60" t="str">
        <f t="shared" ref="E71:E83" si="8">IF(C71="-","-",C71*D71)</f>
        <v>-</v>
      </c>
      <c r="F71" s="38"/>
    </row>
    <row r="72" spans="1:29" x14ac:dyDescent="0.25">
      <c r="A72" s="190"/>
      <c r="B72" s="23" t="str">
        <f>Checklist!B82</f>
        <v>6.3</v>
      </c>
      <c r="C72" s="23" t="str">
        <f>Checklist!H82</f>
        <v>-</v>
      </c>
      <c r="D72" s="23">
        <v>1</v>
      </c>
      <c r="E72" s="60" t="str">
        <f t="shared" si="8"/>
        <v>-</v>
      </c>
      <c r="F72" s="38"/>
    </row>
    <row r="73" spans="1:29" x14ac:dyDescent="0.25">
      <c r="A73" s="190"/>
      <c r="B73" s="23" t="str">
        <f>Checklist!B83</f>
        <v>6.4</v>
      </c>
      <c r="C73" s="23" t="str">
        <f>Checklist!H83</f>
        <v>-</v>
      </c>
      <c r="D73" s="23">
        <v>1</v>
      </c>
      <c r="E73" s="60" t="str">
        <f t="shared" si="8"/>
        <v>-</v>
      </c>
      <c r="F73" s="38"/>
    </row>
    <row r="74" spans="1:29" x14ac:dyDescent="0.25">
      <c r="A74" s="190"/>
      <c r="B74" s="23" t="str">
        <f>Checklist!B84</f>
        <v>6.5</v>
      </c>
      <c r="C74" s="23" t="str">
        <f>Checklist!H84</f>
        <v>-</v>
      </c>
      <c r="D74" s="23">
        <v>1</v>
      </c>
      <c r="E74" s="60" t="str">
        <f t="shared" si="8"/>
        <v>-</v>
      </c>
      <c r="F74" s="38"/>
    </row>
    <row r="75" spans="1:29" x14ac:dyDescent="0.25">
      <c r="A75" s="190"/>
      <c r="B75" s="23" t="str">
        <f>Checklist!B85</f>
        <v>6.6</v>
      </c>
      <c r="C75" s="23" t="str">
        <f>Checklist!H85</f>
        <v>-</v>
      </c>
      <c r="D75" s="23">
        <v>1</v>
      </c>
      <c r="E75" s="60" t="str">
        <f t="shared" si="8"/>
        <v>-</v>
      </c>
      <c r="F75" s="38"/>
    </row>
    <row r="76" spans="1:29" ht="15" customHeight="1" x14ac:dyDescent="0.25">
      <c r="A76" s="190"/>
      <c r="B76" s="23" t="str">
        <f>Checklist!B86</f>
        <v>6.7</v>
      </c>
      <c r="C76" s="23" t="str">
        <f>Checklist!H86</f>
        <v>-</v>
      </c>
      <c r="D76" s="23">
        <v>1</v>
      </c>
      <c r="E76" s="60" t="str">
        <f t="shared" si="8"/>
        <v>-</v>
      </c>
      <c r="F76" s="38"/>
    </row>
    <row r="77" spans="1:29" ht="15" customHeight="1" x14ac:dyDescent="0.25">
      <c r="A77" s="190"/>
      <c r="B77" s="23" t="str">
        <f>Checklist!B87</f>
        <v>6.8</v>
      </c>
      <c r="C77" s="23" t="str">
        <f>Checklist!H87</f>
        <v>-</v>
      </c>
      <c r="D77" s="23">
        <v>1</v>
      </c>
      <c r="E77" s="60" t="str">
        <f t="shared" si="8"/>
        <v>-</v>
      </c>
      <c r="F77" s="38"/>
    </row>
    <row r="78" spans="1:29" s="110" customFormat="1" x14ac:dyDescent="0.25">
      <c r="A78" s="190"/>
      <c r="B78" s="23" t="str">
        <f>Checklist!B88</f>
        <v>6.9</v>
      </c>
      <c r="C78" s="23" t="str">
        <f>Checklist!H88</f>
        <v>-</v>
      </c>
      <c r="D78" s="23">
        <v>1</v>
      </c>
      <c r="E78" s="60" t="str">
        <f t="shared" si="8"/>
        <v>-</v>
      </c>
      <c r="F78" s="38"/>
    </row>
    <row r="79" spans="1:29" s="110" customFormat="1" x14ac:dyDescent="0.25">
      <c r="A79" s="190"/>
      <c r="B79" s="23" t="str">
        <f>Checklist!B89</f>
        <v>6.10</v>
      </c>
      <c r="C79" s="23" t="str">
        <f>Checklist!H89</f>
        <v>-</v>
      </c>
      <c r="D79" s="23">
        <v>1</v>
      </c>
      <c r="E79" s="60" t="str">
        <f t="shared" si="8"/>
        <v>-</v>
      </c>
      <c r="F79" s="38"/>
    </row>
    <row r="80" spans="1:29" s="110" customFormat="1" x14ac:dyDescent="0.25">
      <c r="A80" s="190"/>
      <c r="B80" s="23" t="str">
        <f>Checklist!B90</f>
        <v>6.11</v>
      </c>
      <c r="C80" s="23" t="str">
        <f>Checklist!H90</f>
        <v>-</v>
      </c>
      <c r="D80" s="23">
        <v>1</v>
      </c>
      <c r="E80" s="60" t="str">
        <f t="shared" si="8"/>
        <v>-</v>
      </c>
      <c r="F80" s="38"/>
    </row>
    <row r="81" spans="1:6" s="110" customFormat="1" x14ac:dyDescent="0.25">
      <c r="A81" s="190"/>
      <c r="B81" s="23" t="str">
        <f>Checklist!B91</f>
        <v>6.12</v>
      </c>
      <c r="C81" s="23" t="str">
        <f>Checklist!H91</f>
        <v>-</v>
      </c>
      <c r="D81" s="23">
        <v>1</v>
      </c>
      <c r="E81" s="60" t="str">
        <f t="shared" si="8"/>
        <v>-</v>
      </c>
      <c r="F81" s="38"/>
    </row>
    <row r="82" spans="1:6" s="110" customFormat="1" x14ac:dyDescent="0.25">
      <c r="A82" s="190"/>
      <c r="B82" s="23" t="str">
        <f>Checklist!B92</f>
        <v>6.13</v>
      </c>
      <c r="C82" s="23" t="str">
        <f>Checklist!H92</f>
        <v>-</v>
      </c>
      <c r="D82" s="23">
        <v>1</v>
      </c>
      <c r="E82" s="60" t="str">
        <f t="shared" si="8"/>
        <v>-</v>
      </c>
      <c r="F82" s="38"/>
    </row>
    <row r="83" spans="1:6" s="110" customFormat="1" x14ac:dyDescent="0.25">
      <c r="A83" s="190"/>
      <c r="B83" s="23" t="str">
        <f>Checklist!B93</f>
        <v>6.14</v>
      </c>
      <c r="C83" s="23" t="str">
        <f>Checklist!H93</f>
        <v>-</v>
      </c>
      <c r="D83" s="23">
        <v>1</v>
      </c>
      <c r="E83" s="60" t="str">
        <f t="shared" si="8"/>
        <v>-</v>
      </c>
      <c r="F83" s="38"/>
    </row>
    <row r="84" spans="1:6" ht="15.75" thickBot="1" x14ac:dyDescent="0.3">
      <c r="A84" s="191"/>
      <c r="B84" s="61" t="s">
        <v>67</v>
      </c>
      <c r="C84" s="61">
        <f>SUM(C70:C83)</f>
        <v>0</v>
      </c>
      <c r="D84" s="62" t="s">
        <v>13</v>
      </c>
      <c r="E84" s="63">
        <f>SUM(E70:E83)</f>
        <v>0</v>
      </c>
      <c r="F84" s="38"/>
    </row>
    <row r="85" spans="1:6" x14ac:dyDescent="0.25">
      <c r="A85" s="189" t="s">
        <v>399</v>
      </c>
      <c r="B85" s="23" t="str">
        <f>Checklist!B97</f>
        <v>7.1</v>
      </c>
      <c r="C85" s="23" t="str">
        <f>Checklist!H97</f>
        <v>-</v>
      </c>
      <c r="D85" s="23">
        <v>1</v>
      </c>
      <c r="E85" s="60" t="str">
        <f>IF(C85="-","-",C85*D85)</f>
        <v>-</v>
      </c>
      <c r="F85" s="38"/>
    </row>
    <row r="86" spans="1:6" ht="15" customHeight="1" x14ac:dyDescent="0.25">
      <c r="A86" s="190"/>
      <c r="B86" s="23" t="str">
        <f>Checklist!B98</f>
        <v>7.2</v>
      </c>
      <c r="C86" s="23" t="str">
        <f>Checklist!H98</f>
        <v>-</v>
      </c>
      <c r="D86" s="23">
        <v>1</v>
      </c>
      <c r="E86" s="60" t="str">
        <f t="shared" ref="E86:E124" si="9">IF(C86="-","-",C86*D86)</f>
        <v>-</v>
      </c>
      <c r="F86" s="38"/>
    </row>
    <row r="87" spans="1:6" x14ac:dyDescent="0.25">
      <c r="A87" s="190"/>
      <c r="B87" s="23" t="str">
        <f>Checklist!B99</f>
        <v>7.3</v>
      </c>
      <c r="C87" s="23" t="str">
        <f>Checklist!H99</f>
        <v>-</v>
      </c>
      <c r="D87" s="23">
        <v>1</v>
      </c>
      <c r="E87" s="60" t="str">
        <f t="shared" si="9"/>
        <v>-</v>
      </c>
      <c r="F87" s="38"/>
    </row>
    <row r="88" spans="1:6" s="110" customFormat="1" x14ac:dyDescent="0.25">
      <c r="A88" s="190"/>
      <c r="B88" s="23" t="str">
        <f>Checklist!B100</f>
        <v>7.4</v>
      </c>
      <c r="C88" s="23" t="str">
        <f>Checklist!H100</f>
        <v>-</v>
      </c>
      <c r="D88" s="23">
        <v>1</v>
      </c>
      <c r="E88" s="60" t="str">
        <f t="shared" si="9"/>
        <v>-</v>
      </c>
      <c r="F88" s="38"/>
    </row>
    <row r="89" spans="1:6" s="110" customFormat="1" x14ac:dyDescent="0.25">
      <c r="A89" s="190"/>
      <c r="B89" s="23" t="str">
        <f>Checklist!B101</f>
        <v>7.5</v>
      </c>
      <c r="C89" s="23" t="str">
        <f>Checklist!H101</f>
        <v>-</v>
      </c>
      <c r="D89" s="23">
        <v>1</v>
      </c>
      <c r="E89" s="60" t="str">
        <f t="shared" si="9"/>
        <v>-</v>
      </c>
      <c r="F89" s="38"/>
    </row>
    <row r="90" spans="1:6" x14ac:dyDescent="0.25">
      <c r="A90" s="190"/>
      <c r="B90" s="23" t="str">
        <f>Checklist!B102</f>
        <v>7.6</v>
      </c>
      <c r="C90" s="23" t="str">
        <f>Checklist!H102</f>
        <v>-</v>
      </c>
      <c r="D90" s="23">
        <v>1</v>
      </c>
      <c r="E90" s="60" t="str">
        <f t="shared" si="9"/>
        <v>-</v>
      </c>
      <c r="F90" s="38"/>
    </row>
    <row r="91" spans="1:6" x14ac:dyDescent="0.25">
      <c r="A91" s="190"/>
      <c r="B91" s="23" t="str">
        <f>Checklist!B103</f>
        <v>7.7</v>
      </c>
      <c r="C91" s="23" t="str">
        <f>Checklist!H103</f>
        <v>-</v>
      </c>
      <c r="D91" s="23">
        <v>1</v>
      </c>
      <c r="E91" s="60" t="str">
        <f t="shared" si="9"/>
        <v>-</v>
      </c>
      <c r="F91" s="38"/>
    </row>
    <row r="92" spans="1:6" s="110" customFormat="1" x14ac:dyDescent="0.25">
      <c r="A92" s="190"/>
      <c r="B92" s="23" t="str">
        <f>Checklist!B104</f>
        <v>7.8</v>
      </c>
      <c r="C92" s="23" t="str">
        <f>Checklist!H104</f>
        <v>-</v>
      </c>
      <c r="D92" s="23">
        <v>2</v>
      </c>
      <c r="E92" s="60" t="str">
        <f>IF(C92="-","-",C92*D92)</f>
        <v>-</v>
      </c>
      <c r="F92" s="38"/>
    </row>
    <row r="93" spans="1:6" x14ac:dyDescent="0.25">
      <c r="A93" s="190"/>
      <c r="B93" s="23" t="str">
        <f>Checklist!B105</f>
        <v>7.9</v>
      </c>
      <c r="C93" s="23" t="str">
        <f>Checklist!H105</f>
        <v>-</v>
      </c>
      <c r="D93" s="23">
        <v>1</v>
      </c>
      <c r="E93" s="60" t="str">
        <f t="shared" si="9"/>
        <v>-</v>
      </c>
      <c r="F93" s="38"/>
    </row>
    <row r="94" spans="1:6" x14ac:dyDescent="0.25">
      <c r="A94" s="190"/>
      <c r="B94" s="23" t="str">
        <f>Checklist!B106</f>
        <v>Alocação de aeronaves no pátio</v>
      </c>
      <c r="C94" s="23">
        <f>Checklist!H106</f>
        <v>0</v>
      </c>
      <c r="D94" s="23">
        <v>1</v>
      </c>
      <c r="E94" s="60">
        <f t="shared" si="9"/>
        <v>0</v>
      </c>
      <c r="F94" s="38"/>
    </row>
    <row r="95" spans="1:6" x14ac:dyDescent="0.25">
      <c r="A95" s="190"/>
      <c r="B95" s="23" t="str">
        <f>Checklist!B107</f>
        <v>7.10</v>
      </c>
      <c r="C95" s="23" t="str">
        <f>Checklist!H107</f>
        <v>-</v>
      </c>
      <c r="D95" s="23">
        <v>1</v>
      </c>
      <c r="E95" s="60" t="str">
        <f t="shared" si="9"/>
        <v>-</v>
      </c>
      <c r="F95" s="38"/>
    </row>
    <row r="96" spans="1:6" x14ac:dyDescent="0.25">
      <c r="A96" s="190"/>
      <c r="B96" s="23" t="str">
        <f>Checklist!B108</f>
        <v>7.11</v>
      </c>
      <c r="C96" s="23" t="str">
        <f>Checklist!H108</f>
        <v>-</v>
      </c>
      <c r="D96" s="23">
        <v>1</v>
      </c>
      <c r="E96" s="60" t="str">
        <f t="shared" si="9"/>
        <v>-</v>
      </c>
      <c r="F96" s="38"/>
    </row>
    <row r="97" spans="1:6" x14ac:dyDescent="0.25">
      <c r="A97" s="190"/>
      <c r="B97" s="23" t="str">
        <f>Checklist!B109</f>
        <v>7.12</v>
      </c>
      <c r="C97" s="23" t="str">
        <f>Checklist!H109</f>
        <v>-</v>
      </c>
      <c r="D97" s="23">
        <v>1</v>
      </c>
      <c r="E97" s="60" t="str">
        <f t="shared" si="9"/>
        <v>-</v>
      </c>
      <c r="F97" s="38"/>
    </row>
    <row r="98" spans="1:6" ht="15" customHeight="1" x14ac:dyDescent="0.25">
      <c r="A98" s="190"/>
      <c r="B98" s="23" t="str">
        <f>Checklist!B110</f>
        <v>7.13</v>
      </c>
      <c r="C98" s="23" t="str">
        <f>Checklist!H110</f>
        <v>-</v>
      </c>
      <c r="D98" s="23">
        <v>1</v>
      </c>
      <c r="E98" s="60" t="str">
        <f t="shared" si="9"/>
        <v>-</v>
      </c>
      <c r="F98" s="38"/>
    </row>
    <row r="99" spans="1:6" x14ac:dyDescent="0.25">
      <c r="A99" s="190"/>
      <c r="B99" s="23" t="str">
        <f>Checklist!B111</f>
        <v>7.14</v>
      </c>
      <c r="C99" s="23" t="str">
        <f>Checklist!H111</f>
        <v>-</v>
      </c>
      <c r="D99" s="23">
        <v>1</v>
      </c>
      <c r="E99" s="60" t="str">
        <f t="shared" si="9"/>
        <v>-</v>
      </c>
      <c r="F99" s="38"/>
    </row>
    <row r="100" spans="1:6" x14ac:dyDescent="0.25">
      <c r="A100" s="190"/>
      <c r="B100" s="23" t="str">
        <f>Checklist!B112</f>
        <v>7.15</v>
      </c>
      <c r="C100" s="23" t="str">
        <f>Checklist!H112</f>
        <v>-</v>
      </c>
      <c r="D100" s="23">
        <v>1</v>
      </c>
      <c r="E100" s="60" t="str">
        <f t="shared" si="9"/>
        <v>-</v>
      </c>
      <c r="F100" s="38"/>
    </row>
    <row r="101" spans="1:6" x14ac:dyDescent="0.25">
      <c r="A101" s="190"/>
      <c r="B101" s="23" t="str">
        <f>Checklist!B113</f>
        <v>Estacionamento de aeronaves no pátio</v>
      </c>
      <c r="C101" s="23">
        <f>Checklist!H113</f>
        <v>0</v>
      </c>
      <c r="D101" s="23">
        <v>1</v>
      </c>
      <c r="E101" s="60">
        <f t="shared" si="9"/>
        <v>0</v>
      </c>
      <c r="F101" s="38"/>
    </row>
    <row r="102" spans="1:6" x14ac:dyDescent="0.25">
      <c r="A102" s="190"/>
      <c r="B102" s="23" t="str">
        <f>Checklist!B114</f>
        <v>7.16</v>
      </c>
      <c r="C102" s="23" t="str">
        <f>Checklist!H114</f>
        <v>-</v>
      </c>
      <c r="D102" s="23">
        <v>1</v>
      </c>
      <c r="E102" s="60" t="str">
        <f t="shared" si="9"/>
        <v>-</v>
      </c>
      <c r="F102" s="38"/>
    </row>
    <row r="103" spans="1:6" x14ac:dyDescent="0.25">
      <c r="A103" s="190"/>
      <c r="B103" s="23" t="str">
        <f>Checklist!B115</f>
        <v>7.17</v>
      </c>
      <c r="C103" s="23" t="str">
        <f>Checklist!H115</f>
        <v>-</v>
      </c>
      <c r="D103" s="23">
        <v>1</v>
      </c>
      <c r="E103" s="60" t="str">
        <f t="shared" si="9"/>
        <v>-</v>
      </c>
      <c r="F103" s="38"/>
    </row>
    <row r="104" spans="1:6" x14ac:dyDescent="0.25">
      <c r="A104" s="190"/>
      <c r="B104" s="23" t="str">
        <f>Checklist!B116</f>
        <v>7.18</v>
      </c>
      <c r="C104" s="23" t="str">
        <f>Checklist!H116</f>
        <v>-</v>
      </c>
      <c r="D104" s="23">
        <v>1</v>
      </c>
      <c r="E104" s="60" t="str">
        <f t="shared" si="9"/>
        <v>-</v>
      </c>
      <c r="F104" s="38"/>
    </row>
    <row r="105" spans="1:6" x14ac:dyDescent="0.25">
      <c r="A105" s="190"/>
      <c r="B105" s="23" t="str">
        <f>Checklist!B117</f>
        <v>7.19</v>
      </c>
      <c r="C105" s="23" t="str">
        <f>Checklist!H117</f>
        <v>-</v>
      </c>
      <c r="D105" s="23">
        <v>1</v>
      </c>
      <c r="E105" s="60" t="str">
        <f t="shared" si="9"/>
        <v>-</v>
      </c>
      <c r="F105" s="38"/>
    </row>
    <row r="106" spans="1:6" x14ac:dyDescent="0.25">
      <c r="A106" s="190"/>
      <c r="B106" s="23" t="str">
        <f>Checklist!B118</f>
        <v>7.20</v>
      </c>
      <c r="C106" s="23" t="str">
        <f>Checklist!H118</f>
        <v>-</v>
      </c>
      <c r="D106" s="23">
        <v>1</v>
      </c>
      <c r="E106" s="60" t="str">
        <f t="shared" si="9"/>
        <v>-</v>
      </c>
      <c r="F106" s="38"/>
    </row>
    <row r="107" spans="1:6" ht="15" customHeight="1" x14ac:dyDescent="0.25">
      <c r="A107" s="190"/>
      <c r="B107" s="23" t="str">
        <f>Checklist!B119</f>
        <v>Abordagem à aeronave</v>
      </c>
      <c r="C107" s="23">
        <f>Checklist!H119</f>
        <v>0</v>
      </c>
      <c r="D107" s="23">
        <v>1</v>
      </c>
      <c r="E107" s="60">
        <f t="shared" si="9"/>
        <v>0</v>
      </c>
      <c r="F107" s="38"/>
    </row>
    <row r="108" spans="1:6" x14ac:dyDescent="0.25">
      <c r="A108" s="190"/>
      <c r="B108" s="23" t="str">
        <f>Checklist!B120</f>
        <v>7.21</v>
      </c>
      <c r="C108" s="23" t="str">
        <f>Checklist!H120</f>
        <v>-</v>
      </c>
      <c r="D108" s="23">
        <v>1</v>
      </c>
      <c r="E108" s="60" t="str">
        <f t="shared" si="9"/>
        <v>-</v>
      </c>
      <c r="F108" s="38"/>
    </row>
    <row r="109" spans="1:6" x14ac:dyDescent="0.25">
      <c r="A109" s="190"/>
      <c r="B109" s="23" t="str">
        <f>Checklist!B121</f>
        <v>7.22</v>
      </c>
      <c r="C109" s="23" t="str">
        <f>Checklist!H121</f>
        <v>-</v>
      </c>
      <c r="D109" s="23">
        <v>1</v>
      </c>
      <c r="E109" s="60" t="str">
        <f t="shared" si="9"/>
        <v>-</v>
      </c>
      <c r="F109" s="38"/>
    </row>
    <row r="110" spans="1:6" s="110" customFormat="1" x14ac:dyDescent="0.25">
      <c r="A110" s="190"/>
      <c r="B110" s="23" t="str">
        <f>Checklist!B122</f>
        <v>7.23</v>
      </c>
      <c r="C110" s="23" t="str">
        <f>Checklist!H122</f>
        <v>-</v>
      </c>
      <c r="D110" s="23">
        <v>1</v>
      </c>
      <c r="E110" s="60" t="str">
        <f t="shared" si="9"/>
        <v>-</v>
      </c>
      <c r="F110" s="38"/>
    </row>
    <row r="111" spans="1:6" s="110" customFormat="1" x14ac:dyDescent="0.25">
      <c r="A111" s="190"/>
      <c r="B111" s="23" t="str">
        <f>Checklist!B123</f>
        <v>7.24</v>
      </c>
      <c r="C111" s="23" t="str">
        <f>Checklist!H123</f>
        <v>-</v>
      </c>
      <c r="D111" s="23">
        <v>1</v>
      </c>
      <c r="E111" s="60" t="str">
        <f t="shared" si="9"/>
        <v>-</v>
      </c>
      <c r="F111" s="38"/>
    </row>
    <row r="112" spans="1:6" s="110" customFormat="1" x14ac:dyDescent="0.25">
      <c r="A112" s="190"/>
      <c r="B112" s="23" t="str">
        <f>Checklist!B124</f>
        <v>Abastecimento de aeronaves</v>
      </c>
      <c r="C112" s="23">
        <f>Checklist!H124</f>
        <v>0</v>
      </c>
      <c r="D112" s="23">
        <v>1</v>
      </c>
      <c r="E112" s="60">
        <f t="shared" si="9"/>
        <v>0</v>
      </c>
      <c r="F112" s="38"/>
    </row>
    <row r="113" spans="1:6" s="110" customFormat="1" x14ac:dyDescent="0.25">
      <c r="A113" s="190"/>
      <c r="B113" s="23" t="str">
        <f>Checklist!B125</f>
        <v>7.25</v>
      </c>
      <c r="C113" s="23" t="str">
        <f>Checklist!H125</f>
        <v>-</v>
      </c>
      <c r="D113" s="23">
        <v>1</v>
      </c>
      <c r="E113" s="60" t="str">
        <f t="shared" si="9"/>
        <v>-</v>
      </c>
      <c r="F113" s="38"/>
    </row>
    <row r="114" spans="1:6" s="110" customFormat="1" x14ac:dyDescent="0.25">
      <c r="A114" s="190"/>
      <c r="B114" s="23" t="str">
        <f>Checklist!B126</f>
        <v>7.26</v>
      </c>
      <c r="C114" s="23" t="str">
        <f>Checklist!H126</f>
        <v>-</v>
      </c>
      <c r="D114" s="23">
        <v>1</v>
      </c>
      <c r="E114" s="60" t="str">
        <f t="shared" si="9"/>
        <v>-</v>
      </c>
      <c r="F114" s="38"/>
    </row>
    <row r="115" spans="1:6" s="110" customFormat="1" x14ac:dyDescent="0.25">
      <c r="A115" s="190"/>
      <c r="B115" s="23" t="str">
        <f>Checklist!B127</f>
        <v>7.27</v>
      </c>
      <c r="C115" s="23" t="str">
        <f>Checklist!H127</f>
        <v>-</v>
      </c>
      <c r="D115" s="23">
        <v>1</v>
      </c>
      <c r="E115" s="60" t="str">
        <f t="shared" si="9"/>
        <v>-</v>
      </c>
      <c r="F115" s="38"/>
    </row>
    <row r="116" spans="1:6" s="110" customFormat="1" x14ac:dyDescent="0.25">
      <c r="A116" s="190"/>
      <c r="B116" s="23" t="str">
        <f>Checklist!B128</f>
        <v>7.28</v>
      </c>
      <c r="C116" s="23" t="str">
        <f>Checklist!H128</f>
        <v>-</v>
      </c>
      <c r="D116" s="23">
        <v>1</v>
      </c>
      <c r="E116" s="60" t="str">
        <f t="shared" si="9"/>
        <v>-</v>
      </c>
      <c r="F116" s="38"/>
    </row>
    <row r="117" spans="1:6" s="110" customFormat="1" x14ac:dyDescent="0.25">
      <c r="A117" s="190"/>
      <c r="B117" s="23" t="str">
        <f>Checklist!B129</f>
        <v>7.29</v>
      </c>
      <c r="C117" s="23" t="str">
        <f>Checklist!H129</f>
        <v>-</v>
      </c>
      <c r="D117" s="23">
        <v>1</v>
      </c>
      <c r="E117" s="60" t="str">
        <f t="shared" si="9"/>
        <v>-</v>
      </c>
      <c r="F117" s="38"/>
    </row>
    <row r="118" spans="1:6" x14ac:dyDescent="0.25">
      <c r="A118" s="190"/>
      <c r="B118" s="23" t="str">
        <f>Checklist!B130</f>
        <v>7.30</v>
      </c>
      <c r="C118" s="23" t="str">
        <f>Checklist!H130</f>
        <v>-</v>
      </c>
      <c r="D118" s="23">
        <v>1</v>
      </c>
      <c r="E118" s="60" t="str">
        <f t="shared" si="9"/>
        <v>-</v>
      </c>
      <c r="F118" s="38"/>
    </row>
    <row r="119" spans="1:6" x14ac:dyDescent="0.25">
      <c r="A119" s="190"/>
      <c r="B119" s="23" t="str">
        <f>Checklist!B131</f>
        <v>7.31</v>
      </c>
      <c r="C119" s="23" t="str">
        <f>Checklist!H131</f>
        <v>-</v>
      </c>
      <c r="D119" s="23">
        <v>1</v>
      </c>
      <c r="E119" s="60" t="str">
        <f t="shared" si="9"/>
        <v>-</v>
      </c>
      <c r="F119" s="38"/>
    </row>
    <row r="120" spans="1:6" x14ac:dyDescent="0.25">
      <c r="A120" s="190"/>
      <c r="B120" s="23" t="str">
        <f>Checklist!B132</f>
        <v>Processamento de passageiros e bagagens</v>
      </c>
      <c r="C120" s="23">
        <f>Checklist!H132</f>
        <v>0</v>
      </c>
      <c r="D120" s="23">
        <v>1</v>
      </c>
      <c r="E120" s="60">
        <f t="shared" si="9"/>
        <v>0</v>
      </c>
      <c r="F120" s="38"/>
    </row>
    <row r="121" spans="1:6" x14ac:dyDescent="0.25">
      <c r="A121" s="190"/>
      <c r="B121" s="23" t="str">
        <f>Checklist!B133</f>
        <v>7.32</v>
      </c>
      <c r="C121" s="23" t="str">
        <f>Checklist!H133</f>
        <v>-</v>
      </c>
      <c r="D121" s="23">
        <v>1</v>
      </c>
      <c r="E121" s="60" t="str">
        <f t="shared" si="9"/>
        <v>-</v>
      </c>
      <c r="F121" s="38"/>
    </row>
    <row r="122" spans="1:6" x14ac:dyDescent="0.25">
      <c r="A122" s="190"/>
      <c r="B122" s="23" t="str">
        <f>Checklist!B134</f>
        <v>7.33</v>
      </c>
      <c r="C122" s="23" t="str">
        <f>Checklist!H134</f>
        <v>-</v>
      </c>
      <c r="D122" s="23">
        <v>1</v>
      </c>
      <c r="E122" s="60" t="str">
        <f t="shared" si="9"/>
        <v>-</v>
      </c>
      <c r="F122" s="38"/>
    </row>
    <row r="123" spans="1:6" x14ac:dyDescent="0.25">
      <c r="A123" s="190"/>
      <c r="B123" s="23" t="str">
        <f>Checklist!B135</f>
        <v>7.34</v>
      </c>
      <c r="C123" s="23" t="str">
        <f>Checklist!H135</f>
        <v>-</v>
      </c>
      <c r="D123" s="23">
        <v>1</v>
      </c>
      <c r="E123" s="60" t="str">
        <f t="shared" si="9"/>
        <v>-</v>
      </c>
      <c r="F123" s="38"/>
    </row>
    <row r="124" spans="1:6" x14ac:dyDescent="0.25">
      <c r="A124" s="190"/>
      <c r="B124" s="23" t="str">
        <f>Checklist!B136</f>
        <v>7.35</v>
      </c>
      <c r="C124" s="23" t="str">
        <f>Checklist!H136</f>
        <v>-</v>
      </c>
      <c r="D124" s="23">
        <v>1</v>
      </c>
      <c r="E124" s="60" t="str">
        <f t="shared" si="9"/>
        <v>-</v>
      </c>
      <c r="F124" s="38"/>
    </row>
    <row r="125" spans="1:6" ht="15.75" thickBot="1" x14ac:dyDescent="0.3">
      <c r="A125" s="191"/>
      <c r="B125" s="61" t="s">
        <v>67</v>
      </c>
      <c r="C125" s="61">
        <f>SUM(C85:C124)</f>
        <v>0</v>
      </c>
      <c r="D125" s="62" t="s">
        <v>13</v>
      </c>
      <c r="E125" s="63">
        <f>SUM(E85:E124)</f>
        <v>0</v>
      </c>
      <c r="F125" s="38"/>
    </row>
    <row r="126" spans="1:6" ht="15" customHeight="1" x14ac:dyDescent="0.25">
      <c r="A126" s="189" t="s">
        <v>400</v>
      </c>
      <c r="B126" s="23" t="str">
        <f>Checklist!B139</f>
        <v>8.1</v>
      </c>
      <c r="C126" s="23">
        <f>Checklist!H138</f>
        <v>0</v>
      </c>
      <c r="D126" s="23">
        <v>1</v>
      </c>
      <c r="E126" s="60">
        <f>IF(C126="-","-",C126*D126)</f>
        <v>0</v>
      </c>
      <c r="F126" s="38"/>
    </row>
    <row r="127" spans="1:6" ht="15" customHeight="1" x14ac:dyDescent="0.25">
      <c r="A127" s="190"/>
      <c r="B127" s="23" t="str">
        <f>Checklist!B140</f>
        <v>8.2</v>
      </c>
      <c r="C127" s="23" t="str">
        <f>Checklist!H139</f>
        <v>-</v>
      </c>
      <c r="D127" s="23">
        <v>1</v>
      </c>
      <c r="E127" s="60" t="str">
        <f t="shared" ref="E127:E139" si="10">IF(C127="-","-",C127*D127)</f>
        <v>-</v>
      </c>
      <c r="F127" s="38"/>
    </row>
    <row r="128" spans="1:6" x14ac:dyDescent="0.25">
      <c r="A128" s="190"/>
      <c r="B128" s="23" t="str">
        <f>Checklist!B141</f>
        <v>8.3</v>
      </c>
      <c r="C128" s="23" t="str">
        <f>Checklist!H140</f>
        <v>-</v>
      </c>
      <c r="D128" s="23">
        <v>1</v>
      </c>
      <c r="E128" s="60" t="str">
        <f t="shared" si="10"/>
        <v>-</v>
      </c>
      <c r="F128" s="38"/>
    </row>
    <row r="129" spans="1:6" x14ac:dyDescent="0.25">
      <c r="A129" s="190"/>
      <c r="B129" s="23" t="str">
        <f>Checklist!B142</f>
        <v>8.4</v>
      </c>
      <c r="C129" s="23" t="str">
        <f>Checklist!H141</f>
        <v>-</v>
      </c>
      <c r="D129" s="23">
        <v>1</v>
      </c>
      <c r="E129" s="60" t="str">
        <f t="shared" si="10"/>
        <v>-</v>
      </c>
      <c r="F129" s="38"/>
    </row>
    <row r="130" spans="1:6" x14ac:dyDescent="0.25">
      <c r="A130" s="190"/>
      <c r="B130" s="23" t="str">
        <f>Checklist!B143</f>
        <v>8.5</v>
      </c>
      <c r="C130" s="23" t="str">
        <f>Checklist!H142</f>
        <v>-</v>
      </c>
      <c r="D130" s="23">
        <v>1</v>
      </c>
      <c r="E130" s="60" t="str">
        <f t="shared" si="10"/>
        <v>-</v>
      </c>
      <c r="F130" s="38"/>
    </row>
    <row r="131" spans="1:6" x14ac:dyDescent="0.25">
      <c r="A131" s="190"/>
      <c r="B131" s="23" t="str">
        <f>Checklist!B144</f>
        <v>8.6</v>
      </c>
      <c r="C131" s="23" t="str">
        <f>Checklist!H143</f>
        <v>-</v>
      </c>
      <c r="D131" s="23">
        <v>1</v>
      </c>
      <c r="E131" s="60" t="str">
        <f t="shared" si="10"/>
        <v>-</v>
      </c>
      <c r="F131" s="38"/>
    </row>
    <row r="132" spans="1:6" x14ac:dyDescent="0.25">
      <c r="A132" s="190"/>
      <c r="B132" s="23" t="str">
        <f>Checklist!B145</f>
        <v>8.7</v>
      </c>
      <c r="C132" s="23" t="str">
        <f>Checklist!H144</f>
        <v>-</v>
      </c>
      <c r="D132" s="23">
        <v>1</v>
      </c>
      <c r="E132" s="60" t="str">
        <f t="shared" si="10"/>
        <v>-</v>
      </c>
      <c r="F132" s="38"/>
    </row>
    <row r="133" spans="1:6" x14ac:dyDescent="0.25">
      <c r="A133" s="190"/>
      <c r="B133" s="23" t="str">
        <f>Checklist!B146</f>
        <v>8.8</v>
      </c>
      <c r="C133" s="23" t="str">
        <f>Checklist!H145</f>
        <v>-</v>
      </c>
      <c r="D133" s="23">
        <v>1</v>
      </c>
      <c r="E133" s="60" t="str">
        <f t="shared" si="10"/>
        <v>-</v>
      </c>
      <c r="F133" s="38"/>
    </row>
    <row r="134" spans="1:6" s="110" customFormat="1" x14ac:dyDescent="0.25">
      <c r="A134" s="190"/>
      <c r="B134" s="23" t="str">
        <f>Checklist!B147</f>
        <v>8.9</v>
      </c>
      <c r="C134" s="23" t="str">
        <f>Checklist!H146</f>
        <v>-</v>
      </c>
      <c r="D134" s="23">
        <v>1</v>
      </c>
      <c r="E134" s="60" t="str">
        <f t="shared" si="10"/>
        <v>-</v>
      </c>
      <c r="F134" s="38"/>
    </row>
    <row r="135" spans="1:6" x14ac:dyDescent="0.25">
      <c r="A135" s="190"/>
      <c r="B135" s="23" t="str">
        <f>Checklist!B148</f>
        <v>8.10</v>
      </c>
      <c r="C135" s="23" t="str">
        <f>Checklist!H147</f>
        <v>-</v>
      </c>
      <c r="D135" s="23">
        <v>1</v>
      </c>
      <c r="E135" s="60" t="str">
        <f t="shared" si="10"/>
        <v>-</v>
      </c>
      <c r="F135" s="38"/>
    </row>
    <row r="136" spans="1:6" x14ac:dyDescent="0.25">
      <c r="A136" s="190"/>
      <c r="B136" s="23" t="str">
        <f>Checklist!B149</f>
        <v>8.11</v>
      </c>
      <c r="C136" s="23" t="str">
        <f>Checklist!H148</f>
        <v>-</v>
      </c>
      <c r="D136" s="23">
        <v>1</v>
      </c>
      <c r="E136" s="60" t="str">
        <f t="shared" si="10"/>
        <v>-</v>
      </c>
      <c r="F136" s="38"/>
    </row>
    <row r="137" spans="1:6" x14ac:dyDescent="0.25">
      <c r="A137" s="190"/>
      <c r="B137" s="23" t="str">
        <f>Checklist!B150</f>
        <v>8.12</v>
      </c>
      <c r="C137" s="23" t="str">
        <f>Checklist!H149</f>
        <v>-</v>
      </c>
      <c r="D137" s="23">
        <v>1</v>
      </c>
      <c r="E137" s="60" t="str">
        <f t="shared" si="10"/>
        <v>-</v>
      </c>
      <c r="F137" s="38"/>
    </row>
    <row r="138" spans="1:6" s="110" customFormat="1" x14ac:dyDescent="0.25">
      <c r="A138" s="190"/>
      <c r="B138" s="23" t="s">
        <v>435</v>
      </c>
      <c r="C138" s="23" t="str">
        <f>Checklist!H150</f>
        <v>-</v>
      </c>
      <c r="D138" s="23">
        <v>1</v>
      </c>
      <c r="E138" s="60" t="str">
        <f t="shared" si="10"/>
        <v>-</v>
      </c>
      <c r="F138" s="38"/>
    </row>
    <row r="139" spans="1:6" x14ac:dyDescent="0.25">
      <c r="A139" s="190"/>
      <c r="B139" s="23" t="s">
        <v>436</v>
      </c>
      <c r="C139" s="23" t="str">
        <f>Checklist!H151</f>
        <v>-</v>
      </c>
      <c r="D139" s="23">
        <v>1</v>
      </c>
      <c r="E139" s="60" t="str">
        <f t="shared" si="10"/>
        <v>-</v>
      </c>
      <c r="F139" s="38"/>
    </row>
    <row r="140" spans="1:6" ht="15.75" thickBot="1" x14ac:dyDescent="0.3">
      <c r="A140" s="191"/>
      <c r="B140" s="61" t="s">
        <v>67</v>
      </c>
      <c r="C140" s="61">
        <f>SUM(C126:C139)</f>
        <v>0</v>
      </c>
      <c r="D140" s="62" t="s">
        <v>13</v>
      </c>
      <c r="E140" s="63">
        <f>SUM(E126:E139)</f>
        <v>0</v>
      </c>
      <c r="F140" s="38"/>
    </row>
    <row r="141" spans="1:6" x14ac:dyDescent="0.25">
      <c r="A141" s="189" t="s">
        <v>401</v>
      </c>
      <c r="B141" s="23" t="str">
        <f>Checklist!B156</f>
        <v>9.1</v>
      </c>
      <c r="C141" s="23" t="str">
        <f>Checklist!H156</f>
        <v>-</v>
      </c>
      <c r="D141" s="23">
        <v>1</v>
      </c>
      <c r="E141" s="60" t="str">
        <f>IF(C141="-","-",C141*D141)</f>
        <v>-</v>
      </c>
      <c r="F141" s="38"/>
    </row>
    <row r="142" spans="1:6" x14ac:dyDescent="0.25">
      <c r="A142" s="190"/>
      <c r="B142" s="23" t="str">
        <f>Checklist!B157</f>
        <v>9.2</v>
      </c>
      <c r="C142" s="23" t="str">
        <f>Checklist!H157</f>
        <v>-</v>
      </c>
      <c r="D142" s="23">
        <v>1</v>
      </c>
      <c r="E142" s="60" t="str">
        <f t="shared" ref="E142:E207" si="11">IF(C142="-","-",C142*D142)</f>
        <v>-</v>
      </c>
      <c r="F142" s="38"/>
    </row>
    <row r="143" spans="1:6" s="110" customFormat="1" ht="15" customHeight="1" x14ac:dyDescent="0.25">
      <c r="A143" s="190"/>
      <c r="B143" s="23" t="str">
        <f>Checklist!B158</f>
        <v>9.3</v>
      </c>
      <c r="C143" s="23" t="str">
        <f>Checklist!H158</f>
        <v>-</v>
      </c>
      <c r="D143" s="23">
        <v>1</v>
      </c>
      <c r="E143" s="60" t="str">
        <f t="shared" si="11"/>
        <v>-</v>
      </c>
      <c r="F143" s="38"/>
    </row>
    <row r="144" spans="1:6" ht="15" customHeight="1" x14ac:dyDescent="0.25">
      <c r="A144" s="190"/>
      <c r="B144" s="23" t="str">
        <f>Checklist!B159</f>
        <v>9.4</v>
      </c>
      <c r="C144" s="23" t="str">
        <f>Checklist!H159</f>
        <v>-</v>
      </c>
      <c r="D144" s="23">
        <v>1</v>
      </c>
      <c r="E144" s="60" t="str">
        <f t="shared" si="11"/>
        <v>-</v>
      </c>
      <c r="F144" s="38"/>
    </row>
    <row r="145" spans="1:6" x14ac:dyDescent="0.25">
      <c r="A145" s="190"/>
      <c r="B145" s="23" t="str">
        <f>Checklist!B160</f>
        <v>Publicações aeronáuticas</v>
      </c>
      <c r="C145" s="23">
        <f>Checklist!H160</f>
        <v>0</v>
      </c>
      <c r="D145" s="23">
        <v>1</v>
      </c>
      <c r="E145" s="60">
        <f t="shared" si="11"/>
        <v>0</v>
      </c>
      <c r="F145" s="38"/>
    </row>
    <row r="146" spans="1:6" x14ac:dyDescent="0.25">
      <c r="A146" s="190"/>
      <c r="B146" s="23" t="str">
        <f>Checklist!B161</f>
        <v>9.5</v>
      </c>
      <c r="C146" s="23" t="str">
        <f>Checklist!H161</f>
        <v>-</v>
      </c>
      <c r="D146" s="23">
        <v>1</v>
      </c>
      <c r="E146" s="60" t="str">
        <f t="shared" si="11"/>
        <v>-</v>
      </c>
      <c r="F146" s="38"/>
    </row>
    <row r="147" spans="1:6" x14ac:dyDescent="0.25">
      <c r="A147" s="190"/>
      <c r="B147" s="23" t="str">
        <f>Checklist!B162</f>
        <v>9.6</v>
      </c>
      <c r="C147" s="23" t="str">
        <f>Checklist!H162</f>
        <v>-</v>
      </c>
      <c r="D147" s="23">
        <v>1</v>
      </c>
      <c r="E147" s="60" t="str">
        <f t="shared" si="11"/>
        <v>-</v>
      </c>
      <c r="F147" s="38"/>
    </row>
    <row r="148" spans="1:6" x14ac:dyDescent="0.25">
      <c r="A148" s="190"/>
      <c r="B148" s="23" t="str">
        <f>Checklist!B163</f>
        <v>9.7</v>
      </c>
      <c r="C148" s="23" t="str">
        <f>Checklist!H163</f>
        <v>-</v>
      </c>
      <c r="D148" s="23">
        <v>1</v>
      </c>
      <c r="E148" s="60" t="str">
        <f t="shared" si="11"/>
        <v>-</v>
      </c>
      <c r="F148" s="38"/>
    </row>
    <row r="149" spans="1:6" x14ac:dyDescent="0.25">
      <c r="A149" s="190"/>
      <c r="B149" s="23" t="str">
        <f>Checklist!B164</f>
        <v>9.8</v>
      </c>
      <c r="C149" s="23" t="str">
        <f>Checklist!H164</f>
        <v>-</v>
      </c>
      <c r="D149" s="23">
        <v>1</v>
      </c>
      <c r="E149" s="60" t="str">
        <f t="shared" si="11"/>
        <v>-</v>
      </c>
      <c r="F149" s="38"/>
    </row>
    <row r="150" spans="1:6" x14ac:dyDescent="0.25">
      <c r="A150" s="190"/>
      <c r="B150" s="23" t="str">
        <f>Checklist!B165</f>
        <v>9.9</v>
      </c>
      <c r="C150" s="23" t="str">
        <f>Checklist!H165</f>
        <v>-</v>
      </c>
      <c r="D150" s="23">
        <v>1</v>
      </c>
      <c r="E150" s="60" t="str">
        <f t="shared" si="11"/>
        <v>-</v>
      </c>
      <c r="F150" s="38"/>
    </row>
    <row r="151" spans="1:6" x14ac:dyDescent="0.25">
      <c r="A151" s="190"/>
      <c r="B151" s="23" t="str">
        <f>Checklist!B166</f>
        <v>9.10</v>
      </c>
      <c r="C151" s="23" t="str">
        <f>Checklist!H166</f>
        <v>-</v>
      </c>
      <c r="D151" s="23">
        <v>1</v>
      </c>
      <c r="E151" s="60" t="str">
        <f t="shared" si="11"/>
        <v>-</v>
      </c>
      <c r="F151" s="38"/>
    </row>
    <row r="152" spans="1:6" x14ac:dyDescent="0.25">
      <c r="A152" s="190"/>
      <c r="B152" s="23" t="str">
        <f>Checklist!B167</f>
        <v>9.11</v>
      </c>
      <c r="C152" s="23" t="str">
        <f>Checklist!H167</f>
        <v>-</v>
      </c>
      <c r="D152" s="23">
        <v>1</v>
      </c>
      <c r="E152" s="60" t="str">
        <f t="shared" si="11"/>
        <v>-</v>
      </c>
      <c r="F152" s="38"/>
    </row>
    <row r="153" spans="1:6" x14ac:dyDescent="0.25">
      <c r="A153" s="190"/>
      <c r="B153" s="23" t="str">
        <f>Checklist!B168</f>
        <v>9.12</v>
      </c>
      <c r="C153" s="23" t="str">
        <f>Checklist!H168</f>
        <v>-</v>
      </c>
      <c r="D153" s="23">
        <v>1</v>
      </c>
      <c r="E153" s="60" t="str">
        <f t="shared" si="11"/>
        <v>-</v>
      </c>
      <c r="F153" s="38"/>
    </row>
    <row r="154" spans="1:6" x14ac:dyDescent="0.25">
      <c r="A154" s="190"/>
      <c r="B154" s="23" t="str">
        <f>Checklist!B169</f>
        <v>Operações no aeroporto</v>
      </c>
      <c r="C154" s="23">
        <f>Checklist!H169</f>
        <v>0</v>
      </c>
      <c r="D154" s="23">
        <v>1</v>
      </c>
      <c r="E154" s="60">
        <f t="shared" si="11"/>
        <v>0</v>
      </c>
      <c r="F154" s="38"/>
    </row>
    <row r="155" spans="1:6" x14ac:dyDescent="0.25">
      <c r="A155" s="190"/>
      <c r="B155" s="23" t="str">
        <f>Checklist!B170</f>
        <v>9.13</v>
      </c>
      <c r="C155" s="23" t="str">
        <f>Checklist!H170</f>
        <v>-</v>
      </c>
      <c r="D155" s="23">
        <v>1</v>
      </c>
      <c r="E155" s="60" t="str">
        <f t="shared" si="11"/>
        <v>-</v>
      </c>
      <c r="F155" s="38"/>
    </row>
    <row r="156" spans="1:6" ht="15" customHeight="1" x14ac:dyDescent="0.25">
      <c r="A156" s="190"/>
      <c r="B156" s="23" t="str">
        <f>Checklist!B171</f>
        <v>9.14</v>
      </c>
      <c r="C156" s="23" t="str">
        <f>Checklist!H171</f>
        <v>-</v>
      </c>
      <c r="D156" s="23">
        <v>1</v>
      </c>
      <c r="E156" s="60" t="str">
        <f t="shared" si="11"/>
        <v>-</v>
      </c>
      <c r="F156" s="38"/>
    </row>
    <row r="157" spans="1:6" x14ac:dyDescent="0.25">
      <c r="A157" s="190"/>
      <c r="B157" s="23" t="str">
        <f>Checklist!B172</f>
        <v>9.15</v>
      </c>
      <c r="C157" s="23" t="str">
        <f>Checklist!H172</f>
        <v>-</v>
      </c>
      <c r="D157" s="23">
        <v>1</v>
      </c>
      <c r="E157" s="60" t="str">
        <f t="shared" si="11"/>
        <v>-</v>
      </c>
      <c r="F157" s="38"/>
    </row>
    <row r="158" spans="1:6" x14ac:dyDescent="0.25">
      <c r="A158" s="190"/>
      <c r="B158" s="23" t="str">
        <f>Checklist!B173</f>
        <v>9.16</v>
      </c>
      <c r="C158" s="23" t="str">
        <f>Checklist!H173</f>
        <v>-</v>
      </c>
      <c r="D158" s="23">
        <v>1</v>
      </c>
      <c r="E158" s="60" t="str">
        <f t="shared" si="11"/>
        <v>-</v>
      </c>
      <c r="F158" s="38"/>
    </row>
    <row r="159" spans="1:6" s="110" customFormat="1" x14ac:dyDescent="0.25">
      <c r="A159" s="190"/>
      <c r="B159" s="23" t="str">
        <f>Checklist!B174</f>
        <v>9.17</v>
      </c>
      <c r="C159" s="23" t="str">
        <f>Checklist!H174</f>
        <v>-</v>
      </c>
      <c r="D159" s="23">
        <v>1</v>
      </c>
      <c r="E159" s="60" t="str">
        <f t="shared" si="11"/>
        <v>-</v>
      </c>
      <c r="F159" s="38"/>
    </row>
    <row r="160" spans="1:6" s="110" customFormat="1" x14ac:dyDescent="0.25">
      <c r="A160" s="190"/>
      <c r="B160" s="23" t="str">
        <f>Checklist!B175</f>
        <v>9.18</v>
      </c>
      <c r="C160" s="23" t="str">
        <f>Checklist!H175</f>
        <v>-</v>
      </c>
      <c r="D160" s="23">
        <v>1</v>
      </c>
      <c r="E160" s="60" t="str">
        <f t="shared" ref="E160" si="12">IF(C160="-","-",C160*D160)</f>
        <v>-</v>
      </c>
      <c r="F160" s="38"/>
    </row>
    <row r="161" spans="1:6" s="110" customFormat="1" x14ac:dyDescent="0.25">
      <c r="A161" s="190"/>
      <c r="B161" s="23" t="str">
        <f>Checklist!B176</f>
        <v>9.19</v>
      </c>
      <c r="C161" s="23" t="str">
        <f>Checklist!H176</f>
        <v>-</v>
      </c>
      <c r="D161" s="23">
        <v>1</v>
      </c>
      <c r="E161" s="60" t="str">
        <f t="shared" si="11"/>
        <v>-</v>
      </c>
      <c r="F161" s="38"/>
    </row>
    <row r="162" spans="1:6" x14ac:dyDescent="0.25">
      <c r="A162" s="190"/>
      <c r="B162" s="23" t="str">
        <f>Checklist!B177</f>
        <v>9.20</v>
      </c>
      <c r="C162" s="23" t="str">
        <f>Checklist!H177</f>
        <v>-</v>
      </c>
      <c r="D162" s="23">
        <v>1</v>
      </c>
      <c r="E162" s="60" t="str">
        <f t="shared" si="11"/>
        <v>-</v>
      </c>
      <c r="F162" s="38"/>
    </row>
    <row r="163" spans="1:6" x14ac:dyDescent="0.25">
      <c r="A163" s="190"/>
      <c r="B163" s="23" t="str">
        <f>Checklist!B178</f>
        <v>9.21</v>
      </c>
      <c r="C163" s="23" t="str">
        <f>Checklist!H178</f>
        <v>-</v>
      </c>
      <c r="D163" s="23">
        <v>1</v>
      </c>
      <c r="E163" s="60" t="str">
        <f t="shared" si="11"/>
        <v>-</v>
      </c>
      <c r="F163" s="38"/>
    </row>
    <row r="164" spans="1:6" x14ac:dyDescent="0.25">
      <c r="A164" s="190"/>
      <c r="B164" s="23" t="str">
        <f>Checklist!B179</f>
        <v>Designações das pistas de táxi</v>
      </c>
      <c r="C164" s="23">
        <f>Checklist!H179</f>
        <v>0</v>
      </c>
      <c r="D164" s="23">
        <v>1</v>
      </c>
      <c r="E164" s="60">
        <f t="shared" si="11"/>
        <v>0</v>
      </c>
      <c r="F164" s="38"/>
    </row>
    <row r="165" spans="1:6" x14ac:dyDescent="0.25">
      <c r="A165" s="190"/>
      <c r="B165" s="23" t="str">
        <f>Checklist!B180</f>
        <v>9.22</v>
      </c>
      <c r="C165" s="23" t="str">
        <f>Checklist!H180</f>
        <v>-</v>
      </c>
      <c r="D165" s="23">
        <v>1</v>
      </c>
      <c r="E165" s="60" t="str">
        <f t="shared" si="11"/>
        <v>-</v>
      </c>
      <c r="F165" s="38"/>
    </row>
    <row r="166" spans="1:6" x14ac:dyDescent="0.25">
      <c r="A166" s="190"/>
      <c r="B166" s="23" t="str">
        <f>Checklist!B181</f>
        <v>9.23</v>
      </c>
      <c r="C166" s="23" t="str">
        <f>Checklist!H181</f>
        <v>-</v>
      </c>
      <c r="D166" s="23">
        <v>1</v>
      </c>
      <c r="E166" s="60" t="str">
        <f t="shared" si="11"/>
        <v>-</v>
      </c>
      <c r="F166" s="38"/>
    </row>
    <row r="167" spans="1:6" x14ac:dyDescent="0.25">
      <c r="A167" s="190"/>
      <c r="B167" s="23" t="str">
        <f>Checklist!B182</f>
        <v>9.24</v>
      </c>
      <c r="C167" s="23" t="str">
        <f>Checklist!H182</f>
        <v>-</v>
      </c>
      <c r="D167" s="23">
        <v>1</v>
      </c>
      <c r="E167" s="60" t="str">
        <f t="shared" si="11"/>
        <v>-</v>
      </c>
      <c r="F167" s="38"/>
    </row>
    <row r="168" spans="1:6" x14ac:dyDescent="0.25">
      <c r="A168" s="190"/>
      <c r="B168" s="23" t="str">
        <f>Checklist!B183</f>
        <v>9.25</v>
      </c>
      <c r="C168" s="23" t="str">
        <f>Checklist!H183</f>
        <v>-</v>
      </c>
      <c r="D168" s="23">
        <v>1</v>
      </c>
      <c r="E168" s="60" t="str">
        <f t="shared" si="11"/>
        <v>-</v>
      </c>
      <c r="F168" s="38"/>
    </row>
    <row r="169" spans="1:6" x14ac:dyDescent="0.25">
      <c r="A169" s="190"/>
      <c r="B169" s="23" t="str">
        <f>Checklist!B184</f>
        <v>9.26</v>
      </c>
      <c r="C169" s="23" t="str">
        <f>Checklist!H184</f>
        <v>-</v>
      </c>
      <c r="D169" s="23">
        <v>1</v>
      </c>
      <c r="E169" s="60" t="str">
        <f t="shared" si="11"/>
        <v>-</v>
      </c>
      <c r="F169" s="38"/>
    </row>
    <row r="170" spans="1:6" x14ac:dyDescent="0.25">
      <c r="A170" s="190"/>
      <c r="B170" s="23" t="str">
        <f>Checklist!B185</f>
        <v>Sinalização horizontal</v>
      </c>
      <c r="C170" s="23">
        <f>Checklist!H185</f>
        <v>0</v>
      </c>
      <c r="D170" s="23">
        <v>1</v>
      </c>
      <c r="E170" s="60">
        <f t="shared" si="11"/>
        <v>0</v>
      </c>
      <c r="F170" s="38"/>
    </row>
    <row r="171" spans="1:6" ht="15" customHeight="1" x14ac:dyDescent="0.25">
      <c r="A171" s="190"/>
      <c r="B171" s="23" t="str">
        <f>Checklist!B186</f>
        <v>9.27</v>
      </c>
      <c r="C171" s="23" t="str">
        <f>Checklist!H186</f>
        <v>-</v>
      </c>
      <c r="D171" s="23">
        <v>1</v>
      </c>
      <c r="E171" s="60" t="str">
        <f t="shared" si="11"/>
        <v>-</v>
      </c>
      <c r="F171" s="38"/>
    </row>
    <row r="172" spans="1:6" x14ac:dyDescent="0.25">
      <c r="A172" s="190"/>
      <c r="B172" s="23" t="str">
        <f>Checklist!B187</f>
        <v>9.28</v>
      </c>
      <c r="C172" s="23" t="str">
        <f>Checklist!H187</f>
        <v>-</v>
      </c>
      <c r="D172" s="23">
        <v>1</v>
      </c>
      <c r="E172" s="60" t="str">
        <f t="shared" si="11"/>
        <v>-</v>
      </c>
      <c r="F172" s="38"/>
    </row>
    <row r="173" spans="1:6" x14ac:dyDescent="0.25">
      <c r="A173" s="190"/>
      <c r="B173" s="23" t="str">
        <f>Checklist!B188</f>
        <v>9.29</v>
      </c>
      <c r="C173" s="23" t="str">
        <f>Checklist!H188</f>
        <v>-</v>
      </c>
      <c r="D173" s="23">
        <v>1</v>
      </c>
      <c r="E173" s="60" t="str">
        <f t="shared" si="11"/>
        <v>-</v>
      </c>
      <c r="F173" s="38"/>
    </row>
    <row r="174" spans="1:6" x14ac:dyDescent="0.25">
      <c r="A174" s="190"/>
      <c r="B174" s="23" t="str">
        <f>Checklist!B189</f>
        <v>9.30</v>
      </c>
      <c r="C174" s="23" t="str">
        <f>Checklist!H189</f>
        <v>-</v>
      </c>
      <c r="D174" s="23">
        <v>1</v>
      </c>
      <c r="E174" s="60" t="str">
        <f t="shared" si="11"/>
        <v>-</v>
      </c>
      <c r="F174" s="38"/>
    </row>
    <row r="175" spans="1:6" x14ac:dyDescent="0.25">
      <c r="A175" s="190"/>
      <c r="B175" s="23" t="str">
        <f>Checklist!B190</f>
        <v>9.31</v>
      </c>
      <c r="C175" s="23" t="str">
        <f>Checklist!H190</f>
        <v>-</v>
      </c>
      <c r="D175" s="23">
        <v>1</v>
      </c>
      <c r="E175" s="60" t="str">
        <f t="shared" si="11"/>
        <v>-</v>
      </c>
      <c r="F175" s="38"/>
    </row>
    <row r="176" spans="1:6" x14ac:dyDescent="0.25">
      <c r="A176" s="190"/>
      <c r="B176" s="23" t="str">
        <f>Checklist!B191</f>
        <v>9.32</v>
      </c>
      <c r="C176" s="23" t="str">
        <f>Checklist!H191</f>
        <v>-</v>
      </c>
      <c r="D176" s="23">
        <v>1</v>
      </c>
      <c r="E176" s="60" t="str">
        <f t="shared" si="11"/>
        <v>-</v>
      </c>
      <c r="F176" s="38"/>
    </row>
    <row r="177" spans="1:6" x14ac:dyDescent="0.25">
      <c r="A177" s="190"/>
      <c r="B177" s="23" t="str">
        <f>Checklist!B192</f>
        <v>9.33</v>
      </c>
      <c r="C177" s="23" t="str">
        <f>Checklist!H192</f>
        <v>-</v>
      </c>
      <c r="D177" s="23">
        <v>1</v>
      </c>
      <c r="E177" s="60" t="str">
        <f t="shared" si="11"/>
        <v>-</v>
      </c>
      <c r="F177" s="38"/>
    </row>
    <row r="178" spans="1:6" x14ac:dyDescent="0.25">
      <c r="A178" s="190"/>
      <c r="B178" s="23" t="str">
        <f>Checklist!B193</f>
        <v>9.34</v>
      </c>
      <c r="C178" s="23" t="str">
        <f>Checklist!H193</f>
        <v>-</v>
      </c>
      <c r="D178" s="23">
        <v>1</v>
      </c>
      <c r="E178" s="60" t="str">
        <f t="shared" si="11"/>
        <v>-</v>
      </c>
      <c r="F178" s="38"/>
    </row>
    <row r="179" spans="1:6" x14ac:dyDescent="0.25">
      <c r="A179" s="190"/>
      <c r="B179" s="23" t="str">
        <f>Checklist!B194</f>
        <v>9.35</v>
      </c>
      <c r="C179" s="23" t="str">
        <f>Checklist!H194</f>
        <v>-</v>
      </c>
      <c r="D179" s="23">
        <v>1</v>
      </c>
      <c r="E179" s="60" t="str">
        <f t="shared" si="11"/>
        <v>-</v>
      </c>
      <c r="F179" s="38"/>
    </row>
    <row r="180" spans="1:6" x14ac:dyDescent="0.25">
      <c r="A180" s="190"/>
      <c r="B180" s="23" t="str">
        <f>Checklist!B195</f>
        <v>9.36</v>
      </c>
      <c r="C180" s="23" t="str">
        <f>Checklist!H195</f>
        <v>-</v>
      </c>
      <c r="D180" s="23">
        <v>1</v>
      </c>
      <c r="E180" s="60" t="str">
        <f t="shared" si="11"/>
        <v>-</v>
      </c>
      <c r="F180" s="38"/>
    </row>
    <row r="181" spans="1:6" x14ac:dyDescent="0.25">
      <c r="A181" s="190"/>
      <c r="B181" s="23" t="str">
        <f>Checklist!B196</f>
        <v>9.37</v>
      </c>
      <c r="C181" s="23" t="str">
        <f>Checklist!H196</f>
        <v>-</v>
      </c>
      <c r="D181" s="23">
        <v>1</v>
      </c>
      <c r="E181" s="60" t="str">
        <f t="shared" si="11"/>
        <v>-</v>
      </c>
      <c r="F181" s="38"/>
    </row>
    <row r="182" spans="1:6" ht="15" customHeight="1" x14ac:dyDescent="0.25">
      <c r="A182" s="190"/>
      <c r="B182" s="23" t="str">
        <f>Checklist!B197</f>
        <v>9.38</v>
      </c>
      <c r="C182" s="23" t="str">
        <f>Checklist!H197</f>
        <v>-</v>
      </c>
      <c r="D182" s="23">
        <v>1</v>
      </c>
      <c r="E182" s="60" t="str">
        <f t="shared" si="11"/>
        <v>-</v>
      </c>
      <c r="F182" s="38"/>
    </row>
    <row r="183" spans="1:6" x14ac:dyDescent="0.25">
      <c r="A183" s="190"/>
      <c r="B183" s="23" t="str">
        <f>Checklist!B198</f>
        <v>9.39</v>
      </c>
      <c r="C183" s="23" t="str">
        <f>Checklist!H198</f>
        <v>-</v>
      </c>
      <c r="D183" s="23">
        <v>1</v>
      </c>
      <c r="E183" s="60" t="str">
        <f t="shared" si="11"/>
        <v>-</v>
      </c>
      <c r="F183" s="38"/>
    </row>
    <row r="184" spans="1:6" x14ac:dyDescent="0.25">
      <c r="A184" s="190"/>
      <c r="B184" s="23" t="str">
        <f>Checklist!B199</f>
        <v>9.40</v>
      </c>
      <c r="C184" s="23" t="str">
        <f>Checklist!H199</f>
        <v>-</v>
      </c>
      <c r="D184" s="23">
        <v>1</v>
      </c>
      <c r="E184" s="60" t="str">
        <f t="shared" si="11"/>
        <v>-</v>
      </c>
      <c r="F184" s="38"/>
    </row>
    <row r="185" spans="1:6" x14ac:dyDescent="0.25">
      <c r="A185" s="190"/>
      <c r="B185" s="23" t="str">
        <f>Checklist!B200</f>
        <v>9.41</v>
      </c>
      <c r="C185" s="23" t="str">
        <f>Checklist!H200</f>
        <v>-</v>
      </c>
      <c r="D185" s="23">
        <v>1</v>
      </c>
      <c r="E185" s="60" t="str">
        <f t="shared" si="11"/>
        <v>-</v>
      </c>
      <c r="F185" s="38"/>
    </row>
    <row r="186" spans="1:6" x14ac:dyDescent="0.25">
      <c r="A186" s="190"/>
      <c r="B186" s="23" t="str">
        <f>Checklist!B201</f>
        <v>9.42</v>
      </c>
      <c r="C186" s="23" t="str">
        <f>Checklist!H201</f>
        <v>-</v>
      </c>
      <c r="D186" s="23">
        <v>1</v>
      </c>
      <c r="E186" s="60" t="str">
        <f t="shared" si="11"/>
        <v>-</v>
      </c>
      <c r="F186" s="38"/>
    </row>
    <row r="187" spans="1:6" x14ac:dyDescent="0.25">
      <c r="A187" s="190"/>
      <c r="B187" s="23" t="str">
        <f>Checklist!B202</f>
        <v>9.43</v>
      </c>
      <c r="C187" s="23" t="str">
        <f>Checklist!H202</f>
        <v>-</v>
      </c>
      <c r="D187" s="23">
        <v>1</v>
      </c>
      <c r="E187" s="60" t="str">
        <f t="shared" si="11"/>
        <v>-</v>
      </c>
      <c r="F187" s="38"/>
    </row>
    <row r="188" spans="1:6" x14ac:dyDescent="0.25">
      <c r="A188" s="190"/>
      <c r="B188" s="23" t="str">
        <f>Checklist!B203</f>
        <v>9.44</v>
      </c>
      <c r="C188" s="23" t="str">
        <f>Checklist!H203</f>
        <v>-</v>
      </c>
      <c r="D188" s="23">
        <v>1</v>
      </c>
      <c r="E188" s="60" t="str">
        <f t="shared" si="11"/>
        <v>-</v>
      </c>
      <c r="F188" s="38"/>
    </row>
    <row r="189" spans="1:6" x14ac:dyDescent="0.25">
      <c r="A189" s="190"/>
      <c r="B189" s="23" t="str">
        <f>Checklist!B204</f>
        <v>9.45</v>
      </c>
      <c r="C189" s="23" t="str">
        <f>Checklist!H204</f>
        <v>-</v>
      </c>
      <c r="D189" s="23">
        <v>1</v>
      </c>
      <c r="E189" s="60" t="str">
        <f t="shared" si="11"/>
        <v>-</v>
      </c>
      <c r="F189" s="38"/>
    </row>
    <row r="190" spans="1:6" x14ac:dyDescent="0.25">
      <c r="A190" s="190"/>
      <c r="B190" s="23" t="str">
        <f>Checklist!B205</f>
        <v>9.46</v>
      </c>
      <c r="C190" s="23" t="str">
        <f>Checklist!H205</f>
        <v>-</v>
      </c>
      <c r="D190" s="23">
        <v>1</v>
      </c>
      <c r="E190" s="60" t="str">
        <f t="shared" si="11"/>
        <v>-</v>
      </c>
      <c r="F190" s="38"/>
    </row>
    <row r="191" spans="1:6" x14ac:dyDescent="0.25">
      <c r="A191" s="190"/>
      <c r="B191" s="23" t="str">
        <f>Checklist!B206</f>
        <v>9.47</v>
      </c>
      <c r="C191" s="23" t="str">
        <f>Checklist!H206</f>
        <v>-</v>
      </c>
      <c r="D191" s="23">
        <v>1</v>
      </c>
      <c r="E191" s="60" t="str">
        <f t="shared" si="11"/>
        <v>-</v>
      </c>
      <c r="F191" s="38"/>
    </row>
    <row r="192" spans="1:6" x14ac:dyDescent="0.25">
      <c r="A192" s="190"/>
      <c r="B192" s="23" t="str">
        <f>Checklist!B207</f>
        <v>9.48</v>
      </c>
      <c r="C192" s="23" t="str">
        <f>Checklist!H207</f>
        <v>-</v>
      </c>
      <c r="D192" s="23">
        <v>1</v>
      </c>
      <c r="E192" s="60" t="str">
        <f t="shared" si="11"/>
        <v>-</v>
      </c>
      <c r="F192" s="38"/>
    </row>
    <row r="193" spans="1:6" x14ac:dyDescent="0.25">
      <c r="A193" s="190"/>
      <c r="B193" s="23" t="str">
        <f>Checklist!B208</f>
        <v>Sinalização vertical</v>
      </c>
      <c r="C193" s="23">
        <f>Checklist!H208</f>
        <v>0</v>
      </c>
      <c r="D193" s="23">
        <v>1</v>
      </c>
      <c r="E193" s="60">
        <f t="shared" si="11"/>
        <v>0</v>
      </c>
      <c r="F193" s="38"/>
    </row>
    <row r="194" spans="1:6" x14ac:dyDescent="0.25">
      <c r="A194" s="190"/>
      <c r="B194" s="23" t="str">
        <f>Checklist!B209</f>
        <v>9.49</v>
      </c>
      <c r="C194" s="23" t="str">
        <f>Checklist!H209</f>
        <v>-</v>
      </c>
      <c r="D194" s="23">
        <v>1</v>
      </c>
      <c r="E194" s="60" t="str">
        <f t="shared" si="11"/>
        <v>-</v>
      </c>
      <c r="F194" s="38"/>
    </row>
    <row r="195" spans="1:6" x14ac:dyDescent="0.25">
      <c r="A195" s="190"/>
      <c r="B195" s="23" t="str">
        <f>Checklist!B210</f>
        <v>9.50</v>
      </c>
      <c r="C195" s="23" t="str">
        <f>Checklist!H210</f>
        <v>-</v>
      </c>
      <c r="D195" s="23">
        <v>1</v>
      </c>
      <c r="E195" s="60" t="str">
        <f t="shared" si="11"/>
        <v>-</v>
      </c>
      <c r="F195" s="38"/>
    </row>
    <row r="196" spans="1:6" x14ac:dyDescent="0.25">
      <c r="A196" s="190"/>
      <c r="B196" s="23" t="str">
        <f>Checklist!B211</f>
        <v>9.51</v>
      </c>
      <c r="C196" s="23" t="str">
        <f>Checklist!H211</f>
        <v>-</v>
      </c>
      <c r="D196" s="23">
        <v>1</v>
      </c>
      <c r="E196" s="60" t="str">
        <f t="shared" si="11"/>
        <v>-</v>
      </c>
      <c r="F196" s="38"/>
    </row>
    <row r="197" spans="1:6" x14ac:dyDescent="0.25">
      <c r="A197" s="190"/>
      <c r="B197" s="23" t="str">
        <f>Checklist!B212</f>
        <v>9.52</v>
      </c>
      <c r="C197" s="23" t="str">
        <f>Checklist!H212</f>
        <v>-</v>
      </c>
      <c r="D197" s="23">
        <v>1</v>
      </c>
      <c r="E197" s="60" t="str">
        <f t="shared" si="11"/>
        <v>-</v>
      </c>
      <c r="F197" s="38"/>
    </row>
    <row r="198" spans="1:6" x14ac:dyDescent="0.25">
      <c r="A198" s="190"/>
      <c r="B198" s="23" t="str">
        <f>Checklist!B213</f>
        <v>9.53</v>
      </c>
      <c r="C198" s="23" t="str">
        <f>Checklist!H213</f>
        <v>-</v>
      </c>
      <c r="D198" s="23">
        <v>1</v>
      </c>
      <c r="E198" s="60" t="str">
        <f t="shared" si="11"/>
        <v>-</v>
      </c>
      <c r="F198" s="38"/>
    </row>
    <row r="199" spans="1:6" x14ac:dyDescent="0.25">
      <c r="A199" s="190"/>
      <c r="B199" s="23" t="str">
        <f>Checklist!B214</f>
        <v>9.54</v>
      </c>
      <c r="C199" s="23" t="str">
        <f>Checklist!H214</f>
        <v>-</v>
      </c>
      <c r="D199" s="23">
        <v>1</v>
      </c>
      <c r="E199" s="60" t="str">
        <f t="shared" si="11"/>
        <v>-</v>
      </c>
      <c r="F199" s="38"/>
    </row>
    <row r="200" spans="1:6" x14ac:dyDescent="0.25">
      <c r="A200" s="190"/>
      <c r="B200" s="23" t="str">
        <f>Checklist!B215</f>
        <v>9.55</v>
      </c>
      <c r="C200" s="23" t="str">
        <f>Checklist!H215</f>
        <v>-</v>
      </c>
      <c r="D200" s="23">
        <v>1</v>
      </c>
      <c r="E200" s="60" t="str">
        <f t="shared" si="11"/>
        <v>-</v>
      </c>
      <c r="F200" s="38"/>
    </row>
    <row r="201" spans="1:6" x14ac:dyDescent="0.25">
      <c r="A201" s="190"/>
      <c r="B201" s="23" t="str">
        <f>Checklist!B216</f>
        <v>9.56</v>
      </c>
      <c r="C201" s="23" t="str">
        <f>Checklist!H216</f>
        <v>-</v>
      </c>
      <c r="D201" s="23">
        <v>1</v>
      </c>
      <c r="E201" s="60" t="str">
        <f t="shared" si="11"/>
        <v>-</v>
      </c>
      <c r="F201" s="38"/>
    </row>
    <row r="202" spans="1:6" x14ac:dyDescent="0.25">
      <c r="A202" s="190"/>
      <c r="B202" s="23" t="str">
        <f>Checklist!B217</f>
        <v>9.57</v>
      </c>
      <c r="C202" s="23" t="str">
        <f>Checklist!H217</f>
        <v>-</v>
      </c>
      <c r="D202" s="23">
        <v>1</v>
      </c>
      <c r="E202" s="60" t="str">
        <f t="shared" si="11"/>
        <v>-</v>
      </c>
      <c r="F202" s="38"/>
    </row>
    <row r="203" spans="1:6" x14ac:dyDescent="0.25">
      <c r="A203" s="190"/>
      <c r="B203" s="23" t="str">
        <f>Checklist!B218</f>
        <v>9.58</v>
      </c>
      <c r="C203" s="23" t="str">
        <f>Checklist!H218</f>
        <v>-</v>
      </c>
      <c r="D203" s="23">
        <v>1</v>
      </c>
      <c r="E203" s="60" t="str">
        <f t="shared" si="11"/>
        <v>-</v>
      </c>
      <c r="F203" s="38"/>
    </row>
    <row r="204" spans="1:6" x14ac:dyDescent="0.25">
      <c r="A204" s="190"/>
      <c r="B204" s="23" t="str">
        <f>Checklist!B219</f>
        <v>9.59</v>
      </c>
      <c r="C204" s="23" t="str">
        <f>Checklist!H219</f>
        <v>-</v>
      </c>
      <c r="D204" s="23">
        <v>1</v>
      </c>
      <c r="E204" s="60" t="str">
        <f t="shared" si="11"/>
        <v>-</v>
      </c>
      <c r="F204" s="38"/>
    </row>
    <row r="205" spans="1:6" ht="15" customHeight="1" x14ac:dyDescent="0.25">
      <c r="A205" s="190"/>
      <c r="B205" s="23" t="str">
        <f>Checklist!B220</f>
        <v>Luzes</v>
      </c>
      <c r="C205" s="23">
        <f>Checklist!H220</f>
        <v>0</v>
      </c>
      <c r="D205" s="23">
        <v>1</v>
      </c>
      <c r="E205" s="60">
        <f t="shared" si="11"/>
        <v>0</v>
      </c>
      <c r="F205" s="38"/>
    </row>
    <row r="206" spans="1:6" x14ac:dyDescent="0.25">
      <c r="A206" s="190"/>
      <c r="B206" s="23" t="str">
        <f>Checklist!B221</f>
        <v>9.60</v>
      </c>
      <c r="C206" s="23" t="str">
        <f>Checklist!H221</f>
        <v>-</v>
      </c>
      <c r="D206" s="23">
        <v>1</v>
      </c>
      <c r="E206" s="60" t="str">
        <f t="shared" si="11"/>
        <v>-</v>
      </c>
      <c r="F206" s="38"/>
    </row>
    <row r="207" spans="1:6" x14ac:dyDescent="0.25">
      <c r="A207" s="190"/>
      <c r="B207" s="23" t="str">
        <f>Checklist!B222</f>
        <v>9.61</v>
      </c>
      <c r="C207" s="23" t="str">
        <f>Checklist!H222</f>
        <v>-</v>
      </c>
      <c r="D207" s="23">
        <v>1</v>
      </c>
      <c r="E207" s="60" t="str">
        <f t="shared" si="11"/>
        <v>-</v>
      </c>
      <c r="F207" s="38"/>
    </row>
    <row r="208" spans="1:6" x14ac:dyDescent="0.25">
      <c r="A208" s="190"/>
      <c r="B208" s="23" t="str">
        <f>Checklist!B223</f>
        <v>9.62</v>
      </c>
      <c r="C208" s="23" t="str">
        <f>Checklist!H223</f>
        <v>-</v>
      </c>
      <c r="D208" s="23">
        <v>1</v>
      </c>
      <c r="E208" s="60" t="str">
        <f t="shared" ref="E208:E217" si="13">IF(C208="-","-",C208*D208)</f>
        <v>-</v>
      </c>
      <c r="F208" s="38"/>
    </row>
    <row r="209" spans="1:6" x14ac:dyDescent="0.25">
      <c r="A209" s="190"/>
      <c r="B209" s="23" t="str">
        <f>Checklist!B224</f>
        <v>9.63</v>
      </c>
      <c r="C209" s="23" t="str">
        <f>Checklist!H224</f>
        <v>-</v>
      </c>
      <c r="D209" s="23">
        <v>1</v>
      </c>
      <c r="E209" s="60" t="str">
        <f t="shared" si="13"/>
        <v>-</v>
      </c>
      <c r="F209" s="38"/>
    </row>
    <row r="210" spans="1:6" x14ac:dyDescent="0.25">
      <c r="A210" s="190"/>
      <c r="B210" s="23" t="str">
        <f>Checklist!B225</f>
        <v>9.64</v>
      </c>
      <c r="C210" s="23" t="str">
        <f>Checklist!H225</f>
        <v>-</v>
      </c>
      <c r="D210" s="23">
        <v>1</v>
      </c>
      <c r="E210" s="60" t="str">
        <f t="shared" si="13"/>
        <v>-</v>
      </c>
      <c r="F210" s="38"/>
    </row>
    <row r="211" spans="1:6" x14ac:dyDescent="0.25">
      <c r="A211" s="190"/>
      <c r="B211" s="23" t="str">
        <f>Checklist!B226</f>
        <v>Vias de serviço</v>
      </c>
      <c r="C211" s="23">
        <f>Checklist!H226</f>
        <v>0</v>
      </c>
      <c r="D211" s="23">
        <v>1</v>
      </c>
      <c r="E211" s="60">
        <f t="shared" si="13"/>
        <v>0</v>
      </c>
      <c r="F211" s="38"/>
    </row>
    <row r="212" spans="1:6" x14ac:dyDescent="0.25">
      <c r="A212" s="190"/>
      <c r="B212" s="23" t="str">
        <f>Checklist!B227</f>
        <v>9.65</v>
      </c>
      <c r="C212" s="23" t="str">
        <f>Checklist!H227</f>
        <v>-</v>
      </c>
      <c r="D212" s="23">
        <v>1</v>
      </c>
      <c r="E212" s="60" t="str">
        <f t="shared" si="13"/>
        <v>-</v>
      </c>
      <c r="F212" s="38"/>
    </row>
    <row r="213" spans="1:6" x14ac:dyDescent="0.25">
      <c r="A213" s="190"/>
      <c r="B213" s="23" t="str">
        <f>Checklist!B228</f>
        <v>9.66</v>
      </c>
      <c r="C213" s="23" t="str">
        <f>Checklist!H228</f>
        <v>-</v>
      </c>
      <c r="D213" s="23">
        <v>1</v>
      </c>
      <c r="E213" s="60" t="str">
        <f t="shared" si="13"/>
        <v>-</v>
      </c>
      <c r="F213" s="38"/>
    </row>
    <row r="214" spans="1:6" x14ac:dyDescent="0.25">
      <c r="A214" s="190"/>
      <c r="B214" s="23" t="str">
        <f>Checklist!B229</f>
        <v>9.67</v>
      </c>
      <c r="C214" s="23" t="str">
        <f>Checklist!H229</f>
        <v>-</v>
      </c>
      <c r="D214" s="23">
        <v>1</v>
      </c>
      <c r="E214" s="60" t="str">
        <f t="shared" si="13"/>
        <v>-</v>
      </c>
      <c r="F214" s="38"/>
    </row>
    <row r="215" spans="1:6" x14ac:dyDescent="0.25">
      <c r="A215" s="190"/>
      <c r="B215" s="23" t="str">
        <f>Checklist!B230</f>
        <v>9.67.1</v>
      </c>
      <c r="C215" s="23" t="str">
        <f>Checklist!H230</f>
        <v>-</v>
      </c>
      <c r="D215" s="23">
        <v>1</v>
      </c>
      <c r="E215" s="60" t="str">
        <f t="shared" si="13"/>
        <v>-</v>
      </c>
      <c r="F215" s="38"/>
    </row>
    <row r="216" spans="1:6" x14ac:dyDescent="0.25">
      <c r="A216" s="190"/>
      <c r="B216" s="23" t="str">
        <f>Checklist!B231</f>
        <v>9.67.2</v>
      </c>
      <c r="C216" s="23" t="str">
        <f>Checklist!H231</f>
        <v>-</v>
      </c>
      <c r="D216" s="23">
        <v>1</v>
      </c>
      <c r="E216" s="60" t="str">
        <f t="shared" si="13"/>
        <v>-</v>
      </c>
      <c r="F216" s="38"/>
    </row>
    <row r="217" spans="1:6" x14ac:dyDescent="0.25">
      <c r="A217" s="190"/>
      <c r="B217" s="23" t="str">
        <f>Checklist!B232</f>
        <v>9.68</v>
      </c>
      <c r="C217" s="23" t="str">
        <f>Checklist!H232</f>
        <v>-</v>
      </c>
      <c r="D217" s="23">
        <v>1</v>
      </c>
      <c r="E217" s="60" t="str">
        <f t="shared" si="13"/>
        <v>-</v>
      </c>
      <c r="F217" s="38"/>
    </row>
    <row r="218" spans="1:6" ht="15.75" thickBot="1" x14ac:dyDescent="0.3">
      <c r="A218" s="191"/>
      <c r="B218" s="61" t="s">
        <v>67</v>
      </c>
      <c r="C218" s="61">
        <f>SUM(C141:C217)</f>
        <v>0</v>
      </c>
      <c r="D218" s="62" t="s">
        <v>13</v>
      </c>
      <c r="E218" s="63">
        <f>SUM(E141:E217)</f>
        <v>0</v>
      </c>
      <c r="F218" s="38"/>
    </row>
    <row r="219" spans="1:6" x14ac:dyDescent="0.25">
      <c r="A219" s="189" t="s">
        <v>402</v>
      </c>
      <c r="B219" s="23" t="str">
        <f>Checklist!B235</f>
        <v>10.1</v>
      </c>
      <c r="C219" s="23" t="str">
        <f>Checklist!H235</f>
        <v>-</v>
      </c>
      <c r="D219" s="23">
        <v>1</v>
      </c>
      <c r="E219" s="60" t="str">
        <f t="shared" ref="E219:E235" si="14">IF(C219="-","-",C219*D219)</f>
        <v>-</v>
      </c>
      <c r="F219" s="38"/>
    </row>
    <row r="220" spans="1:6" x14ac:dyDescent="0.25">
      <c r="A220" s="190"/>
      <c r="B220" s="23" t="str">
        <f>Checklist!B236</f>
        <v>10.2</v>
      </c>
      <c r="C220" s="23" t="str">
        <f>Checklist!H236</f>
        <v>-</v>
      </c>
      <c r="D220" s="23">
        <v>1</v>
      </c>
      <c r="E220" s="60" t="str">
        <f t="shared" si="14"/>
        <v>-</v>
      </c>
      <c r="F220" s="38"/>
    </row>
    <row r="221" spans="1:6" x14ac:dyDescent="0.25">
      <c r="A221" s="190"/>
      <c r="B221" s="23" t="str">
        <f>Checklist!B237</f>
        <v>10.3</v>
      </c>
      <c r="C221" s="23" t="str">
        <f>Checklist!H237</f>
        <v>-</v>
      </c>
      <c r="D221" s="23">
        <v>1</v>
      </c>
      <c r="E221" s="60" t="str">
        <f t="shared" si="14"/>
        <v>-</v>
      </c>
      <c r="F221" s="38"/>
    </row>
    <row r="222" spans="1:6" ht="15" customHeight="1" x14ac:dyDescent="0.25">
      <c r="A222" s="190"/>
      <c r="B222" s="23" t="str">
        <f>Checklist!B238</f>
        <v>10.4</v>
      </c>
      <c r="C222" s="23" t="str">
        <f>Checklist!H238</f>
        <v>-</v>
      </c>
      <c r="D222" s="23">
        <v>1</v>
      </c>
      <c r="E222" s="60" t="str">
        <f t="shared" si="14"/>
        <v>-</v>
      </c>
      <c r="F222" s="38"/>
    </row>
    <row r="223" spans="1:6" x14ac:dyDescent="0.25">
      <c r="A223" s="190"/>
      <c r="B223" s="23" t="str">
        <f>Checklist!B239</f>
        <v>10.5</v>
      </c>
      <c r="C223" s="23" t="str">
        <f>Checklist!H239</f>
        <v>-</v>
      </c>
      <c r="D223" s="23">
        <v>1</v>
      </c>
      <c r="E223" s="60" t="str">
        <f t="shared" si="14"/>
        <v>-</v>
      </c>
      <c r="F223" s="38"/>
    </row>
    <row r="224" spans="1:6" x14ac:dyDescent="0.25">
      <c r="A224" s="190"/>
      <c r="B224" s="23" t="str">
        <f>Checklist!B240</f>
        <v>10.6</v>
      </c>
      <c r="C224" s="23" t="str">
        <f>Checklist!H240</f>
        <v>-</v>
      </c>
      <c r="D224" s="23">
        <v>1</v>
      </c>
      <c r="E224" s="60" t="str">
        <f t="shared" si="14"/>
        <v>-</v>
      </c>
      <c r="F224" s="38"/>
    </row>
    <row r="225" spans="1:27" x14ac:dyDescent="0.25">
      <c r="A225" s="190"/>
      <c r="B225" s="23" t="str">
        <f>Checklist!B241</f>
        <v>10.7</v>
      </c>
      <c r="C225" s="23" t="str">
        <f>Checklist!H241</f>
        <v>-</v>
      </c>
      <c r="D225" s="23">
        <v>1</v>
      </c>
      <c r="E225" s="60" t="str">
        <f t="shared" si="14"/>
        <v>-</v>
      </c>
      <c r="F225" s="38"/>
    </row>
    <row r="226" spans="1:27" x14ac:dyDescent="0.25">
      <c r="A226" s="190"/>
      <c r="B226" s="23" t="str">
        <f>Checklist!B242</f>
        <v>10.8</v>
      </c>
      <c r="C226" s="23" t="str">
        <f>Checklist!H242</f>
        <v>-</v>
      </c>
      <c r="D226" s="23">
        <v>1</v>
      </c>
      <c r="E226" s="60" t="str">
        <f t="shared" si="14"/>
        <v>-</v>
      </c>
      <c r="F226" s="38"/>
    </row>
    <row r="227" spans="1:27" x14ac:dyDescent="0.25">
      <c r="A227" s="190"/>
      <c r="B227" s="23" t="str">
        <f>Checklist!B243</f>
        <v>10.9</v>
      </c>
      <c r="C227" s="23" t="str">
        <f>Checklist!H243</f>
        <v>-</v>
      </c>
      <c r="D227" s="23">
        <v>1</v>
      </c>
      <c r="E227" s="60" t="str">
        <f t="shared" si="14"/>
        <v>-</v>
      </c>
      <c r="F227" s="38"/>
    </row>
    <row r="228" spans="1:27" x14ac:dyDescent="0.25">
      <c r="A228" s="190"/>
      <c r="B228" s="23" t="str">
        <f>Checklist!B244</f>
        <v>10.10</v>
      </c>
      <c r="C228" s="23" t="str">
        <f>Checklist!H244</f>
        <v>-</v>
      </c>
      <c r="D228" s="23">
        <v>1</v>
      </c>
      <c r="E228" s="60" t="str">
        <f t="shared" si="14"/>
        <v>-</v>
      </c>
      <c r="F228" s="38"/>
    </row>
    <row r="229" spans="1:27" x14ac:dyDescent="0.25">
      <c r="A229" s="190"/>
      <c r="B229" s="23" t="str">
        <f>Checklist!B245</f>
        <v>10.11</v>
      </c>
      <c r="C229" s="23" t="str">
        <f>Checklist!H245</f>
        <v>-</v>
      </c>
      <c r="D229" s="23">
        <v>1</v>
      </c>
      <c r="E229" s="60" t="str">
        <f t="shared" si="14"/>
        <v>-</v>
      </c>
      <c r="F229" s="38"/>
    </row>
    <row r="230" spans="1:27" x14ac:dyDescent="0.25">
      <c r="A230" s="190"/>
      <c r="B230" s="23" t="str">
        <f>Checklist!B246</f>
        <v>10.12</v>
      </c>
      <c r="C230" s="23" t="str">
        <f>Checklist!H246</f>
        <v>-</v>
      </c>
      <c r="D230" s="23">
        <v>1</v>
      </c>
      <c r="E230" s="60" t="str">
        <f t="shared" si="14"/>
        <v>-</v>
      </c>
      <c r="F230" s="38"/>
    </row>
    <row r="231" spans="1:27" x14ac:dyDescent="0.25">
      <c r="A231" s="190"/>
      <c r="B231" s="23" t="str">
        <f>Checklist!B247</f>
        <v>10.13</v>
      </c>
      <c r="C231" s="23" t="str">
        <f>Checklist!H247</f>
        <v>-</v>
      </c>
      <c r="D231" s="23">
        <v>1</v>
      </c>
      <c r="E231" s="60" t="str">
        <f t="shared" si="14"/>
        <v>-</v>
      </c>
      <c r="F231" s="38"/>
    </row>
    <row r="232" spans="1:27" x14ac:dyDescent="0.25">
      <c r="A232" s="190"/>
      <c r="B232" s="23" t="str">
        <f>Checklist!B248</f>
        <v>10.14</v>
      </c>
      <c r="C232" s="23" t="str">
        <f>Checklist!H252</f>
        <v>-</v>
      </c>
      <c r="D232" s="23">
        <v>1</v>
      </c>
      <c r="E232" s="60" t="str">
        <f t="shared" si="14"/>
        <v>-</v>
      </c>
      <c r="F232" s="38"/>
    </row>
    <row r="233" spans="1:27" x14ac:dyDescent="0.25">
      <c r="A233" s="190"/>
      <c r="B233" s="23" t="str">
        <f>Checklist!B249</f>
        <v>10.15</v>
      </c>
      <c r="C233" s="23" t="str">
        <f>Checklist!H256</f>
        <v>-</v>
      </c>
      <c r="D233" s="23">
        <v>1</v>
      </c>
      <c r="E233" s="60" t="str">
        <f t="shared" si="14"/>
        <v>-</v>
      </c>
      <c r="F233" s="38"/>
    </row>
    <row r="234" spans="1:27" x14ac:dyDescent="0.25">
      <c r="A234" s="190"/>
      <c r="B234" s="23" t="str">
        <f>Checklist!B250</f>
        <v>10.16</v>
      </c>
      <c r="C234" s="23" t="str">
        <f>Checklist!H258</f>
        <v>-</v>
      </c>
      <c r="D234" s="23">
        <v>1</v>
      </c>
      <c r="E234" s="60" t="str">
        <f t="shared" si="14"/>
        <v>-</v>
      </c>
      <c r="F234" s="38"/>
      <c r="H234" s="42"/>
      <c r="I234" s="43"/>
      <c r="J234" s="43"/>
      <c r="K234" s="43"/>
      <c r="L234" s="43"/>
      <c r="M234" s="43"/>
      <c r="N234" s="43"/>
      <c r="O234" s="43"/>
      <c r="P234" s="43"/>
      <c r="Q234" s="43"/>
      <c r="R234" s="43"/>
      <c r="S234" s="43"/>
      <c r="T234" s="43"/>
      <c r="U234" s="43"/>
      <c r="V234" s="43"/>
      <c r="W234" s="43"/>
      <c r="X234" s="43"/>
      <c r="Y234" s="43"/>
      <c r="Z234" s="43"/>
      <c r="AA234" s="43"/>
    </row>
    <row r="235" spans="1:27" x14ac:dyDescent="0.25">
      <c r="A235" s="190"/>
      <c r="B235" s="23" t="str">
        <f>Checklist!B251</f>
        <v>10.17</v>
      </c>
      <c r="C235" s="23" t="str">
        <f>Checklist!H260</f>
        <v>-</v>
      </c>
      <c r="D235" s="23">
        <v>1</v>
      </c>
      <c r="E235" s="60" t="str">
        <f t="shared" si="14"/>
        <v>-</v>
      </c>
      <c r="F235" s="38"/>
      <c r="H235" s="42"/>
      <c r="I235" s="43"/>
      <c r="J235" s="43"/>
      <c r="K235" s="43"/>
      <c r="L235" s="43"/>
      <c r="M235" s="43"/>
      <c r="N235" s="43"/>
      <c r="O235" s="43"/>
      <c r="P235" s="43"/>
      <c r="Q235" s="43"/>
      <c r="R235" s="43"/>
      <c r="S235" s="43"/>
      <c r="T235" s="43"/>
      <c r="U235" s="43"/>
      <c r="V235" s="43"/>
      <c r="W235" s="43"/>
      <c r="X235" s="43"/>
      <c r="Y235" s="43"/>
      <c r="Z235" s="43"/>
      <c r="AA235" s="43"/>
    </row>
    <row r="236" spans="1:27" s="110" customFormat="1" ht="15" customHeight="1" x14ac:dyDescent="0.25">
      <c r="A236" s="190"/>
      <c r="B236" s="23" t="str">
        <f>Checklist!B252</f>
        <v>10.18</v>
      </c>
      <c r="C236" s="23" t="str">
        <f>Checklist!H252</f>
        <v>-</v>
      </c>
      <c r="D236" s="23">
        <v>1</v>
      </c>
      <c r="E236" s="60" t="str">
        <f t="shared" ref="E236:E244" si="15">IF(C236="-","-",C236*D236)</f>
        <v>-</v>
      </c>
      <c r="F236" s="38"/>
    </row>
    <row r="237" spans="1:27" s="110" customFormat="1" x14ac:dyDescent="0.25">
      <c r="A237" s="190"/>
      <c r="B237" s="23" t="str">
        <f>Checklist!B253</f>
        <v>10.19</v>
      </c>
      <c r="C237" s="23" t="str">
        <f>Checklist!H253</f>
        <v>-</v>
      </c>
      <c r="D237" s="23">
        <v>1</v>
      </c>
      <c r="E237" s="60" t="str">
        <f t="shared" si="15"/>
        <v>-</v>
      </c>
      <c r="F237" s="38"/>
    </row>
    <row r="238" spans="1:27" s="110" customFormat="1" x14ac:dyDescent="0.25">
      <c r="A238" s="190"/>
      <c r="B238" s="23" t="str">
        <f>Checklist!B254</f>
        <v>10.20</v>
      </c>
      <c r="C238" s="23" t="str">
        <f>Checklist!H254</f>
        <v>-</v>
      </c>
      <c r="D238" s="23">
        <v>1</v>
      </c>
      <c r="E238" s="60" t="str">
        <f t="shared" si="15"/>
        <v>-</v>
      </c>
      <c r="F238" s="38"/>
    </row>
    <row r="239" spans="1:27" s="110" customFormat="1" x14ac:dyDescent="0.25">
      <c r="A239" s="190"/>
      <c r="B239" s="23" t="str">
        <f>Checklist!B255</f>
        <v>10.21</v>
      </c>
      <c r="C239" s="23" t="str">
        <f>Checklist!H255</f>
        <v>-</v>
      </c>
      <c r="D239" s="23">
        <v>1</v>
      </c>
      <c r="E239" s="60" t="str">
        <f t="shared" si="15"/>
        <v>-</v>
      </c>
      <c r="F239" s="38"/>
    </row>
    <row r="240" spans="1:27" s="110" customFormat="1" x14ac:dyDescent="0.25">
      <c r="A240" s="190"/>
      <c r="B240" s="23" t="str">
        <f>Checklist!B256</f>
        <v>10.22</v>
      </c>
      <c r="C240" s="23" t="str">
        <f>Checklist!H256</f>
        <v>-</v>
      </c>
      <c r="D240" s="23">
        <v>1</v>
      </c>
      <c r="E240" s="60" t="str">
        <f t="shared" si="15"/>
        <v>-</v>
      </c>
      <c r="F240" s="38"/>
    </row>
    <row r="241" spans="1:27" s="110" customFormat="1" x14ac:dyDescent="0.25">
      <c r="A241" s="190"/>
      <c r="B241" s="23" t="str">
        <f>Checklist!B257</f>
        <v>10.23</v>
      </c>
      <c r="C241" s="23" t="str">
        <f>Checklist!H257</f>
        <v>-</v>
      </c>
      <c r="D241" s="23">
        <v>1</v>
      </c>
      <c r="E241" s="60" t="str">
        <f t="shared" si="15"/>
        <v>-</v>
      </c>
      <c r="F241" s="38"/>
    </row>
    <row r="242" spans="1:27" s="110" customFormat="1" x14ac:dyDescent="0.25">
      <c r="A242" s="190"/>
      <c r="B242" s="23" t="str">
        <f>Checklist!B258</f>
        <v>10.24</v>
      </c>
      <c r="C242" s="23" t="str">
        <f>Checklist!H258</f>
        <v>-</v>
      </c>
      <c r="D242" s="23">
        <v>1</v>
      </c>
      <c r="E242" s="60" t="str">
        <f t="shared" si="15"/>
        <v>-</v>
      </c>
      <c r="F242" s="38"/>
    </row>
    <row r="243" spans="1:27" s="110" customFormat="1" x14ac:dyDescent="0.25">
      <c r="A243" s="190"/>
      <c r="B243" s="23" t="str">
        <f>Checklist!B259</f>
        <v>10.25</v>
      </c>
      <c r="C243" s="23" t="str">
        <f>Checklist!H259</f>
        <v>-</v>
      </c>
      <c r="D243" s="23">
        <v>1</v>
      </c>
      <c r="E243" s="60" t="str">
        <f t="shared" si="15"/>
        <v>-</v>
      </c>
      <c r="F243" s="38"/>
    </row>
    <row r="244" spans="1:27" s="110" customFormat="1" x14ac:dyDescent="0.25">
      <c r="A244" s="190"/>
      <c r="B244" s="23" t="str">
        <f>Checklist!B260</f>
        <v>10.26</v>
      </c>
      <c r="C244" s="23" t="str">
        <f>Checklist!H260</f>
        <v>-</v>
      </c>
      <c r="D244" s="23">
        <v>1</v>
      </c>
      <c r="E244" s="60" t="str">
        <f t="shared" si="15"/>
        <v>-</v>
      </c>
      <c r="F244" s="38"/>
    </row>
    <row r="245" spans="1:27" ht="15.75" thickBot="1" x14ac:dyDescent="0.3">
      <c r="A245" s="191"/>
      <c r="B245" s="61" t="s">
        <v>67</v>
      </c>
      <c r="C245" s="61">
        <f>SUM(C219:C244)</f>
        <v>0</v>
      </c>
      <c r="D245" s="62" t="s">
        <v>13</v>
      </c>
      <c r="E245" s="63">
        <f>SUM(E219:E244)</f>
        <v>0</v>
      </c>
      <c r="F245" s="38"/>
      <c r="H245" s="42"/>
      <c r="I245" s="43"/>
      <c r="J245" s="43"/>
      <c r="K245" s="43"/>
      <c r="L245" s="43"/>
      <c r="M245" s="43"/>
      <c r="N245" s="43"/>
      <c r="O245" s="43"/>
      <c r="P245" s="43"/>
      <c r="Q245" s="43"/>
      <c r="R245" s="43"/>
      <c r="S245" s="43"/>
      <c r="T245" s="43"/>
      <c r="U245" s="43"/>
      <c r="V245" s="43"/>
      <c r="W245" s="43"/>
      <c r="X245" s="43"/>
      <c r="Y245" s="43"/>
      <c r="Z245" s="43"/>
      <c r="AA245" s="43"/>
    </row>
    <row r="246" spans="1:27" x14ac:dyDescent="0.25">
      <c r="A246" s="42"/>
      <c r="B246" s="188" t="s">
        <v>688</v>
      </c>
      <c r="C246" s="188"/>
      <c r="D246" s="134">
        <f>SUM(D5:D245)</f>
        <v>232</v>
      </c>
      <c r="E246" s="27"/>
      <c r="F246" s="38"/>
      <c r="H246" s="42"/>
      <c r="I246" s="43"/>
      <c r="J246" s="43"/>
      <c r="K246" s="43"/>
      <c r="L246" s="43"/>
    </row>
    <row r="247" spans="1:27" x14ac:dyDescent="0.25">
      <c r="A247" s="42"/>
      <c r="B247" s="43"/>
      <c r="C247" s="43"/>
      <c r="D247" s="27"/>
      <c r="E247" s="27"/>
      <c r="F247" s="38"/>
      <c r="H247" s="42"/>
      <c r="I247" s="43"/>
      <c r="J247" s="43"/>
      <c r="K247" s="43"/>
      <c r="L247" s="43"/>
    </row>
    <row r="248" spans="1:27" x14ac:dyDescent="0.25">
      <c r="A248" s="42"/>
      <c r="B248" s="43"/>
      <c r="C248" s="43"/>
      <c r="D248" s="27"/>
      <c r="E248" s="27"/>
      <c r="F248" s="38"/>
      <c r="H248" s="42"/>
      <c r="I248" s="43"/>
      <c r="J248" s="43"/>
      <c r="K248" s="43"/>
      <c r="L248" s="43"/>
    </row>
    <row r="249" spans="1:27" x14ac:dyDescent="0.25">
      <c r="A249" s="42"/>
      <c r="B249" s="43"/>
      <c r="C249" s="43"/>
      <c r="D249" s="27"/>
      <c r="E249" s="27"/>
      <c r="F249" s="38"/>
      <c r="H249" s="42"/>
      <c r="I249" s="43"/>
      <c r="J249" s="43"/>
      <c r="K249" s="43"/>
      <c r="L249" s="43"/>
    </row>
    <row r="250" spans="1:27" x14ac:dyDescent="0.25">
      <c r="A250" s="42"/>
      <c r="B250" s="43"/>
      <c r="C250" s="43"/>
      <c r="D250" s="27"/>
      <c r="E250" s="27"/>
      <c r="F250" s="38"/>
      <c r="H250" s="42"/>
      <c r="I250" s="43"/>
      <c r="J250" s="43"/>
      <c r="K250" s="43"/>
      <c r="L250" s="43"/>
    </row>
    <row r="251" spans="1:27" x14ac:dyDescent="0.25">
      <c r="A251" s="42"/>
      <c r="B251" s="43"/>
      <c r="C251" s="43"/>
      <c r="D251" s="27"/>
      <c r="E251" s="27"/>
      <c r="F251" s="38"/>
      <c r="H251" s="42"/>
      <c r="I251" s="43"/>
      <c r="J251" s="43"/>
      <c r="K251" s="43"/>
      <c r="L251" s="43"/>
    </row>
    <row r="252" spans="1:27" x14ac:dyDescent="0.25">
      <c r="A252" s="42"/>
      <c r="B252" s="43"/>
      <c r="C252" s="43"/>
      <c r="D252" s="27"/>
      <c r="E252" s="27"/>
      <c r="F252" s="38"/>
      <c r="H252" s="42"/>
      <c r="I252" s="43"/>
      <c r="J252" s="43"/>
      <c r="K252" s="43"/>
      <c r="L252" s="43"/>
    </row>
    <row r="253" spans="1:27" x14ac:dyDescent="0.25">
      <c r="A253" s="42"/>
      <c r="B253" s="43"/>
      <c r="C253" s="43"/>
      <c r="D253" s="27"/>
      <c r="E253" s="27"/>
      <c r="F253" s="38"/>
      <c r="H253" s="42"/>
      <c r="I253" s="43"/>
      <c r="J253" s="43"/>
      <c r="K253" s="43"/>
      <c r="L253" s="43"/>
    </row>
    <row r="254" spans="1:27" x14ac:dyDescent="0.25">
      <c r="A254" s="42"/>
      <c r="B254" s="43"/>
      <c r="C254" s="43"/>
      <c r="D254" s="27"/>
      <c r="E254" s="27"/>
      <c r="F254" s="38"/>
      <c r="H254" s="42"/>
      <c r="I254" s="43"/>
      <c r="J254" s="43"/>
      <c r="K254" s="43"/>
      <c r="L254" s="43"/>
    </row>
    <row r="255" spans="1:27" x14ac:dyDescent="0.25">
      <c r="A255" s="42"/>
      <c r="B255" s="43"/>
      <c r="C255" s="43"/>
      <c r="D255" s="27"/>
      <c r="E255" s="27"/>
      <c r="F255" s="38"/>
      <c r="H255" s="42"/>
      <c r="I255" s="43"/>
      <c r="J255" s="43"/>
      <c r="K255" s="43"/>
      <c r="L255" s="43"/>
    </row>
    <row r="256" spans="1:27" x14ac:dyDescent="0.25">
      <c r="A256" s="42"/>
      <c r="B256" s="43"/>
      <c r="C256" s="43"/>
      <c r="D256" s="27"/>
      <c r="E256" s="27"/>
      <c r="F256" s="38"/>
      <c r="H256" s="42"/>
      <c r="I256" s="43"/>
      <c r="J256" s="43"/>
      <c r="K256" s="43"/>
      <c r="L256" s="43"/>
    </row>
    <row r="257" spans="1:12" x14ac:dyDescent="0.25">
      <c r="A257" s="42"/>
      <c r="B257" s="43"/>
      <c r="C257" s="43"/>
      <c r="D257" s="27"/>
      <c r="E257" s="27"/>
      <c r="F257" s="38"/>
      <c r="H257" s="42"/>
      <c r="I257" s="43"/>
      <c r="J257" s="43"/>
      <c r="K257" s="43"/>
      <c r="L257" s="43"/>
    </row>
    <row r="258" spans="1:12" x14ac:dyDescent="0.25">
      <c r="A258" s="42"/>
      <c r="B258" s="43"/>
      <c r="C258" s="43"/>
      <c r="D258" s="27"/>
      <c r="E258" s="27"/>
      <c r="F258" s="38"/>
      <c r="H258" s="42"/>
      <c r="I258" s="43"/>
      <c r="J258" s="43"/>
      <c r="K258" s="43"/>
      <c r="L258" s="43"/>
    </row>
    <row r="259" spans="1:12" x14ac:dyDescent="0.25">
      <c r="A259" s="42"/>
      <c r="B259" s="43"/>
      <c r="C259" s="43"/>
      <c r="D259" s="27"/>
      <c r="E259" s="27"/>
      <c r="F259" s="38"/>
      <c r="H259" s="42"/>
      <c r="I259" s="43"/>
      <c r="J259" s="43"/>
      <c r="K259" s="43"/>
      <c r="L259" s="43"/>
    </row>
    <row r="260" spans="1:12" x14ac:dyDescent="0.25">
      <c r="A260" s="42"/>
      <c r="B260" s="43"/>
      <c r="C260" s="43"/>
      <c r="D260" s="27"/>
      <c r="E260" s="27"/>
      <c r="F260" s="38"/>
      <c r="H260" s="42"/>
      <c r="I260" s="43"/>
      <c r="J260" s="43"/>
      <c r="K260" s="43"/>
      <c r="L260" s="43"/>
    </row>
    <row r="261" spans="1:12" x14ac:dyDescent="0.25">
      <c r="A261" s="42"/>
      <c r="B261" s="43"/>
      <c r="C261" s="43"/>
      <c r="D261" s="27"/>
      <c r="E261" s="27"/>
      <c r="F261" s="38"/>
      <c r="H261" s="42"/>
      <c r="I261" s="43"/>
      <c r="J261" s="43"/>
      <c r="K261" s="43"/>
      <c r="L261" s="43"/>
    </row>
    <row r="262" spans="1:12" x14ac:dyDescent="0.25">
      <c r="A262" s="42"/>
      <c r="B262" s="43"/>
      <c r="C262" s="43"/>
      <c r="D262" s="27"/>
      <c r="E262" s="27"/>
      <c r="F262" s="38"/>
      <c r="H262" s="42"/>
      <c r="I262" s="43"/>
      <c r="J262" s="43"/>
      <c r="K262" s="43"/>
      <c r="L262" s="43"/>
    </row>
    <row r="263" spans="1:12" x14ac:dyDescent="0.25">
      <c r="A263" s="42"/>
      <c r="B263" s="43"/>
      <c r="C263" s="43"/>
      <c r="D263" s="27"/>
      <c r="E263" s="27"/>
      <c r="F263" s="38"/>
      <c r="H263" s="42"/>
      <c r="I263" s="43"/>
      <c r="J263" s="43"/>
      <c r="K263" s="43"/>
      <c r="L263" s="43"/>
    </row>
    <row r="264" spans="1:12" x14ac:dyDescent="0.25">
      <c r="A264" s="42"/>
      <c r="B264" s="43"/>
      <c r="C264" s="43"/>
      <c r="D264" s="27"/>
      <c r="E264" s="27"/>
      <c r="F264" s="38"/>
      <c r="H264" s="42"/>
      <c r="I264" s="43"/>
      <c r="J264" s="43"/>
      <c r="K264" s="43"/>
      <c r="L264" s="43"/>
    </row>
    <row r="265" spans="1:12" x14ac:dyDescent="0.25">
      <c r="A265" s="42"/>
      <c r="B265" s="43"/>
      <c r="C265" s="43"/>
      <c r="D265" s="27"/>
      <c r="E265" s="27"/>
      <c r="F265" s="38"/>
      <c r="H265" s="42"/>
      <c r="I265" s="43"/>
      <c r="J265" s="43"/>
      <c r="K265" s="43"/>
      <c r="L265" s="43"/>
    </row>
    <row r="266" spans="1:12" x14ac:dyDescent="0.25">
      <c r="A266" s="42"/>
      <c r="B266" s="43"/>
      <c r="C266" s="43"/>
      <c r="D266" s="27"/>
      <c r="E266" s="27"/>
      <c r="F266" s="38"/>
      <c r="H266" s="42"/>
      <c r="I266" s="43"/>
      <c r="J266" s="43"/>
      <c r="K266" s="43"/>
      <c r="L266" s="43"/>
    </row>
    <row r="267" spans="1:12" x14ac:dyDescent="0.25">
      <c r="A267" s="42"/>
      <c r="B267" s="43"/>
      <c r="C267" s="43"/>
      <c r="D267" s="27"/>
      <c r="E267" s="27"/>
      <c r="F267" s="38"/>
      <c r="H267" s="42"/>
      <c r="I267" s="43"/>
      <c r="J267" s="43"/>
      <c r="K267" s="43"/>
      <c r="L267" s="43"/>
    </row>
    <row r="268" spans="1:12" x14ac:dyDescent="0.25">
      <c r="A268" s="42"/>
      <c r="B268" s="43"/>
      <c r="C268" s="43"/>
      <c r="D268" s="27"/>
      <c r="E268" s="27"/>
      <c r="F268" s="38"/>
      <c r="H268" s="42"/>
      <c r="I268" s="43"/>
      <c r="J268" s="43"/>
      <c r="K268" s="43"/>
      <c r="L268" s="43"/>
    </row>
    <row r="269" spans="1:12" x14ac:dyDescent="0.25">
      <c r="A269" s="42"/>
      <c r="B269" s="43"/>
      <c r="C269" s="43"/>
      <c r="D269" s="27"/>
      <c r="E269" s="27"/>
      <c r="F269" s="38"/>
      <c r="H269" s="42"/>
      <c r="I269" s="43"/>
      <c r="J269" s="43"/>
      <c r="K269" s="43"/>
      <c r="L269" s="43"/>
    </row>
    <row r="270" spans="1:12" x14ac:dyDescent="0.25">
      <c r="A270" s="42"/>
      <c r="B270" s="43"/>
      <c r="C270" s="43"/>
      <c r="D270" s="27"/>
      <c r="E270" s="27"/>
      <c r="F270" s="38"/>
      <c r="H270" s="42"/>
      <c r="I270" s="43"/>
      <c r="J270" s="43"/>
      <c r="K270" s="43"/>
      <c r="L270" s="43"/>
    </row>
  </sheetData>
  <mergeCells count="23">
    <mergeCell ref="S6:Z6"/>
    <mergeCell ref="S11:Z11"/>
    <mergeCell ref="A1:F1"/>
    <mergeCell ref="A2:F2"/>
    <mergeCell ref="A3:F3"/>
    <mergeCell ref="A5:A22"/>
    <mergeCell ref="I4:R4"/>
    <mergeCell ref="B246:C246"/>
    <mergeCell ref="A23:A27"/>
    <mergeCell ref="S4:Z4"/>
    <mergeCell ref="A141:A218"/>
    <mergeCell ref="A219:A245"/>
    <mergeCell ref="A70:A84"/>
    <mergeCell ref="A85:A125"/>
    <mergeCell ref="A28:A36"/>
    <mergeCell ref="A37:A49"/>
    <mergeCell ref="A50:A69"/>
    <mergeCell ref="A126:A140"/>
    <mergeCell ref="I15:J15"/>
    <mergeCell ref="I19:J19"/>
    <mergeCell ref="I18:J18"/>
    <mergeCell ref="I17:J17"/>
    <mergeCell ref="I16:J16"/>
  </mergeCells>
  <pageMargins left="0.511811024" right="0.511811024" top="0.78740157499999996" bottom="0.78740157499999996" header="0.31496062000000002" footer="0.3149606200000000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Checklist</vt:lpstr>
      <vt:lpstr>Pontuação</vt:lpstr>
      <vt:lpstr>Checklist!Area_de_impressao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lucius.prado</dc:creator>
  <cp:lastModifiedBy>Javã Atayde Pedreira da Silva</cp:lastModifiedBy>
  <cp:lastPrinted>2015-06-30T14:20:33Z</cp:lastPrinted>
  <dcterms:created xsi:type="dcterms:W3CDTF">2013-07-18T19:39:08Z</dcterms:created>
  <dcterms:modified xsi:type="dcterms:W3CDTF">2016-08-15T11:43:25Z</dcterms:modified>
</cp:coreProperties>
</file>