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583837120528dd/Área de Trabalho/01. SGSO/RDSO - RELATÓRIO DE DESEMPENHO DE SEGURANÇA OPERACIONAL/Versão Vigente/Versão 02 - Fev_21/"/>
    </mc:Choice>
  </mc:AlternateContent>
  <xr:revisionPtr revIDLastSave="494" documentId="13_ncr:1_{1ACA070D-8E72-45AD-98C2-FFBBB7BCD727}" xr6:coauthVersionLast="46" xr6:coauthVersionMax="46" xr10:uidLastSave="{637D757E-4AFE-4D2D-AE6C-EAFE0CA8D5E7}"/>
  <bookViews>
    <workbookView xWindow="-108" yWindow="-108" windowWidth="23256" windowHeight="12576" xr2:uid="{466B6998-9530-4C04-A8A6-C0D9DE339E31}"/>
  </bookViews>
  <sheets>
    <sheet name="RI" sheetId="1" r:id="rId1"/>
    <sheet name="RE" sheetId="5" r:id="rId2"/>
    <sheet name="AviD" sheetId="6" r:id="rId3"/>
    <sheet name="O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F12" i="1"/>
  <c r="Q11" i="1"/>
  <c r="B11" i="1" s="1"/>
  <c r="F10" i="5"/>
  <c r="B14" i="5" s="1"/>
  <c r="G10" i="1"/>
  <c r="H10" i="1"/>
  <c r="I10" i="1"/>
  <c r="J10" i="1"/>
  <c r="K10" i="1"/>
  <c r="L10" i="1"/>
  <c r="M10" i="1"/>
  <c r="N10" i="1"/>
  <c r="O10" i="1"/>
  <c r="P10" i="1"/>
  <c r="Q10" i="1"/>
  <c r="F10" i="1"/>
  <c r="H11" i="1"/>
  <c r="H11" i="7"/>
  <c r="I11" i="7"/>
  <c r="J11" i="7"/>
  <c r="K11" i="7"/>
  <c r="L11" i="7"/>
  <c r="M11" i="7"/>
  <c r="N11" i="7"/>
  <c r="O11" i="7"/>
  <c r="P11" i="7"/>
  <c r="Q11" i="7"/>
  <c r="B11" i="7" s="1"/>
  <c r="G11" i="7"/>
  <c r="F11" i="7"/>
  <c r="G10" i="7"/>
  <c r="H10" i="7"/>
  <c r="I10" i="7"/>
  <c r="J10" i="7"/>
  <c r="K10" i="7"/>
  <c r="L10" i="7"/>
  <c r="M10" i="7"/>
  <c r="N10" i="7"/>
  <c r="O10" i="7"/>
  <c r="P10" i="7"/>
  <c r="Q10" i="7"/>
  <c r="F10" i="7"/>
  <c r="H11" i="6"/>
  <c r="I11" i="6"/>
  <c r="J11" i="6"/>
  <c r="K11" i="6"/>
  <c r="L11" i="6"/>
  <c r="M11" i="6"/>
  <c r="N11" i="6"/>
  <c r="O11" i="6"/>
  <c r="P11" i="6"/>
  <c r="Q11" i="6"/>
  <c r="B11" i="6" s="1"/>
  <c r="G11" i="6"/>
  <c r="F11" i="6"/>
  <c r="G10" i="6"/>
  <c r="H10" i="6"/>
  <c r="I10" i="6"/>
  <c r="J10" i="6"/>
  <c r="K10" i="6"/>
  <c r="L10" i="6"/>
  <c r="M10" i="6"/>
  <c r="N10" i="6"/>
  <c r="O10" i="6"/>
  <c r="P10" i="6"/>
  <c r="Q10" i="6"/>
  <c r="F10" i="6"/>
  <c r="B14" i="6" s="1"/>
  <c r="H11" i="5"/>
  <c r="I11" i="5"/>
  <c r="J11" i="5"/>
  <c r="K11" i="5"/>
  <c r="L11" i="5"/>
  <c r="M11" i="5"/>
  <c r="N11" i="5"/>
  <c r="O11" i="5"/>
  <c r="P11" i="5"/>
  <c r="Q11" i="5"/>
  <c r="B11" i="5" s="1"/>
  <c r="G11" i="5"/>
  <c r="F11" i="5"/>
  <c r="G10" i="5"/>
  <c r="H10" i="5"/>
  <c r="I10" i="5"/>
  <c r="J10" i="5"/>
  <c r="K10" i="5"/>
  <c r="L10" i="5"/>
  <c r="M10" i="5"/>
  <c r="N10" i="5"/>
  <c r="O10" i="5"/>
  <c r="P10" i="5"/>
  <c r="Q10" i="5"/>
  <c r="F11" i="1"/>
  <c r="I11" i="1"/>
  <c r="J11" i="1"/>
  <c r="K11" i="1"/>
  <c r="L11" i="1"/>
  <c r="M11" i="1"/>
  <c r="N11" i="1"/>
  <c r="O11" i="1"/>
  <c r="G11" i="1"/>
  <c r="B14" i="1" l="1"/>
  <c r="B14" i="7"/>
  <c r="D11" i="6"/>
  <c r="C11" i="6"/>
  <c r="C11" i="5"/>
  <c r="D11" i="7"/>
  <c r="C11" i="7"/>
  <c r="D11" i="1"/>
  <c r="C11" i="1"/>
  <c r="F12" i="7"/>
  <c r="H12" i="7" s="1"/>
  <c r="F12" i="6"/>
  <c r="N12" i="6" s="1"/>
  <c r="D11" i="5"/>
  <c r="F12" i="5"/>
  <c r="O12" i="5" s="1"/>
  <c r="P12" i="7" l="1"/>
  <c r="P15" i="7" s="1"/>
  <c r="Q12" i="7"/>
  <c r="Q15" i="7" s="1"/>
  <c r="Q12" i="6"/>
  <c r="Q15" i="6" s="1"/>
  <c r="P12" i="6"/>
  <c r="P15" i="6" s="1"/>
  <c r="O12" i="7"/>
  <c r="O15" i="7" s="1"/>
  <c r="H15" i="7"/>
  <c r="H14" i="7"/>
  <c r="H13" i="7"/>
  <c r="F15" i="7"/>
  <c r="I12" i="7"/>
  <c r="F14" i="7"/>
  <c r="L12" i="7"/>
  <c r="M12" i="7"/>
  <c r="F13" i="7"/>
  <c r="J12" i="7"/>
  <c r="K12" i="7"/>
  <c r="N12" i="7"/>
  <c r="G12" i="7"/>
  <c r="O12" i="6"/>
  <c r="O15" i="6" s="1"/>
  <c r="N15" i="6"/>
  <c r="N14" i="6"/>
  <c r="N13" i="6"/>
  <c r="I12" i="6"/>
  <c r="F13" i="6"/>
  <c r="F14" i="6"/>
  <c r="F15" i="6"/>
  <c r="G12" i="6"/>
  <c r="H12" i="6"/>
  <c r="J12" i="6"/>
  <c r="K12" i="6"/>
  <c r="L12" i="6"/>
  <c r="M12" i="6"/>
  <c r="Q12" i="5"/>
  <c r="Q13" i="5" s="1"/>
  <c r="P12" i="5"/>
  <c r="P13" i="5" s="1"/>
  <c r="O14" i="5"/>
  <c r="O13" i="5"/>
  <c r="O15" i="5"/>
  <c r="H12" i="5"/>
  <c r="L12" i="5"/>
  <c r="F13" i="5"/>
  <c r="F14" i="5"/>
  <c r="J12" i="5"/>
  <c r="K12" i="5"/>
  <c r="M12" i="5"/>
  <c r="N12" i="5"/>
  <c r="G12" i="5"/>
  <c r="I12" i="5"/>
  <c r="F15" i="5"/>
  <c r="Q14" i="7" l="1"/>
  <c r="Q13" i="7"/>
  <c r="P14" i="7"/>
  <c r="O14" i="7"/>
  <c r="O13" i="7"/>
  <c r="P13" i="7"/>
  <c r="P14" i="6"/>
  <c r="P13" i="6"/>
  <c r="O14" i="6"/>
  <c r="Q14" i="6"/>
  <c r="Q13" i="6"/>
  <c r="O13" i="6"/>
  <c r="N14" i="7"/>
  <c r="N15" i="7"/>
  <c r="N13" i="7"/>
  <c r="M14" i="7"/>
  <c r="M15" i="7"/>
  <c r="M13" i="7"/>
  <c r="L15" i="7"/>
  <c r="L14" i="7"/>
  <c r="L13" i="7"/>
  <c r="K15" i="7"/>
  <c r="K14" i="7"/>
  <c r="K13" i="7"/>
  <c r="J15" i="7"/>
  <c r="J14" i="7"/>
  <c r="J13" i="7"/>
  <c r="I14" i="7"/>
  <c r="I13" i="7"/>
  <c r="I15" i="7"/>
  <c r="G15" i="7"/>
  <c r="G14" i="7"/>
  <c r="G13" i="7"/>
  <c r="J15" i="6"/>
  <c r="J14" i="6"/>
  <c r="J13" i="6"/>
  <c r="G15" i="6"/>
  <c r="G14" i="6"/>
  <c r="G13" i="6"/>
  <c r="L14" i="6"/>
  <c r="L15" i="6"/>
  <c r="L13" i="6"/>
  <c r="K15" i="6"/>
  <c r="K14" i="6"/>
  <c r="K13" i="6"/>
  <c r="H15" i="6"/>
  <c r="H14" i="6"/>
  <c r="H13" i="6"/>
  <c r="M15" i="6"/>
  <c r="M13" i="6"/>
  <c r="M14" i="6"/>
  <c r="I15" i="6"/>
  <c r="I14" i="6"/>
  <c r="I13" i="6"/>
  <c r="Q14" i="5"/>
  <c r="Q15" i="5"/>
  <c r="P14" i="5"/>
  <c r="P15" i="5"/>
  <c r="K15" i="5"/>
  <c r="K14" i="5"/>
  <c r="K13" i="5"/>
  <c r="M15" i="5"/>
  <c r="M13" i="5"/>
  <c r="M14" i="5"/>
  <c r="J14" i="5"/>
  <c r="J15" i="5"/>
  <c r="J13" i="5"/>
  <c r="L15" i="5"/>
  <c r="L14" i="5"/>
  <c r="L13" i="5"/>
  <c r="I15" i="5"/>
  <c r="I14" i="5"/>
  <c r="I13" i="5"/>
  <c r="H14" i="5"/>
  <c r="H13" i="5"/>
  <c r="H15" i="5"/>
  <c r="G15" i="5"/>
  <c r="G13" i="5"/>
  <c r="G14" i="5"/>
  <c r="N13" i="5"/>
  <c r="N15" i="5"/>
  <c r="N14" i="5"/>
  <c r="F14" i="1"/>
  <c r="F15" i="1"/>
  <c r="F13" i="1"/>
  <c r="H12" i="1"/>
  <c r="H15" i="1" s="1"/>
  <c r="K12" i="1"/>
  <c r="K15" i="1" s="1"/>
  <c r="P12" i="1"/>
  <c r="P15" i="1" s="1"/>
  <c r="Q12" i="1"/>
  <c r="Q15" i="1" s="1"/>
  <c r="I12" i="1"/>
  <c r="I15" i="1" s="1"/>
  <c r="J12" i="1"/>
  <c r="J15" i="1" s="1"/>
  <c r="L12" i="1"/>
  <c r="L15" i="1" s="1"/>
  <c r="M12" i="1"/>
  <c r="M15" i="1" s="1"/>
  <c r="O12" i="1"/>
  <c r="N12" i="1"/>
  <c r="N15" i="1" s="1"/>
  <c r="G12" i="1"/>
  <c r="G15" i="1" s="1"/>
  <c r="O15" i="1" l="1"/>
  <c r="O13" i="1"/>
  <c r="K13" i="1"/>
  <c r="K14" i="1"/>
  <c r="N14" i="1"/>
  <c r="N13" i="1"/>
  <c r="O14" i="1"/>
  <c r="Q13" i="1"/>
  <c r="Q14" i="1"/>
  <c r="H14" i="1"/>
  <c r="H13" i="1"/>
  <c r="M14" i="1"/>
  <c r="M13" i="1"/>
  <c r="L14" i="1"/>
  <c r="L13" i="1"/>
  <c r="G14" i="1"/>
  <c r="G13" i="1"/>
  <c r="J14" i="1"/>
  <c r="J13" i="1"/>
  <c r="I14" i="1"/>
  <c r="I13" i="1"/>
  <c r="P14" i="1"/>
  <c r="P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Eurich</author>
    <author>Daniel Campos</author>
  </authors>
  <commentList>
    <comment ref="C7" authorId="0" shapeId="0" xr:uid="{7922473A-6649-4B63-AED9-19E4910F99E1}">
      <text>
        <r>
          <rPr>
            <b/>
            <sz val="9"/>
            <color indexed="81"/>
            <rFont val="Segoe UI"/>
            <family val="2"/>
          </rPr>
          <t xml:space="preserve">Meta para o período:
</t>
        </r>
        <r>
          <rPr>
            <sz val="9"/>
            <color indexed="81"/>
            <rFont val="Segoe UI"/>
            <family val="2"/>
          </rPr>
          <t>Refere-se a valores históricos anteriores, definidos pelo operador. 
Deve ser atribuído em caso de falta de dados históricos.</t>
        </r>
      </text>
    </comment>
    <comment ref="D7" authorId="0" shapeId="0" xr:uid="{04039023-BAB9-41E0-940B-BFD5F0AF6EF0}">
      <text>
        <r>
          <rPr>
            <b/>
            <sz val="9"/>
            <color indexed="81"/>
            <rFont val="Segoe UI"/>
            <family val="2"/>
          </rPr>
          <t xml:space="preserve"> Desvio padrão para o período:
</t>
        </r>
        <r>
          <rPr>
            <sz val="9"/>
            <color indexed="81"/>
            <rFont val="Segoe UI"/>
            <family val="2"/>
          </rPr>
          <t>Refere-se a valores históricos anteriores, definidos pelo operador. 
Deve ser atribuído em caso de falta de dados históricos.</t>
        </r>
      </text>
    </comment>
    <comment ref="D10" authorId="0" shapeId="0" xr:uid="{D3CCE9B6-22EB-4B90-8FA4-D2587D63C91F}">
      <text>
        <r>
          <rPr>
            <b/>
            <sz val="9"/>
            <color indexed="81"/>
            <rFont val="Segoe UI"/>
            <family val="2"/>
          </rPr>
          <t>Desvio Padrão do período.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1" shapeId="0" xr:uid="{9A4C9F63-D97D-43C4-AFF1-64EF9E0DD554}">
      <text>
        <r>
          <rPr>
            <sz val="14"/>
            <color indexed="81"/>
            <rFont val="Segoe UI"/>
            <family val="2"/>
          </rPr>
          <t>M + 1xσ</t>
        </r>
      </text>
    </comment>
    <comment ref="E14" authorId="1" shapeId="0" xr:uid="{B66C0949-C1A3-4348-AF8D-E61E41770071}">
      <text>
        <r>
          <rPr>
            <sz val="14"/>
            <color indexed="81"/>
            <rFont val="Segoe UI"/>
            <family val="2"/>
          </rPr>
          <t>M + 2xσ</t>
        </r>
      </text>
    </comment>
    <comment ref="E15" authorId="1" shapeId="0" xr:uid="{27DF1796-17A4-4222-A88D-FB21312D5F3D}">
      <text>
        <r>
          <rPr>
            <sz val="14"/>
            <color indexed="81"/>
            <rFont val="Segoe UI"/>
            <family val="2"/>
          </rPr>
          <t>M + 3xσ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Eurich</author>
    <author>Daniel Campos</author>
  </authors>
  <commentList>
    <comment ref="C7" authorId="0" shapeId="0" xr:uid="{B43592F3-75B3-4382-A934-05008F67D500}">
      <text>
        <r>
          <rPr>
            <b/>
            <sz val="9"/>
            <color indexed="81"/>
            <rFont val="Segoe UI"/>
            <family val="2"/>
          </rPr>
          <t xml:space="preserve">Meta para o período:
</t>
        </r>
        <r>
          <rPr>
            <sz val="9"/>
            <color indexed="81"/>
            <rFont val="Segoe UI"/>
            <family val="2"/>
          </rPr>
          <t>Refere-se a valores históricos anteriores, definidos pelo operador. 
Deve ser atribuído em caso de falta de dados históricos.</t>
        </r>
      </text>
    </comment>
    <comment ref="D7" authorId="0" shapeId="0" xr:uid="{11975BFF-8755-4AEC-95AB-8F89328707FB}">
      <text>
        <r>
          <rPr>
            <b/>
            <sz val="9"/>
            <color indexed="81"/>
            <rFont val="Segoe UI"/>
            <family val="2"/>
          </rPr>
          <t xml:space="preserve"> Desvio padrão para o período:
</t>
        </r>
        <r>
          <rPr>
            <sz val="9"/>
            <color indexed="81"/>
            <rFont val="Segoe UI"/>
            <family val="2"/>
          </rPr>
          <t>Refere-se a valores históricos anteriores, definidos pelo operador. 
Deve ser atribuído em caso de falta de dados históricos.</t>
        </r>
      </text>
    </comment>
    <comment ref="D10" authorId="0" shapeId="0" xr:uid="{7C076109-54F3-485E-978F-F74C02F6961B}">
      <text>
        <r>
          <rPr>
            <b/>
            <sz val="9"/>
            <color indexed="81"/>
            <rFont val="Segoe UI"/>
            <family val="2"/>
          </rPr>
          <t>Desvio Padrão do período.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1" shapeId="0" xr:uid="{AF6D8A09-0E6A-47DD-93C3-C9F65050FB8D}">
      <text>
        <r>
          <rPr>
            <sz val="14"/>
            <color indexed="81"/>
            <rFont val="Segoe UI"/>
            <family val="2"/>
          </rPr>
          <t>M + 1xσ</t>
        </r>
      </text>
    </comment>
    <comment ref="E14" authorId="1" shapeId="0" xr:uid="{88991A0B-BEB9-4D03-AC21-4AFDBB8A258E}">
      <text>
        <r>
          <rPr>
            <sz val="14"/>
            <color indexed="81"/>
            <rFont val="Segoe UI"/>
            <family val="2"/>
          </rPr>
          <t>M + 2xσ</t>
        </r>
      </text>
    </comment>
    <comment ref="E15" authorId="1" shapeId="0" xr:uid="{986E536C-8579-4AA6-B64E-6504EB97206B}">
      <text>
        <r>
          <rPr>
            <sz val="14"/>
            <color indexed="81"/>
            <rFont val="Segoe UI"/>
            <family val="2"/>
          </rPr>
          <t>M + 3xσ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Eurich</author>
    <author>Daniel Campos</author>
  </authors>
  <commentList>
    <comment ref="C7" authorId="0" shapeId="0" xr:uid="{2DA045AB-E1A5-4971-9D5E-D1C799411F8C}">
      <text>
        <r>
          <rPr>
            <b/>
            <sz val="9"/>
            <color indexed="81"/>
            <rFont val="Segoe UI"/>
            <family val="2"/>
          </rPr>
          <t xml:space="preserve">Meta para o período:
</t>
        </r>
        <r>
          <rPr>
            <sz val="9"/>
            <color indexed="81"/>
            <rFont val="Segoe UI"/>
            <family val="2"/>
          </rPr>
          <t>Refere-se a valores históricos anteriores, definidos pelo operador. 
Deve ser atribuído em caso de falta de dados históricos.</t>
        </r>
      </text>
    </comment>
    <comment ref="D7" authorId="0" shapeId="0" xr:uid="{3DF4B4AE-5C47-4F7D-A3E8-E8D68E14C8CF}">
      <text>
        <r>
          <rPr>
            <b/>
            <sz val="9"/>
            <color indexed="81"/>
            <rFont val="Segoe UI"/>
            <family val="2"/>
          </rPr>
          <t xml:space="preserve"> Desvio padrão para o período:
</t>
        </r>
        <r>
          <rPr>
            <sz val="9"/>
            <color indexed="81"/>
            <rFont val="Segoe UI"/>
            <family val="2"/>
          </rPr>
          <t>Refere-se a valores históricos anteriores, definidos pelo operador. 
Deve ser atribuído em caso de falta de dados históricos.</t>
        </r>
      </text>
    </comment>
    <comment ref="D10" authorId="0" shapeId="0" xr:uid="{7A399A9A-9A5D-44E6-BE03-90166DA6F159}">
      <text>
        <r>
          <rPr>
            <b/>
            <sz val="9"/>
            <color indexed="81"/>
            <rFont val="Segoe UI"/>
            <family val="2"/>
          </rPr>
          <t>Desvio Padrão do período.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1" shapeId="0" xr:uid="{7A3792DF-B838-476C-A653-1A0508CAFF10}">
      <text>
        <r>
          <rPr>
            <sz val="14"/>
            <color indexed="81"/>
            <rFont val="Segoe UI"/>
            <family val="2"/>
          </rPr>
          <t>M + 1xσ</t>
        </r>
      </text>
    </comment>
    <comment ref="E14" authorId="1" shapeId="0" xr:uid="{A390D296-2B47-45AD-B703-D97C42009E67}">
      <text>
        <r>
          <rPr>
            <sz val="14"/>
            <color indexed="81"/>
            <rFont val="Segoe UI"/>
            <family val="2"/>
          </rPr>
          <t>M + 2xσ</t>
        </r>
      </text>
    </comment>
    <comment ref="E15" authorId="1" shapeId="0" xr:uid="{B546CFEE-9696-48C2-BCF8-CCD9BE3987C0}">
      <text>
        <r>
          <rPr>
            <sz val="14"/>
            <color indexed="81"/>
            <rFont val="Segoe UI"/>
            <family val="2"/>
          </rPr>
          <t>M + 3xσ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Eurich</author>
    <author>Daniel Campos</author>
  </authors>
  <commentList>
    <comment ref="C7" authorId="0" shapeId="0" xr:uid="{48F87FDE-E795-4E0F-ABDD-43B6DC7F5621}">
      <text>
        <r>
          <rPr>
            <b/>
            <sz val="9"/>
            <color indexed="81"/>
            <rFont val="Segoe UI"/>
            <family val="2"/>
          </rPr>
          <t xml:space="preserve">Meta para o período:
</t>
        </r>
        <r>
          <rPr>
            <sz val="9"/>
            <color indexed="81"/>
            <rFont val="Segoe UI"/>
            <family val="2"/>
          </rPr>
          <t>Refere-se a valores históricos anteriores, definidos pelo operador. 
Deve ser atribuído em caso de falta de dados históricos.</t>
        </r>
      </text>
    </comment>
    <comment ref="D7" authorId="0" shapeId="0" xr:uid="{10DCA493-05F8-414F-99DA-FAD79788ADA2}">
      <text>
        <r>
          <rPr>
            <b/>
            <sz val="9"/>
            <color indexed="81"/>
            <rFont val="Segoe UI"/>
            <family val="2"/>
          </rPr>
          <t xml:space="preserve"> Desvio padrão para o período:
</t>
        </r>
        <r>
          <rPr>
            <sz val="9"/>
            <color indexed="81"/>
            <rFont val="Segoe UI"/>
            <family val="2"/>
          </rPr>
          <t>Refere-se a valores históricos anteriores, definidos pelo operador. 
Deve ser atribuído em caso de falta de dados históricos.</t>
        </r>
      </text>
    </comment>
    <comment ref="D10" authorId="0" shapeId="0" xr:uid="{D343AA4D-A219-46AB-BFDF-53EBFBF7D378}">
      <text>
        <r>
          <rPr>
            <b/>
            <sz val="9"/>
            <color indexed="81"/>
            <rFont val="Segoe UI"/>
            <family val="2"/>
          </rPr>
          <t>Desvio Padrão do período.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1" shapeId="0" xr:uid="{E94C07B3-205F-45E6-98DC-13F3EA5A8B4A}">
      <text>
        <r>
          <rPr>
            <sz val="14"/>
            <color indexed="81"/>
            <rFont val="Segoe UI"/>
            <family val="2"/>
          </rPr>
          <t>M + 1xσ</t>
        </r>
      </text>
    </comment>
    <comment ref="E14" authorId="1" shapeId="0" xr:uid="{861D6EB3-8C07-4E35-8ACC-6E90C34CB8FA}">
      <text>
        <r>
          <rPr>
            <sz val="14"/>
            <color indexed="81"/>
            <rFont val="Segoe UI"/>
            <family val="2"/>
          </rPr>
          <t>M + 2xσ</t>
        </r>
      </text>
    </comment>
    <comment ref="E15" authorId="1" shapeId="0" xr:uid="{DBBB4985-CC6A-4CA9-83FB-4B67D6023CE4}">
      <text>
        <r>
          <rPr>
            <sz val="14"/>
            <color indexed="81"/>
            <rFont val="Segoe UI"/>
            <family val="2"/>
          </rPr>
          <t>M + 3xσ</t>
        </r>
      </text>
    </comment>
  </commentList>
</comments>
</file>

<file path=xl/sharedStrings.xml><?xml version="1.0" encoding="utf-8"?>
<sst xmlns="http://schemas.openxmlformats.org/spreadsheetml/2006/main" count="148" uniqueCount="48">
  <si>
    <t>RI</t>
  </si>
  <si>
    <t>RE</t>
  </si>
  <si>
    <t>AviD</t>
  </si>
  <si>
    <t>Indicador</t>
  </si>
  <si>
    <t>Meses</t>
  </si>
  <si>
    <t>Ano:</t>
  </si>
  <si>
    <t>ALERTA 2</t>
  </si>
  <si>
    <t>ALERTA 3</t>
  </si>
  <si>
    <t xml:space="preserve">ALERTA 1 </t>
  </si>
  <si>
    <t>1 (Jan)</t>
  </si>
  <si>
    <t>2 (Fev)</t>
  </si>
  <si>
    <t>3 (Mar)</t>
  </si>
  <si>
    <t>4 (Abr)</t>
  </si>
  <si>
    <t>5 (Mai)</t>
  </si>
  <si>
    <t>6 (Jun)</t>
  </si>
  <si>
    <t>7 (Jul)</t>
  </si>
  <si>
    <t>8 (Ago)</t>
  </si>
  <si>
    <t>9 (Set)</t>
  </si>
  <si>
    <t>10 (Out)</t>
  </si>
  <si>
    <t>11 (Nov)</t>
  </si>
  <si>
    <t>12 (Dez)</t>
  </si>
  <si>
    <t>% da Meta</t>
  </si>
  <si>
    <t>Meta (M) (mensal)</t>
  </si>
  <si>
    <t>Valor/Índice (%) mensal **</t>
  </si>
  <si>
    <t>Valor/Índice (%) RI acumulado**</t>
  </si>
  <si>
    <t>Valor/Índice (%) RE acumulado**</t>
  </si>
  <si>
    <t>Valor/Índice (%) AviD acumulado**</t>
  </si>
  <si>
    <t>Valor/Índice (%) OS acumulado**</t>
  </si>
  <si>
    <t>OS</t>
  </si>
  <si>
    <t>Aeródromo:</t>
  </si>
  <si>
    <t>RELATÓRIO DE DESEMPENHO DE SEGURANÇA OPERACIONAL - RDSO</t>
  </si>
  <si>
    <t>Superintendência de Infraestrutura Aeroportuária - SIA/ANAC</t>
  </si>
  <si>
    <t>Coordenadoria de Gerenciamento de Segurança Operacional - CGSO/GIFC</t>
  </si>
  <si>
    <t>(M)</t>
  </si>
  <si>
    <r>
      <t>(</t>
    </r>
    <r>
      <rPr>
        <b/>
        <sz val="14"/>
        <rFont val="Calibri"/>
        <family val="2"/>
        <scheme val="minor"/>
      </rPr>
      <t>σ</t>
    </r>
    <r>
      <rPr>
        <b/>
        <sz val="11"/>
        <rFont val="Calibri"/>
        <family val="2"/>
        <scheme val="minor"/>
      </rPr>
      <t>)</t>
    </r>
  </si>
  <si>
    <t xml:space="preserve">TOTAL </t>
  </si>
  <si>
    <r>
      <rPr>
        <b/>
        <sz val="14"/>
        <color theme="1"/>
        <rFont val="Calibri"/>
        <family val="2"/>
        <scheme val="minor"/>
      </rPr>
      <t>(</t>
    </r>
    <r>
      <rPr>
        <b/>
        <sz val="14"/>
        <color theme="1"/>
        <rFont val="Calibri"/>
        <family val="2"/>
      </rPr>
      <t>σᵖ)</t>
    </r>
  </si>
  <si>
    <t>**Método de Cálculo</t>
  </si>
  <si>
    <r>
      <t>(</t>
    </r>
    <r>
      <rPr>
        <b/>
        <sz val="14"/>
        <color theme="1"/>
        <rFont val="Calibri"/>
        <family val="2"/>
      </rPr>
      <t>σᵖ)</t>
    </r>
  </si>
  <si>
    <t>Movimentação 
(pousos + decolagens)</t>
  </si>
  <si>
    <t>Nº de  eventos de Incursão em Pista (ReRI)</t>
  </si>
  <si>
    <t>Nº de  eventos de  Excursão de Pista (ReRE)</t>
  </si>
  <si>
    <t>SBXX</t>
  </si>
  <si>
    <t>20XX</t>
  </si>
  <si>
    <t>Nº de  eventos de  Colisão com Aves com Danos (AViD)</t>
  </si>
  <si>
    <t>Nº de  eventos de  Ocorrências de Solo (OS)</t>
  </si>
  <si>
    <t>Desvio-Padrão</t>
  </si>
  <si>
    <t>Nº Total de Colisões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</si>
</sst>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00000000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525961"/>
      <name val="Montserrat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color indexed="81"/>
      <name val="Segoe U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color rgb="FFFFC000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vertical="center" wrapText="1"/>
      <protection locked="0"/>
    </xf>
    <xf numFmtId="166" fontId="0" fillId="2" borderId="8" xfId="0" applyNumberFormat="1" applyFill="1" applyBorder="1" applyAlignment="1" applyProtection="1">
      <alignment horizontal="center" vertical="center"/>
      <protection locked="0"/>
    </xf>
    <xf numFmtId="166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5" fontId="0" fillId="5" borderId="0" xfId="0" applyNumberFormat="1" applyFill="1" applyBorder="1" applyAlignment="1" applyProtection="1">
      <alignment horizontal="center" wrapText="1"/>
      <protection locked="0"/>
    </xf>
    <xf numFmtId="164" fontId="0" fillId="5" borderId="0" xfId="0" applyNumberFormat="1" applyFill="1" applyBorder="1" applyAlignment="1" applyProtection="1">
      <alignment horizontal="center" wrapText="1"/>
      <protection locked="0"/>
    </xf>
    <xf numFmtId="164" fontId="8" fillId="0" borderId="0" xfId="0" applyNumberFormat="1" applyFont="1" applyBorder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2" fontId="23" fillId="0" borderId="0" xfId="0" applyNumberFormat="1" applyFont="1" applyAlignment="1" applyProtection="1">
      <alignment wrapText="1"/>
      <protection locked="0"/>
    </xf>
    <xf numFmtId="167" fontId="0" fillId="0" borderId="0" xfId="0" applyNumberForma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2" fontId="9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1" fillId="0" borderId="2" xfId="0" applyFont="1" applyBorder="1" applyAlignment="1" applyProtection="1">
      <alignment horizontal="center" vertical="center" wrapText="1"/>
    </xf>
    <xf numFmtId="2" fontId="1" fillId="0" borderId="3" xfId="0" applyNumberFormat="1" applyFont="1" applyBorder="1" applyAlignment="1" applyProtection="1">
      <alignment horizontal="center" vertical="center" wrapText="1"/>
    </xf>
    <xf numFmtId="2" fontId="7" fillId="0" borderId="4" xfId="0" applyNumberFormat="1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right" wrapText="1"/>
    </xf>
    <xf numFmtId="166" fontId="12" fillId="7" borderId="1" xfId="0" applyNumberFormat="1" applyFont="1" applyFill="1" applyBorder="1" applyAlignment="1" applyProtection="1">
      <alignment horizontal="center" vertical="center" wrapText="1"/>
    </xf>
    <xf numFmtId="166" fontId="12" fillId="7" borderId="6" xfId="0" applyNumberFormat="1" applyFont="1" applyFill="1" applyBorder="1" applyAlignment="1" applyProtection="1">
      <alignment horizontal="center" vertical="center" wrapText="1"/>
    </xf>
    <xf numFmtId="165" fontId="12" fillId="6" borderId="7" xfId="0" applyNumberFormat="1" applyFont="1" applyFill="1" applyBorder="1" applyAlignment="1" applyProtection="1">
      <alignment horizontal="center" vertical="center" wrapText="1"/>
    </xf>
    <xf numFmtId="166" fontId="12" fillId="3" borderId="8" xfId="0" applyNumberFormat="1" applyFont="1" applyFill="1" applyBorder="1" applyAlignment="1" applyProtection="1">
      <alignment horizontal="center" vertical="center" wrapText="1"/>
    </xf>
    <xf numFmtId="166" fontId="12" fillId="4" borderId="9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right" wrapText="1"/>
    </xf>
    <xf numFmtId="166" fontId="21" fillId="5" borderId="1" xfId="0" applyNumberFormat="1" applyFont="1" applyFill="1" applyBorder="1" applyAlignment="1" applyProtection="1">
      <alignment horizontal="center" vertical="center" wrapText="1"/>
    </xf>
    <xf numFmtId="166" fontId="24" fillId="8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right" vertical="center" wrapText="1"/>
    </xf>
    <xf numFmtId="166" fontId="21" fillId="0" borderId="1" xfId="0" applyNumberFormat="1" applyFont="1" applyBorder="1" applyAlignment="1" applyProtection="1">
      <alignment horizontal="center" vertical="center" wrapText="1"/>
    </xf>
    <xf numFmtId="166" fontId="21" fillId="0" borderId="6" xfId="0" applyNumberFormat="1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right" vertical="center" wrapText="1"/>
    </xf>
    <xf numFmtId="0" fontId="0" fillId="0" borderId="28" xfId="0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right" vertical="center" wrapText="1"/>
    </xf>
    <xf numFmtId="0" fontId="16" fillId="0" borderId="7" xfId="0" applyFont="1" applyBorder="1" applyAlignment="1" applyProtection="1">
      <alignment horizontal="right" vertical="center" wrapText="1"/>
    </xf>
    <xf numFmtId="166" fontId="21" fillId="0" borderId="8" xfId="0" applyNumberFormat="1" applyFont="1" applyBorder="1" applyAlignment="1" applyProtection="1">
      <alignment horizontal="center" vertical="center" wrapText="1"/>
    </xf>
    <xf numFmtId="166" fontId="21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center" vertical="center" wrapText="1"/>
    </xf>
    <xf numFmtId="16" fontId="1" fillId="0" borderId="3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1" fillId="0" borderId="14" xfId="0" applyFont="1" applyBorder="1" applyAlignment="1" applyProtection="1">
      <alignment horizontal="center" vertical="center" wrapText="1"/>
    </xf>
    <xf numFmtId="166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2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8" xfId="0" applyNumberFormat="1" applyFont="1" applyFill="1" applyBorder="1" applyAlignment="1" applyProtection="1">
      <alignment horizontal="center" vertical="center" wrapText="1"/>
    </xf>
    <xf numFmtId="164" fontId="12" fillId="4" borderId="9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6" fontId="0" fillId="7" borderId="1" xfId="0" applyNumberFormat="1" applyFill="1" applyBorder="1" applyAlignment="1" applyProtection="1">
      <alignment vertical="center"/>
    </xf>
    <xf numFmtId="166" fontId="0" fillId="7" borderId="6" xfId="0" applyNumberFormat="1" applyFill="1" applyBorder="1" applyAlignment="1" applyProtection="1">
      <alignment vertical="center"/>
    </xf>
    <xf numFmtId="166" fontId="23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 vertical="center" wrapText="1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7" fillId="7" borderId="15" xfId="0" applyFont="1" applyFill="1" applyBorder="1" applyAlignment="1" applyProtection="1">
      <alignment horizontal="center" vertical="center" wrapText="1"/>
      <protection locked="0"/>
    </xf>
    <xf numFmtId="0" fontId="7" fillId="7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0" fillId="0" borderId="21" xfId="0" applyBorder="1" applyAlignment="1" applyProtection="1">
      <alignment horizontal="center" wrapText="1"/>
    </xf>
    <xf numFmtId="0" fontId="0" fillId="0" borderId="22" xfId="0" applyBorder="1" applyAlignment="1" applyProtection="1">
      <alignment horizontal="center" wrapText="1"/>
    </xf>
    <xf numFmtId="0" fontId="0" fillId="0" borderId="24" xfId="0" applyBorder="1" applyAlignment="1" applyProtection="1">
      <alignment horizontal="center" wrapText="1"/>
    </xf>
    <xf numFmtId="0" fontId="0" fillId="0" borderId="25" xfId="0" applyBorder="1" applyAlignment="1" applyProtection="1">
      <alignment horizontal="center" wrapText="1"/>
    </xf>
    <xf numFmtId="0" fontId="17" fillId="5" borderId="19" xfId="0" applyFont="1" applyFill="1" applyBorder="1" applyAlignment="1" applyProtection="1">
      <alignment horizontal="center" vertical="center" wrapText="1"/>
    </xf>
    <xf numFmtId="0" fontId="17" fillId="5" borderId="20" xfId="0" applyFont="1" applyFill="1" applyBorder="1" applyAlignment="1" applyProtection="1">
      <alignment horizontal="center" vertical="center" wrapText="1"/>
    </xf>
    <xf numFmtId="0" fontId="17" fillId="5" borderId="22" xfId="0" applyFont="1" applyFill="1" applyBorder="1" applyAlignment="1" applyProtection="1">
      <alignment horizontal="center" vertical="center" wrapText="1"/>
    </xf>
    <xf numFmtId="0" fontId="17" fillId="5" borderId="23" xfId="0" applyFont="1" applyFill="1" applyBorder="1" applyAlignment="1" applyProtection="1">
      <alignment horizontal="center" vertical="center" wrapText="1"/>
    </xf>
    <xf numFmtId="0" fontId="18" fillId="5" borderId="22" xfId="0" applyFont="1" applyFill="1" applyBorder="1" applyAlignment="1" applyProtection="1">
      <alignment horizontal="center" wrapText="1"/>
    </xf>
    <xf numFmtId="0" fontId="18" fillId="5" borderId="23" xfId="0" applyFont="1" applyFill="1" applyBorder="1" applyAlignment="1" applyProtection="1">
      <alignment horizontal="center" wrapText="1"/>
    </xf>
    <xf numFmtId="0" fontId="19" fillId="5" borderId="25" xfId="0" applyFont="1" applyFill="1" applyBorder="1" applyAlignment="1" applyProtection="1">
      <alignment horizontal="center" wrapText="1"/>
    </xf>
    <xf numFmtId="0" fontId="20" fillId="5" borderId="25" xfId="0" applyFont="1" applyFill="1" applyBorder="1" applyAlignment="1" applyProtection="1">
      <alignment horizontal="center" wrapText="1"/>
    </xf>
    <xf numFmtId="0" fontId="20" fillId="5" borderId="26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[[ReRI]] - [[Incursão em Pista]]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71087661703419"/>
          <c:y val="8.8723113358097586E-2"/>
          <c:w val="0.78998047297302398"/>
          <c:h val="0.76234932642913145"/>
        </c:manualLayout>
      </c:layout>
      <c:barChart>
        <c:barDir val="col"/>
        <c:grouping val="clustered"/>
        <c:varyColors val="0"/>
        <c:ser>
          <c:idx val="0"/>
          <c:order val="0"/>
          <c:tx>
            <c:v>RI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RI!$F$10:$Q$10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8-45B3-8698-35E524979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769696"/>
        <c:axId val="1330850112"/>
      </c:barChart>
      <c:lineChart>
        <c:grouping val="standard"/>
        <c:varyColors val="0"/>
        <c:ser>
          <c:idx val="5"/>
          <c:order val="1"/>
          <c:tx>
            <c:v>RI acumulado</c:v>
          </c:tx>
          <c:spPr>
            <a:ln w="412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RI!$F$11:$Q$11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D-4279-AC06-72BF16B7FE86}"/>
            </c:ext>
          </c:extLst>
        </c:ser>
        <c:ser>
          <c:idx val="1"/>
          <c:order val="2"/>
          <c:tx>
            <c:v>META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RI!$F$12:$Q$12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8-45B3-8698-35E524979AFC}"/>
            </c:ext>
          </c:extLst>
        </c:ser>
        <c:ser>
          <c:idx val="4"/>
          <c:order val="3"/>
          <c:tx>
            <c:v>ALERTA 1</c:v>
          </c:tx>
          <c:spPr>
            <a:ln w="63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RI!$F$13:$Q$13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78-45B3-8698-35E524979AFC}"/>
            </c:ext>
          </c:extLst>
        </c:ser>
        <c:ser>
          <c:idx val="2"/>
          <c:order val="4"/>
          <c:tx>
            <c:v>ALERTA 2</c:v>
          </c:tx>
          <c:spPr>
            <a:ln w="63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val>
            <c:numRef>
              <c:f>RI!$F$14:$Q$14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78-45B3-8698-35E524979AFC}"/>
            </c:ext>
          </c:extLst>
        </c:ser>
        <c:ser>
          <c:idx val="3"/>
          <c:order val="5"/>
          <c:tx>
            <c:v>ALERTA 3</c:v>
          </c:tx>
          <c:spPr>
            <a:ln w="63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RI!$F$15:$Q$15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78-45B3-8698-35E524979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769696"/>
        <c:axId val="1330850112"/>
      </c:lineChart>
      <c:catAx>
        <c:axId val="1403769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0850112"/>
        <c:crosses val="autoZero"/>
        <c:auto val="1"/>
        <c:lblAlgn val="ctr"/>
        <c:lblOffset val="100"/>
        <c:noMultiLvlLbl val="0"/>
      </c:catAx>
      <c:valAx>
        <c:axId val="13308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376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[[ReRE]] - [[Excursão</a:t>
            </a:r>
            <a:r>
              <a:rPr lang="pt-BR" b="1" baseline="0"/>
              <a:t> de Pista]]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039364874214286"/>
          <c:y val="6.1175421471867726E-2"/>
          <c:w val="0.78998047297302398"/>
          <c:h val="0.76234932642913145"/>
        </c:manualLayout>
      </c:layout>
      <c:barChart>
        <c:barDir val="col"/>
        <c:grouping val="clustered"/>
        <c:varyColors val="0"/>
        <c:ser>
          <c:idx val="0"/>
          <c:order val="0"/>
          <c:tx>
            <c:v>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RE!$F$10:$Q$10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7-4924-BA4C-089F4866F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769696"/>
        <c:axId val="1330850112"/>
      </c:barChart>
      <c:lineChart>
        <c:grouping val="standard"/>
        <c:varyColors val="0"/>
        <c:ser>
          <c:idx val="5"/>
          <c:order val="1"/>
          <c:tx>
            <c:v>RE acumulado</c:v>
          </c:tx>
          <c:spPr>
            <a:ln w="412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RE!$F$11:$Q$11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7-4924-BA4C-089F4866FA24}"/>
            </c:ext>
          </c:extLst>
        </c:ser>
        <c:ser>
          <c:idx val="1"/>
          <c:order val="2"/>
          <c:tx>
            <c:v>META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RE!$F$12:$Q$12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97-4924-BA4C-089F4866FA24}"/>
            </c:ext>
          </c:extLst>
        </c:ser>
        <c:ser>
          <c:idx val="4"/>
          <c:order val="3"/>
          <c:tx>
            <c:v>ALERTA 1</c:v>
          </c:tx>
          <c:spPr>
            <a:ln w="63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RE!$F$13:$Q$13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97-4924-BA4C-089F4866FA24}"/>
            </c:ext>
          </c:extLst>
        </c:ser>
        <c:ser>
          <c:idx val="2"/>
          <c:order val="4"/>
          <c:tx>
            <c:v>ALERTA 2</c:v>
          </c:tx>
          <c:spPr>
            <a:ln w="63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val>
            <c:numRef>
              <c:f>RE!$F$14:$Q$14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97-4924-BA4C-089F4866FA24}"/>
            </c:ext>
          </c:extLst>
        </c:ser>
        <c:ser>
          <c:idx val="3"/>
          <c:order val="5"/>
          <c:tx>
            <c:v>ALERTA 3</c:v>
          </c:tx>
          <c:spPr>
            <a:ln w="63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RE!$F$15:$Q$15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97-4924-BA4C-089F4866F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769696"/>
        <c:axId val="1330850112"/>
      </c:lineChart>
      <c:catAx>
        <c:axId val="1403769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0850112"/>
        <c:crosses val="autoZero"/>
        <c:auto val="1"/>
        <c:lblAlgn val="ctr"/>
        <c:lblOffset val="100"/>
        <c:noMultiLvlLbl val="0"/>
      </c:catAx>
      <c:valAx>
        <c:axId val="13308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376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[[ReAviD]] - [[Resultado Ave com Dano]]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71087661703419"/>
          <c:y val="8.8723113358097586E-2"/>
          <c:w val="0.78998047297302398"/>
          <c:h val="0.76234932642913145"/>
        </c:manualLayout>
      </c:layout>
      <c:barChart>
        <c:barDir val="col"/>
        <c:grouping val="clustered"/>
        <c:varyColors val="0"/>
        <c:ser>
          <c:idx val="0"/>
          <c:order val="0"/>
          <c:tx>
            <c:v>AviD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AviD!$F$10:$Q$10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B59-9A43-0824866A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769696"/>
        <c:axId val="1330850112"/>
      </c:barChart>
      <c:lineChart>
        <c:grouping val="standard"/>
        <c:varyColors val="0"/>
        <c:ser>
          <c:idx val="5"/>
          <c:order val="1"/>
          <c:tx>
            <c:v>AviD acumulado</c:v>
          </c:tx>
          <c:spPr>
            <a:ln w="412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AviD!$F$11:$Q$11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C-4B59-9A43-0824866A96B2}"/>
            </c:ext>
          </c:extLst>
        </c:ser>
        <c:ser>
          <c:idx val="1"/>
          <c:order val="2"/>
          <c:tx>
            <c:v>META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AviD!$F$12:$Q$12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5C-4B59-9A43-0824866A96B2}"/>
            </c:ext>
          </c:extLst>
        </c:ser>
        <c:ser>
          <c:idx val="4"/>
          <c:order val="3"/>
          <c:tx>
            <c:v>ALERTA 1</c:v>
          </c:tx>
          <c:spPr>
            <a:ln w="63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AviD!$F$13:$Q$13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5C-4B59-9A43-0824866A96B2}"/>
            </c:ext>
          </c:extLst>
        </c:ser>
        <c:ser>
          <c:idx val="2"/>
          <c:order val="4"/>
          <c:tx>
            <c:v>ALERTA 2</c:v>
          </c:tx>
          <c:spPr>
            <a:ln w="63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val>
            <c:numRef>
              <c:f>AviD!$F$14:$Q$14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5C-4B59-9A43-0824866A96B2}"/>
            </c:ext>
          </c:extLst>
        </c:ser>
        <c:ser>
          <c:idx val="3"/>
          <c:order val="5"/>
          <c:tx>
            <c:v>ALERTA 3</c:v>
          </c:tx>
          <c:spPr>
            <a:ln w="63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AviD!$F$15:$Q$15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5C-4B59-9A43-0824866A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769696"/>
        <c:axId val="1330850112"/>
      </c:lineChart>
      <c:catAx>
        <c:axId val="1403769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0850112"/>
        <c:crosses val="autoZero"/>
        <c:auto val="1"/>
        <c:lblAlgn val="ctr"/>
        <c:lblOffset val="100"/>
        <c:noMultiLvlLbl val="0"/>
      </c:catAx>
      <c:valAx>
        <c:axId val="13308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376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[[ReOS]] - [[Ocorrências de Solo]]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71087661703419"/>
          <c:y val="8.8723113358097586E-2"/>
          <c:w val="0.78998047297302398"/>
          <c:h val="0.76234932642913145"/>
        </c:manualLayout>
      </c:layout>
      <c:barChart>
        <c:barDir val="col"/>
        <c:grouping val="clustered"/>
        <c:varyColors val="0"/>
        <c:ser>
          <c:idx val="0"/>
          <c:order val="0"/>
          <c:tx>
            <c:v>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OS!$F$10:$Q$10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2-4BF0-AE13-AB2C4EC3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769696"/>
        <c:axId val="1330850112"/>
      </c:barChart>
      <c:lineChart>
        <c:grouping val="standard"/>
        <c:varyColors val="0"/>
        <c:ser>
          <c:idx val="5"/>
          <c:order val="1"/>
          <c:tx>
            <c:v>OS acumulado</c:v>
          </c:tx>
          <c:spPr>
            <a:ln w="412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OS!$F$11:$Q$11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2-4BF0-AE13-AB2C4EC38154}"/>
            </c:ext>
          </c:extLst>
        </c:ser>
        <c:ser>
          <c:idx val="1"/>
          <c:order val="2"/>
          <c:tx>
            <c:v>META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OS!$F$12:$Q$12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72-4BF0-AE13-AB2C4EC38154}"/>
            </c:ext>
          </c:extLst>
        </c:ser>
        <c:ser>
          <c:idx val="4"/>
          <c:order val="3"/>
          <c:tx>
            <c:v>ALERTA 1</c:v>
          </c:tx>
          <c:spPr>
            <a:ln w="63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OS!$F$13:$Q$13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72-4BF0-AE13-AB2C4EC38154}"/>
            </c:ext>
          </c:extLst>
        </c:ser>
        <c:ser>
          <c:idx val="2"/>
          <c:order val="4"/>
          <c:tx>
            <c:v>ALERTA 2</c:v>
          </c:tx>
          <c:spPr>
            <a:ln w="63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val>
            <c:numRef>
              <c:f>OS!$F$14:$Q$14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72-4BF0-AE13-AB2C4EC38154}"/>
            </c:ext>
          </c:extLst>
        </c:ser>
        <c:ser>
          <c:idx val="3"/>
          <c:order val="5"/>
          <c:tx>
            <c:v>ALERTA 3</c:v>
          </c:tx>
          <c:spPr>
            <a:ln w="63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OS!$F$15:$Q$15</c:f>
              <c:numCache>
                <c:formatCode>0.00000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72-4BF0-AE13-AB2C4EC3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769696"/>
        <c:axId val="1330850112"/>
      </c:lineChart>
      <c:catAx>
        <c:axId val="1403769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0850112"/>
        <c:crosses val="autoZero"/>
        <c:auto val="1"/>
        <c:lblAlgn val="ctr"/>
        <c:lblOffset val="100"/>
        <c:noMultiLvlLbl val="0"/>
      </c:catAx>
      <c:valAx>
        <c:axId val="13308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376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768803</xdr:colOff>
      <xdr:row>16</xdr:row>
      <xdr:rowOff>134559</xdr:rowOff>
    </xdr:from>
    <xdr:to>
      <xdr:col>16</xdr:col>
      <xdr:colOff>581025</xdr:colOff>
      <xdr:row>36</xdr:row>
      <xdr:rowOff>155574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E64A6D9-26C1-49F8-AF64-84CD80449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109886</xdr:colOff>
      <xdr:row>3</xdr:row>
      <xdr:rowOff>54429</xdr:rowOff>
    </xdr:from>
    <xdr:to>
      <xdr:col>25</xdr:col>
      <xdr:colOff>527892</xdr:colOff>
      <xdr:row>13</xdr:row>
      <xdr:rowOff>178622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C187C4E3-85AB-4A7E-8D68-40DA211B5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086" y="565417"/>
          <a:ext cx="5384453" cy="3226654"/>
        </a:xfrm>
        <a:prstGeom prst="rect">
          <a:avLst/>
        </a:prstGeom>
      </xdr:spPr>
    </xdr:pic>
    <xdr:clientData/>
  </xdr:twoCellAnchor>
  <xdr:twoCellAnchor editAs="oneCell">
    <xdr:from>
      <xdr:col>1</xdr:col>
      <xdr:colOff>67734</xdr:colOff>
      <xdr:row>1</xdr:row>
      <xdr:rowOff>110067</xdr:rowOff>
    </xdr:from>
    <xdr:to>
      <xdr:col>3</xdr:col>
      <xdr:colOff>737389</xdr:colOff>
      <xdr:row>4</xdr:row>
      <xdr:rowOff>58208</xdr:rowOff>
    </xdr:to>
    <xdr:pic>
      <xdr:nvPicPr>
        <xdr:cNvPr id="4" name="Imagem 3" descr="ANAC Logo – Agência Nacional de Aviação Civil Logo - PNG e Vetor - Download  de Logo">
          <a:extLst>
            <a:ext uri="{FF2B5EF4-FFF2-40B4-BE49-F238E27FC236}">
              <a16:creationId xmlns:a16="http://schemas.microsoft.com/office/drawing/2014/main" id="{250F5B2C-B296-4062-9CCE-77108700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10067"/>
          <a:ext cx="2278322" cy="474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778328</xdr:colOff>
      <xdr:row>16</xdr:row>
      <xdr:rowOff>1209</xdr:rowOff>
    </xdr:from>
    <xdr:to>
      <xdr:col>16</xdr:col>
      <xdr:colOff>586740</xdr:colOff>
      <xdr:row>35</xdr:row>
      <xdr:rowOff>264159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890C168-FB2D-470D-8818-213403DB1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67734</xdr:colOff>
      <xdr:row>1</xdr:row>
      <xdr:rowOff>110067</xdr:rowOff>
    </xdr:from>
    <xdr:to>
      <xdr:col>3</xdr:col>
      <xdr:colOff>737389</xdr:colOff>
      <xdr:row>4</xdr:row>
      <xdr:rowOff>35348</xdr:rowOff>
    </xdr:to>
    <xdr:pic>
      <xdr:nvPicPr>
        <xdr:cNvPr id="7" name="Imagem 6" descr="ANAC Logo – Agência Nacional de Aviação Civil Logo - PNG e Vetor - Download  de Logo">
          <a:extLst>
            <a:ext uri="{FF2B5EF4-FFF2-40B4-BE49-F238E27FC236}">
              <a16:creationId xmlns:a16="http://schemas.microsoft.com/office/drawing/2014/main" id="{03FE3F03-6EBD-4EA7-9CFA-BA16BA90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54" y="300567"/>
          <a:ext cx="2285095" cy="473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197223</xdr:colOff>
      <xdr:row>2</xdr:row>
      <xdr:rowOff>174044</xdr:rowOff>
    </xdr:from>
    <xdr:to>
      <xdr:col>25</xdr:col>
      <xdr:colOff>552641</xdr:colOff>
      <xdr:row>14</xdr:row>
      <xdr:rowOff>295386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2849BEDB-8CD0-4671-A628-9EBB5D0FE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22423" y="505738"/>
          <a:ext cx="5321865" cy="3662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</xdr:colOff>
      <xdr:row>16</xdr:row>
      <xdr:rowOff>77409</xdr:rowOff>
    </xdr:from>
    <xdr:to>
      <xdr:col>17</xdr:col>
      <xdr:colOff>0</xdr:colOff>
      <xdr:row>36</xdr:row>
      <xdr:rowOff>73659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C607A4C-860A-4CE5-BBF6-B8482A167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67734</xdr:colOff>
      <xdr:row>1</xdr:row>
      <xdr:rowOff>110067</xdr:rowOff>
    </xdr:from>
    <xdr:to>
      <xdr:col>3</xdr:col>
      <xdr:colOff>737389</xdr:colOff>
      <xdr:row>4</xdr:row>
      <xdr:rowOff>35348</xdr:rowOff>
    </xdr:to>
    <xdr:pic>
      <xdr:nvPicPr>
        <xdr:cNvPr id="7" name="Imagem 6" descr="ANAC Logo – Agência Nacional de Aviação Civil Logo - PNG e Vetor - Download  de Logo">
          <a:extLst>
            <a:ext uri="{FF2B5EF4-FFF2-40B4-BE49-F238E27FC236}">
              <a16:creationId xmlns:a16="http://schemas.microsoft.com/office/drawing/2014/main" id="{1F9D4183-F358-4CD8-921F-E0A6667E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54" y="300567"/>
          <a:ext cx="2285095" cy="473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8964</xdr:colOff>
      <xdr:row>2</xdr:row>
      <xdr:rowOff>171313</xdr:rowOff>
    </xdr:from>
    <xdr:to>
      <xdr:col>25</xdr:col>
      <xdr:colOff>540050</xdr:colOff>
      <xdr:row>11</xdr:row>
      <xdr:rowOff>57823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FBFC436C-0E6E-4BA8-93C7-C58F08A8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40352" y="503007"/>
          <a:ext cx="5291345" cy="258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</xdr:colOff>
      <xdr:row>17</xdr:row>
      <xdr:rowOff>24069</xdr:rowOff>
    </xdr:from>
    <xdr:to>
      <xdr:col>17</xdr:col>
      <xdr:colOff>0</xdr:colOff>
      <xdr:row>36</xdr:row>
      <xdr:rowOff>203199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1D4862-8BD4-4ECF-BB37-B9CEAE822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67734</xdr:colOff>
      <xdr:row>1</xdr:row>
      <xdr:rowOff>110067</xdr:rowOff>
    </xdr:from>
    <xdr:to>
      <xdr:col>3</xdr:col>
      <xdr:colOff>737389</xdr:colOff>
      <xdr:row>4</xdr:row>
      <xdr:rowOff>35348</xdr:rowOff>
    </xdr:to>
    <xdr:pic>
      <xdr:nvPicPr>
        <xdr:cNvPr id="7" name="Imagem 6" descr="ANAC Logo – Agência Nacional de Aviação Civil Logo - PNG e Vetor - Download  de Logo">
          <a:extLst>
            <a:ext uri="{FF2B5EF4-FFF2-40B4-BE49-F238E27FC236}">
              <a16:creationId xmlns:a16="http://schemas.microsoft.com/office/drawing/2014/main" id="{196071D9-0755-458F-9377-811B6B78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54" y="300567"/>
          <a:ext cx="2285095" cy="473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26893</xdr:colOff>
      <xdr:row>3</xdr:row>
      <xdr:rowOff>13197</xdr:rowOff>
    </xdr:from>
    <xdr:to>
      <xdr:col>25</xdr:col>
      <xdr:colOff>583492</xdr:colOff>
      <xdr:row>17</xdr:row>
      <xdr:rowOff>144330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EC0D22E-5A91-412E-99E9-9E8B9EED4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58281" y="524185"/>
          <a:ext cx="5316858" cy="4191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9BBBB-163B-4F99-BF3A-FA9E8380DFD4}">
  <dimension ref="A1:U37"/>
  <sheetViews>
    <sheetView showGridLines="0" tabSelected="1" zoomScale="80" zoomScaleNormal="80" workbookViewId="0">
      <selection activeCell="AC12" sqref="AC12"/>
    </sheetView>
  </sheetViews>
  <sheetFormatPr defaultColWidth="8.88671875" defaultRowHeight="14.4"/>
  <cols>
    <col min="1" max="1" width="2.88671875" style="1" customWidth="1"/>
    <col min="2" max="4" width="11.6640625" style="1" customWidth="1"/>
    <col min="5" max="5" width="20" style="1" customWidth="1"/>
    <col min="6" max="17" width="8.33203125" style="1" customWidth="1"/>
    <col min="18" max="18" width="3" style="1" customWidth="1"/>
    <col min="19" max="19" width="11.6640625" style="5" customWidth="1"/>
    <col min="20" max="20" width="13.33203125" style="5" customWidth="1"/>
    <col min="21" max="26" width="8.88671875" style="1"/>
    <col min="27" max="27" width="6.109375" style="1" customWidth="1"/>
    <col min="28" max="16384" width="8.88671875" style="1"/>
  </cols>
  <sheetData>
    <row r="1" spans="1:21" ht="1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11.7" customHeight="1">
      <c r="A2" s="24"/>
      <c r="B2" s="78"/>
      <c r="C2" s="79"/>
      <c r="D2" s="79"/>
      <c r="E2" s="84" t="s">
        <v>30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21">
      <c r="A3" s="24"/>
      <c r="B3" s="80"/>
      <c r="C3" s="81"/>
      <c r="D3" s="81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  <c r="S3" s="6" t="s">
        <v>37</v>
      </c>
    </row>
    <row r="4" spans="1:21" ht="15.6">
      <c r="A4" s="24"/>
      <c r="B4" s="80"/>
      <c r="C4" s="81"/>
      <c r="D4" s="81"/>
      <c r="E4" s="88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21" ht="15" thickBot="1">
      <c r="A5" s="24"/>
      <c r="B5" s="82"/>
      <c r="C5" s="83"/>
      <c r="D5" s="83"/>
      <c r="E5" s="90" t="s">
        <v>32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21" s="4" customFormat="1" ht="28.2" customHeight="1" thickBot="1">
      <c r="A6" s="59"/>
      <c r="B6" s="60" t="s">
        <v>29</v>
      </c>
      <c r="C6" s="75" t="s">
        <v>42</v>
      </c>
      <c r="D6" s="77"/>
      <c r="E6" s="58" t="s">
        <v>5</v>
      </c>
      <c r="F6" s="75" t="s">
        <v>43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3"/>
      <c r="S6" s="7"/>
      <c r="T6" s="7"/>
    </row>
    <row r="7" spans="1:21" ht="27.75" customHeight="1">
      <c r="A7" s="24"/>
      <c r="B7" s="25" t="s">
        <v>3</v>
      </c>
      <c r="C7" s="52" t="s">
        <v>33</v>
      </c>
      <c r="D7" s="53" t="s">
        <v>34</v>
      </c>
      <c r="E7" s="54" t="s">
        <v>4</v>
      </c>
      <c r="F7" s="55" t="s">
        <v>9</v>
      </c>
      <c r="G7" s="55" t="s">
        <v>10</v>
      </c>
      <c r="H7" s="55" t="s">
        <v>11</v>
      </c>
      <c r="I7" s="55" t="s">
        <v>12</v>
      </c>
      <c r="J7" s="55" t="s">
        <v>13</v>
      </c>
      <c r="K7" s="55" t="s">
        <v>14</v>
      </c>
      <c r="L7" s="56" t="s">
        <v>15</v>
      </c>
      <c r="M7" s="55" t="s">
        <v>16</v>
      </c>
      <c r="N7" s="55" t="s">
        <v>17</v>
      </c>
      <c r="O7" s="55" t="s">
        <v>18</v>
      </c>
      <c r="P7" s="55" t="s">
        <v>19</v>
      </c>
      <c r="Q7" s="57" t="s">
        <v>20</v>
      </c>
    </row>
    <row r="8" spans="1:21" ht="28.2" thickBot="1">
      <c r="A8" s="24"/>
      <c r="B8" s="51" t="s">
        <v>0</v>
      </c>
      <c r="C8" s="8"/>
      <c r="D8" s="9"/>
      <c r="E8" s="50" t="s">
        <v>40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U8" s="12"/>
    </row>
    <row r="9" spans="1:21" ht="27.45" customHeight="1" thickBot="1">
      <c r="A9" s="24"/>
      <c r="B9" s="48"/>
      <c r="C9" s="49"/>
      <c r="D9" s="49"/>
      <c r="E9" s="50" t="s">
        <v>39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3"/>
      <c r="S9" s="14"/>
      <c r="T9" s="14"/>
      <c r="U9" s="12"/>
    </row>
    <row r="10" spans="1:21" ht="27.45" customHeight="1">
      <c r="A10" s="24"/>
      <c r="B10" s="25" t="s">
        <v>21</v>
      </c>
      <c r="C10" s="26" t="s">
        <v>35</v>
      </c>
      <c r="D10" s="27" t="s">
        <v>38</v>
      </c>
      <c r="E10" s="28" t="s">
        <v>23</v>
      </c>
      <c r="F10" s="29" t="e">
        <f>(F8*100)/F9</f>
        <v>#DIV/0!</v>
      </c>
      <c r="G10" s="29" t="e">
        <f t="shared" ref="G10:Q10" si="0">(G8*100)/G9</f>
        <v>#DIV/0!</v>
      </c>
      <c r="H10" s="29" t="e">
        <f t="shared" si="0"/>
        <v>#DIV/0!</v>
      </c>
      <c r="I10" s="29" t="e">
        <f t="shared" si="0"/>
        <v>#DIV/0!</v>
      </c>
      <c r="J10" s="29" t="e">
        <f t="shared" si="0"/>
        <v>#DIV/0!</v>
      </c>
      <c r="K10" s="29" t="e">
        <f t="shared" si="0"/>
        <v>#DIV/0!</v>
      </c>
      <c r="L10" s="29" t="e">
        <f t="shared" si="0"/>
        <v>#DIV/0!</v>
      </c>
      <c r="M10" s="29" t="e">
        <f t="shared" si="0"/>
        <v>#DIV/0!</v>
      </c>
      <c r="N10" s="29" t="e">
        <f t="shared" si="0"/>
        <v>#DIV/0!</v>
      </c>
      <c r="O10" s="29" t="e">
        <f t="shared" si="0"/>
        <v>#DIV/0!</v>
      </c>
      <c r="P10" s="29" t="e">
        <f t="shared" si="0"/>
        <v>#DIV/0!</v>
      </c>
      <c r="Q10" s="30" t="e">
        <f t="shared" si="0"/>
        <v>#DIV/0!</v>
      </c>
      <c r="R10" s="15"/>
      <c r="U10" s="12"/>
    </row>
    <row r="11" spans="1:21" ht="27.45" customHeight="1" thickBot="1">
      <c r="A11" s="24"/>
      <c r="B11" s="31" t="e">
        <f>(Q11*100/C8)</f>
        <v>#DIV/0!</v>
      </c>
      <c r="C11" s="32" t="e">
        <f>Q11</f>
        <v>#DIV/0!</v>
      </c>
      <c r="D11" s="33" t="e">
        <f>STDEV(F10:Q10)</f>
        <v>#DIV/0!</v>
      </c>
      <c r="E11" s="34" t="s">
        <v>24</v>
      </c>
      <c r="F11" s="35" t="e">
        <f>(F8*100/F9)</f>
        <v>#DIV/0!</v>
      </c>
      <c r="G11" s="35" t="e">
        <f>(SUM($F$8:G8)*100)/SUM($F$9:G9)</f>
        <v>#DIV/0!</v>
      </c>
      <c r="H11" s="35" t="e">
        <f>(SUM($F$8:H8)*100)/SUM($F$9:H9)</f>
        <v>#DIV/0!</v>
      </c>
      <c r="I11" s="35" t="e">
        <f>(SUM($F$8:I8)*100)/SUM($F$9:I9)</f>
        <v>#DIV/0!</v>
      </c>
      <c r="J11" s="35" t="e">
        <f>(SUM($F$8:J8)*100)/SUM($F$9:J9)</f>
        <v>#DIV/0!</v>
      </c>
      <c r="K11" s="35" t="e">
        <f>(SUM($F$8:K8)*100)/SUM($F$9:K9)</f>
        <v>#DIV/0!</v>
      </c>
      <c r="L11" s="35" t="e">
        <f>(SUM($F$8:L8)*100)/SUM($F$9:L9)</f>
        <v>#DIV/0!</v>
      </c>
      <c r="M11" s="35" t="e">
        <f>(SUM($F$8:M8)*100)/SUM($F$9:M9)</f>
        <v>#DIV/0!</v>
      </c>
      <c r="N11" s="35" t="e">
        <f>(SUM($F$8:N8)*100)/SUM($F$9:N9)</f>
        <v>#DIV/0!</v>
      </c>
      <c r="O11" s="35" t="e">
        <f>(SUM($F$8:O8)*100)/SUM($F$9:O9)</f>
        <v>#DIV/0!</v>
      </c>
      <c r="P11" s="35" t="e">
        <f>(SUM($F$8:P8)*100)/SUM($F$9:P9)</f>
        <v>#DIV/0!</v>
      </c>
      <c r="Q11" s="36" t="e">
        <f>(SUM($F$8:Q8)*100)/SUM($F$9:Q9)</f>
        <v>#DIV/0!</v>
      </c>
      <c r="R11" s="15"/>
      <c r="U11" s="12"/>
    </row>
    <row r="12" spans="1:21" ht="27.45" customHeight="1" thickBot="1">
      <c r="A12" s="24"/>
      <c r="B12" s="24"/>
      <c r="C12" s="37"/>
      <c r="D12" s="24"/>
      <c r="E12" s="38" t="s">
        <v>22</v>
      </c>
      <c r="F12" s="39">
        <f>C8/12</f>
        <v>0</v>
      </c>
      <c r="G12" s="39">
        <f>F12*2</f>
        <v>0</v>
      </c>
      <c r="H12" s="39">
        <f>F12*3</f>
        <v>0</v>
      </c>
      <c r="I12" s="39">
        <f>F12*4</f>
        <v>0</v>
      </c>
      <c r="J12" s="39">
        <f>F12*5</f>
        <v>0</v>
      </c>
      <c r="K12" s="39">
        <f>F12*6</f>
        <v>0</v>
      </c>
      <c r="L12" s="39">
        <f>F12*7</f>
        <v>0</v>
      </c>
      <c r="M12" s="39">
        <f>F12*8</f>
        <v>0</v>
      </c>
      <c r="N12" s="39">
        <f>F12*9</f>
        <v>0</v>
      </c>
      <c r="O12" s="39">
        <f>F12*10</f>
        <v>0</v>
      </c>
      <c r="P12" s="39">
        <f>F12*11</f>
        <v>0</v>
      </c>
      <c r="Q12" s="40">
        <f>F12*12</f>
        <v>0</v>
      </c>
      <c r="R12" s="15"/>
      <c r="U12" s="12"/>
    </row>
    <row r="13" spans="1:21" ht="27.45" customHeight="1">
      <c r="A13" s="24"/>
      <c r="B13" s="41" t="s">
        <v>46</v>
      </c>
      <c r="C13" s="37"/>
      <c r="D13" s="24"/>
      <c r="E13" s="42" t="s">
        <v>8</v>
      </c>
      <c r="F13" s="39">
        <f t="shared" ref="F13:Q13" si="1">F12+$D8</f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40">
        <f t="shared" si="1"/>
        <v>0</v>
      </c>
      <c r="R13" s="15"/>
      <c r="U13" s="12"/>
    </row>
    <row r="14" spans="1:21" ht="27" customHeight="1" thickBot="1">
      <c r="A14" s="24"/>
      <c r="B14" s="43" t="e">
        <f>STDEV(F10:K10)</f>
        <v>#DIV/0!</v>
      </c>
      <c r="C14" s="37"/>
      <c r="D14" s="24"/>
      <c r="E14" s="44" t="s">
        <v>6</v>
      </c>
      <c r="F14" s="39">
        <f t="shared" ref="F14:Q14" si="2">F12+2*$D8</f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  <c r="P14" s="39">
        <f t="shared" si="2"/>
        <v>0</v>
      </c>
      <c r="Q14" s="40">
        <f t="shared" si="2"/>
        <v>0</v>
      </c>
      <c r="R14" s="15"/>
      <c r="U14" s="12"/>
    </row>
    <row r="15" spans="1:21" ht="27" customHeight="1" thickBot="1">
      <c r="A15" s="24"/>
      <c r="B15" s="24"/>
      <c r="C15" s="37"/>
      <c r="D15" s="24"/>
      <c r="E15" s="45" t="s">
        <v>7</v>
      </c>
      <c r="F15" s="46">
        <f t="shared" ref="F15:Q15" si="3">F12+3*$D8</f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</v>
      </c>
      <c r="M15" s="46">
        <f t="shared" si="3"/>
        <v>0</v>
      </c>
      <c r="N15" s="46">
        <f t="shared" si="3"/>
        <v>0</v>
      </c>
      <c r="O15" s="46">
        <f t="shared" si="3"/>
        <v>0</v>
      </c>
      <c r="P15" s="46">
        <f t="shared" si="3"/>
        <v>0</v>
      </c>
      <c r="Q15" s="47">
        <f t="shared" si="3"/>
        <v>0</v>
      </c>
      <c r="R15" s="16"/>
      <c r="T15" s="17"/>
    </row>
    <row r="16" spans="1:21">
      <c r="C16" s="2"/>
      <c r="R16" s="16"/>
    </row>
    <row r="17" spans="3:20">
      <c r="C17" s="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3:20">
      <c r="C18" s="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T18" s="18"/>
    </row>
    <row r="19" spans="3:20">
      <c r="C19" s="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3:20"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3:20"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33" spans="3:21" ht="33.6" customHeight="1"/>
    <row r="34" spans="3:21" s="23" customFormat="1" ht="21">
      <c r="C34" s="19"/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0"/>
      <c r="S34" s="21"/>
      <c r="T34" s="21"/>
      <c r="U34" s="22"/>
    </row>
    <row r="35" spans="3:21" s="23" customFormat="1" ht="2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21"/>
      <c r="T35" s="21"/>
    </row>
    <row r="36" spans="3:21" ht="21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3:21" ht="21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 algorithmName="SHA-512" hashValue="0Bxpe8cNVq+igu2WsS/NVXRO3bdfLoby8wqqP2KdfblZU/et3w007prjGrut+lJefx3t/wX1qGKPZPvFwCTzvA==" saltValue="YkzwnmvK0OJS/mvk3RrTTg==" spinCount="100000" sheet="1" objects="1" scenarios="1" selectLockedCells="1"/>
  <mergeCells count="6">
    <mergeCell ref="F6:Q6"/>
    <mergeCell ref="C6:D6"/>
    <mergeCell ref="B2:D5"/>
    <mergeCell ref="E2:Q3"/>
    <mergeCell ref="E4:Q4"/>
    <mergeCell ref="E5:Q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E85D-8FED-46C7-B925-BAD37298A92F}">
  <dimension ref="A1:U37"/>
  <sheetViews>
    <sheetView showGridLines="0" topLeftCell="A3" zoomScale="80" zoomScaleNormal="80" workbookViewId="0">
      <selection activeCell="W25" sqref="W25"/>
    </sheetView>
  </sheetViews>
  <sheetFormatPr defaultColWidth="8.88671875" defaultRowHeight="14.4"/>
  <cols>
    <col min="1" max="1" width="2.88671875" style="1" customWidth="1"/>
    <col min="2" max="4" width="11.6640625" style="1" customWidth="1"/>
    <col min="5" max="5" width="19.88671875" style="1" customWidth="1"/>
    <col min="6" max="6" width="9.109375" style="1" customWidth="1"/>
    <col min="7" max="7" width="9" style="1" customWidth="1"/>
    <col min="8" max="8" width="8.6640625" style="1" customWidth="1"/>
    <col min="9" max="17" width="8.88671875" style="1"/>
    <col min="18" max="18" width="3" style="1" customWidth="1"/>
    <col min="19" max="19" width="11.6640625" style="5" customWidth="1"/>
    <col min="20" max="20" width="13.33203125" style="5" customWidth="1"/>
    <col min="21" max="16384" width="8.88671875" style="1"/>
  </cols>
  <sheetData>
    <row r="1" spans="1:21" ht="1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11.7" customHeight="1">
      <c r="A2" s="24"/>
      <c r="B2" s="78"/>
      <c r="C2" s="79"/>
      <c r="D2" s="79"/>
      <c r="E2" s="84" t="s">
        <v>30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21">
      <c r="A3" s="24"/>
      <c r="B3" s="80"/>
      <c r="C3" s="81"/>
      <c r="D3" s="81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  <c r="S3" s="6" t="s">
        <v>37</v>
      </c>
    </row>
    <row r="4" spans="1:21" ht="15.6">
      <c r="A4" s="24"/>
      <c r="B4" s="80"/>
      <c r="C4" s="81"/>
      <c r="D4" s="81"/>
      <c r="E4" s="88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21" ht="15" thickBot="1">
      <c r="A5" s="24"/>
      <c r="B5" s="82"/>
      <c r="C5" s="83"/>
      <c r="D5" s="83"/>
      <c r="E5" s="90" t="s">
        <v>32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21" s="4" customFormat="1" ht="28.2" customHeight="1" thickBot="1">
      <c r="A6" s="59"/>
      <c r="B6" s="60" t="s">
        <v>29</v>
      </c>
      <c r="C6" s="75" t="s">
        <v>42</v>
      </c>
      <c r="D6" s="77"/>
      <c r="E6" s="58" t="s">
        <v>5</v>
      </c>
      <c r="F6" s="75" t="s">
        <v>43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3"/>
      <c r="S6" s="7"/>
      <c r="T6" s="7"/>
    </row>
    <row r="7" spans="1:21" ht="19.2" customHeight="1">
      <c r="A7" s="24"/>
      <c r="B7" s="65" t="s">
        <v>3</v>
      </c>
      <c r="C7" s="66" t="s">
        <v>33</v>
      </c>
      <c r="D7" s="67" t="s">
        <v>34</v>
      </c>
      <c r="E7" s="54" t="s">
        <v>4</v>
      </c>
      <c r="F7" s="55" t="s">
        <v>9</v>
      </c>
      <c r="G7" s="55" t="s">
        <v>10</v>
      </c>
      <c r="H7" s="55" t="s">
        <v>11</v>
      </c>
      <c r="I7" s="55" t="s">
        <v>12</v>
      </c>
      <c r="J7" s="55" t="s">
        <v>13</v>
      </c>
      <c r="K7" s="55" t="s">
        <v>14</v>
      </c>
      <c r="L7" s="56" t="s">
        <v>15</v>
      </c>
      <c r="M7" s="55" t="s">
        <v>16</v>
      </c>
      <c r="N7" s="55" t="s">
        <v>17</v>
      </c>
      <c r="O7" s="55" t="s">
        <v>18</v>
      </c>
      <c r="P7" s="55" t="s">
        <v>19</v>
      </c>
      <c r="Q7" s="57" t="s">
        <v>20</v>
      </c>
    </row>
    <row r="8" spans="1:21" ht="28.2" thickBot="1">
      <c r="A8" s="24"/>
      <c r="B8" s="51" t="s">
        <v>1</v>
      </c>
      <c r="C8" s="61"/>
      <c r="D8" s="62"/>
      <c r="E8" s="50" t="s">
        <v>41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U8" s="12"/>
    </row>
    <row r="9" spans="1:21" ht="27.45" customHeight="1" thickBot="1">
      <c r="A9" s="24"/>
      <c r="B9" s="48"/>
      <c r="C9" s="49"/>
      <c r="D9" s="49"/>
      <c r="E9" s="50" t="s">
        <v>39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3"/>
      <c r="S9" s="14"/>
      <c r="T9" s="14"/>
      <c r="U9" s="12"/>
    </row>
    <row r="10" spans="1:21" ht="27.45" customHeight="1">
      <c r="A10" s="24"/>
      <c r="B10" s="25" t="s">
        <v>21</v>
      </c>
      <c r="C10" s="26" t="s">
        <v>35</v>
      </c>
      <c r="D10" s="27" t="s">
        <v>36</v>
      </c>
      <c r="E10" s="28" t="s">
        <v>23</v>
      </c>
      <c r="F10" s="29" t="e">
        <f>(F8*100)/F9</f>
        <v>#DIV/0!</v>
      </c>
      <c r="G10" s="29" t="e">
        <f t="shared" ref="G10:Q10" si="0">(G8*100)/G9</f>
        <v>#DIV/0!</v>
      </c>
      <c r="H10" s="29" t="e">
        <f t="shared" si="0"/>
        <v>#DIV/0!</v>
      </c>
      <c r="I10" s="29" t="e">
        <f t="shared" si="0"/>
        <v>#DIV/0!</v>
      </c>
      <c r="J10" s="29" t="e">
        <f t="shared" si="0"/>
        <v>#DIV/0!</v>
      </c>
      <c r="K10" s="29" t="e">
        <f t="shared" si="0"/>
        <v>#DIV/0!</v>
      </c>
      <c r="L10" s="29" t="e">
        <f t="shared" si="0"/>
        <v>#DIV/0!</v>
      </c>
      <c r="M10" s="29" t="e">
        <f t="shared" si="0"/>
        <v>#DIV/0!</v>
      </c>
      <c r="N10" s="29" t="e">
        <f t="shared" si="0"/>
        <v>#DIV/0!</v>
      </c>
      <c r="O10" s="29" t="e">
        <f t="shared" si="0"/>
        <v>#DIV/0!</v>
      </c>
      <c r="P10" s="29" t="e">
        <f t="shared" si="0"/>
        <v>#DIV/0!</v>
      </c>
      <c r="Q10" s="30" t="e">
        <f t="shared" si="0"/>
        <v>#DIV/0!</v>
      </c>
      <c r="R10" s="15"/>
      <c r="U10" s="12"/>
    </row>
    <row r="11" spans="1:21" ht="27.45" customHeight="1" thickBot="1">
      <c r="A11" s="24"/>
      <c r="B11" s="31" t="e">
        <f>(Q11*100)/C8</f>
        <v>#DIV/0!</v>
      </c>
      <c r="C11" s="63" t="e">
        <f>Q11</f>
        <v>#DIV/0!</v>
      </c>
      <c r="D11" s="64" t="e">
        <f>STDEV(F10:Q10)</f>
        <v>#DIV/0!</v>
      </c>
      <c r="E11" s="34" t="s">
        <v>25</v>
      </c>
      <c r="F11" s="35" t="e">
        <f>(F8*100)/F9</f>
        <v>#DIV/0!</v>
      </c>
      <c r="G11" s="35" t="e">
        <f>(SUM($F$8:G8)*100)/(SUM($F$9:G9))</f>
        <v>#DIV/0!</v>
      </c>
      <c r="H11" s="35" t="e">
        <f>(SUM($F$8:H8)*100)/(SUM($F$9:H9))</f>
        <v>#DIV/0!</v>
      </c>
      <c r="I11" s="35" t="e">
        <f>(SUM($F$8:I8)*100)/(SUM($F$9:I9))</f>
        <v>#DIV/0!</v>
      </c>
      <c r="J11" s="35" t="e">
        <f>(SUM($F$8:J8)*100)/(SUM($F$9:J9))</f>
        <v>#DIV/0!</v>
      </c>
      <c r="K11" s="35" t="e">
        <f>(SUM($F$8:K8)*100)/(SUM($F$9:K9))</f>
        <v>#DIV/0!</v>
      </c>
      <c r="L11" s="35" t="e">
        <f>(SUM($F$8:L8)*100)/(SUM($F$9:L9))</f>
        <v>#DIV/0!</v>
      </c>
      <c r="M11" s="35" t="e">
        <f>(SUM($F$8:M8)*100)/(SUM($F$9:M9))</f>
        <v>#DIV/0!</v>
      </c>
      <c r="N11" s="35" t="e">
        <f>(SUM($F$8:N8)*100)/(SUM($F$9:N9))</f>
        <v>#DIV/0!</v>
      </c>
      <c r="O11" s="35" t="e">
        <f>(SUM($F$8:O8)*100)/(SUM($F$9:O9))</f>
        <v>#DIV/0!</v>
      </c>
      <c r="P11" s="35" t="e">
        <f>(SUM($F$8:P8)*100)/(SUM($F$9:P9))</f>
        <v>#DIV/0!</v>
      </c>
      <c r="Q11" s="36" t="e">
        <f>(SUM($F$8:Q8)*100)/(SUM($F$9:Q9))</f>
        <v>#DIV/0!</v>
      </c>
      <c r="R11" s="15"/>
      <c r="U11" s="12"/>
    </row>
    <row r="12" spans="1:21" ht="27.45" customHeight="1" thickBot="1">
      <c r="A12" s="24"/>
      <c r="B12" s="24"/>
      <c r="C12" s="37"/>
      <c r="D12" s="24"/>
      <c r="E12" s="38" t="s">
        <v>22</v>
      </c>
      <c r="F12" s="39">
        <f>C8/12</f>
        <v>0</v>
      </c>
      <c r="G12" s="39">
        <f>F12*2</f>
        <v>0</v>
      </c>
      <c r="H12" s="39">
        <f>F12*3</f>
        <v>0</v>
      </c>
      <c r="I12" s="39">
        <f>F12*4</f>
        <v>0</v>
      </c>
      <c r="J12" s="39">
        <f>F12*5</f>
        <v>0</v>
      </c>
      <c r="K12" s="39">
        <f>F12*6</f>
        <v>0</v>
      </c>
      <c r="L12" s="39">
        <f>F12*7</f>
        <v>0</v>
      </c>
      <c r="M12" s="39">
        <f>F12*8</f>
        <v>0</v>
      </c>
      <c r="N12" s="39">
        <f>F12*9</f>
        <v>0</v>
      </c>
      <c r="O12" s="39">
        <f>F12*10</f>
        <v>0</v>
      </c>
      <c r="P12" s="39">
        <f>F12*11</f>
        <v>0</v>
      </c>
      <c r="Q12" s="40">
        <f>F12*12</f>
        <v>0</v>
      </c>
      <c r="R12" s="15"/>
      <c r="U12" s="12"/>
    </row>
    <row r="13" spans="1:21" ht="27.45" customHeight="1">
      <c r="A13" s="24"/>
      <c r="B13" s="41" t="s">
        <v>46</v>
      </c>
      <c r="C13" s="37"/>
      <c r="D13" s="24"/>
      <c r="E13" s="42" t="s">
        <v>8</v>
      </c>
      <c r="F13" s="39">
        <f t="shared" ref="F13:Q13" si="1">F12+$D8</f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40">
        <f t="shared" si="1"/>
        <v>0</v>
      </c>
      <c r="R13" s="15"/>
      <c r="U13" s="12"/>
    </row>
    <row r="14" spans="1:21" ht="27" customHeight="1" thickBot="1">
      <c r="A14" s="24"/>
      <c r="B14" s="43" t="e">
        <f>STDEV(F10:K10)</f>
        <v>#DIV/0!</v>
      </c>
      <c r="C14" s="37"/>
      <c r="D14" s="24"/>
      <c r="E14" s="44" t="s">
        <v>6</v>
      </c>
      <c r="F14" s="39">
        <f t="shared" ref="F14:Q14" si="2">F12+2*$D8</f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  <c r="P14" s="39">
        <f t="shared" si="2"/>
        <v>0</v>
      </c>
      <c r="Q14" s="40">
        <f t="shared" si="2"/>
        <v>0</v>
      </c>
      <c r="R14" s="15"/>
      <c r="U14" s="12"/>
    </row>
    <row r="15" spans="1:21" ht="27" customHeight="1" thickBot="1">
      <c r="A15" s="24"/>
      <c r="B15" s="24"/>
      <c r="C15" s="37"/>
      <c r="D15" s="24"/>
      <c r="E15" s="45" t="s">
        <v>7</v>
      </c>
      <c r="F15" s="46">
        <f t="shared" ref="F15:Q15" si="3">F12+3*$D8</f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</v>
      </c>
      <c r="M15" s="46">
        <f t="shared" si="3"/>
        <v>0</v>
      </c>
      <c r="N15" s="46">
        <f t="shared" si="3"/>
        <v>0</v>
      </c>
      <c r="O15" s="46">
        <f t="shared" si="3"/>
        <v>0</v>
      </c>
      <c r="P15" s="46">
        <f t="shared" si="3"/>
        <v>0</v>
      </c>
      <c r="Q15" s="47">
        <f t="shared" si="3"/>
        <v>0</v>
      </c>
      <c r="R15" s="16"/>
    </row>
    <row r="16" spans="1:21">
      <c r="C16" s="2"/>
      <c r="R16" s="16"/>
    </row>
    <row r="17" spans="3:18">
      <c r="C17" s="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3:18">
      <c r="C18" s="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3:18">
      <c r="C19" s="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3:18"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3:18"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33" spans="3:21" ht="33.6" customHeight="1"/>
    <row r="34" spans="3:21" s="23" customFormat="1" ht="21">
      <c r="C34" s="19"/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0"/>
      <c r="S34" s="21"/>
      <c r="T34" s="21"/>
      <c r="U34" s="22"/>
    </row>
    <row r="35" spans="3:21" s="23" customFormat="1" ht="2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21"/>
      <c r="T35" s="21"/>
    </row>
    <row r="36" spans="3:21" ht="21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3:21" ht="21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 algorithmName="SHA-512" hashValue="eRWRdNgSl8IzXHGwiIdNXYVtMsoXRATVYtmcXmsF2Ha6YV9sydEybeI++ilCnjMA7ylAA3OI2eyIgCULmqMO5g==" saltValue="Ha2pPkhNCOm/0MfwMmmzeg==" spinCount="100000" sheet="1" objects="1" scenarios="1" selectLockedCells="1"/>
  <mergeCells count="6">
    <mergeCell ref="B2:D5"/>
    <mergeCell ref="E2:Q3"/>
    <mergeCell ref="E4:Q4"/>
    <mergeCell ref="E5:Q5"/>
    <mergeCell ref="C6:D6"/>
    <mergeCell ref="F6:Q6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50BBF-B215-4715-9058-C1E9ED6B8C5D}">
  <dimension ref="A1:U37"/>
  <sheetViews>
    <sheetView showGridLines="0" zoomScale="80" zoomScaleNormal="80" workbookViewId="0">
      <selection activeCell="D16" sqref="D16"/>
    </sheetView>
  </sheetViews>
  <sheetFormatPr defaultColWidth="8.88671875" defaultRowHeight="14.4"/>
  <cols>
    <col min="1" max="1" width="2.88671875" style="1" customWidth="1"/>
    <col min="2" max="4" width="11.6640625" style="1" customWidth="1"/>
    <col min="5" max="5" width="20" style="1" customWidth="1"/>
    <col min="6" max="7" width="9" style="1" customWidth="1"/>
    <col min="8" max="8" width="8.6640625" style="1" customWidth="1"/>
    <col min="9" max="17" width="8.88671875" style="1"/>
    <col min="18" max="18" width="3" style="1" customWidth="1"/>
    <col min="19" max="19" width="11.6640625" style="5" customWidth="1"/>
    <col min="20" max="20" width="13.33203125" style="5" customWidth="1"/>
    <col min="21" max="16384" width="8.88671875" style="1"/>
  </cols>
  <sheetData>
    <row r="1" spans="1:21" ht="1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11.7" customHeight="1">
      <c r="A2" s="24"/>
      <c r="B2" s="78"/>
      <c r="C2" s="79"/>
      <c r="D2" s="79"/>
      <c r="E2" s="84" t="s">
        <v>30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21">
      <c r="A3" s="24"/>
      <c r="B3" s="80"/>
      <c r="C3" s="81"/>
      <c r="D3" s="81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  <c r="S3" s="6" t="s">
        <v>37</v>
      </c>
    </row>
    <row r="4" spans="1:21" ht="15.6">
      <c r="A4" s="24"/>
      <c r="B4" s="80"/>
      <c r="C4" s="81"/>
      <c r="D4" s="81"/>
      <c r="E4" s="88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21" ht="15" thickBot="1">
      <c r="A5" s="24"/>
      <c r="B5" s="82"/>
      <c r="C5" s="83"/>
      <c r="D5" s="83"/>
      <c r="E5" s="90" t="s">
        <v>32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21" s="4" customFormat="1" ht="28.2" customHeight="1" thickBot="1">
      <c r="A6" s="59"/>
      <c r="B6" s="60" t="s">
        <v>29</v>
      </c>
      <c r="C6" s="75" t="s">
        <v>42</v>
      </c>
      <c r="D6" s="77"/>
      <c r="E6" s="58" t="s">
        <v>5</v>
      </c>
      <c r="F6" s="75" t="s">
        <v>43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3"/>
      <c r="S6" s="7"/>
      <c r="T6" s="7"/>
    </row>
    <row r="7" spans="1:21" ht="19.2" customHeight="1">
      <c r="A7" s="24"/>
      <c r="B7" s="65" t="s">
        <v>3</v>
      </c>
      <c r="C7" s="66" t="s">
        <v>33</v>
      </c>
      <c r="D7" s="67" t="s">
        <v>34</v>
      </c>
      <c r="E7" s="54" t="s">
        <v>4</v>
      </c>
      <c r="F7" s="55" t="s">
        <v>9</v>
      </c>
      <c r="G7" s="55" t="s">
        <v>10</v>
      </c>
      <c r="H7" s="55" t="s">
        <v>11</v>
      </c>
      <c r="I7" s="55" t="s">
        <v>12</v>
      </c>
      <c r="J7" s="55" t="s">
        <v>13</v>
      </c>
      <c r="K7" s="55" t="s">
        <v>14</v>
      </c>
      <c r="L7" s="56" t="s">
        <v>15</v>
      </c>
      <c r="M7" s="55" t="s">
        <v>16</v>
      </c>
      <c r="N7" s="55" t="s">
        <v>17</v>
      </c>
      <c r="O7" s="55" t="s">
        <v>18</v>
      </c>
      <c r="P7" s="55" t="s">
        <v>19</v>
      </c>
      <c r="Q7" s="57" t="s">
        <v>20</v>
      </c>
    </row>
    <row r="8" spans="1:21" ht="42" thickBot="1">
      <c r="A8" s="24"/>
      <c r="B8" s="51" t="s">
        <v>2</v>
      </c>
      <c r="C8" s="61"/>
      <c r="D8" s="62"/>
      <c r="E8" s="50" t="s">
        <v>44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U8" s="12"/>
    </row>
    <row r="9" spans="1:21" ht="27.45" customHeight="1" thickBot="1">
      <c r="A9" s="24"/>
      <c r="B9" s="48"/>
      <c r="C9" s="49"/>
      <c r="D9" s="49"/>
      <c r="E9" s="50" t="s">
        <v>47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3"/>
      <c r="S9" s="14"/>
      <c r="T9" s="14"/>
      <c r="U9" s="12"/>
    </row>
    <row r="10" spans="1:21" s="4" customFormat="1" ht="27.45" customHeight="1">
      <c r="A10" s="59"/>
      <c r="B10" s="25" t="s">
        <v>21</v>
      </c>
      <c r="C10" s="26" t="s">
        <v>35</v>
      </c>
      <c r="D10" s="27" t="s">
        <v>36</v>
      </c>
      <c r="E10" s="50" t="s">
        <v>23</v>
      </c>
      <c r="F10" s="71" t="e">
        <f>(F8*100)/F9</f>
        <v>#DIV/0!</v>
      </c>
      <c r="G10" s="71" t="e">
        <f t="shared" ref="G10:Q10" si="0">(G8*100)/G9</f>
        <v>#DIV/0!</v>
      </c>
      <c r="H10" s="71" t="e">
        <f t="shared" si="0"/>
        <v>#DIV/0!</v>
      </c>
      <c r="I10" s="71" t="e">
        <f t="shared" si="0"/>
        <v>#DIV/0!</v>
      </c>
      <c r="J10" s="71" t="e">
        <f t="shared" si="0"/>
        <v>#DIV/0!</v>
      </c>
      <c r="K10" s="71" t="e">
        <f t="shared" si="0"/>
        <v>#DIV/0!</v>
      </c>
      <c r="L10" s="71" t="e">
        <f t="shared" si="0"/>
        <v>#DIV/0!</v>
      </c>
      <c r="M10" s="71" t="e">
        <f t="shared" si="0"/>
        <v>#DIV/0!</v>
      </c>
      <c r="N10" s="71" t="e">
        <f t="shared" si="0"/>
        <v>#DIV/0!</v>
      </c>
      <c r="O10" s="71" t="e">
        <f t="shared" si="0"/>
        <v>#DIV/0!</v>
      </c>
      <c r="P10" s="71" t="e">
        <f t="shared" si="0"/>
        <v>#DIV/0!</v>
      </c>
      <c r="Q10" s="72" t="e">
        <f t="shared" si="0"/>
        <v>#DIV/0!</v>
      </c>
      <c r="R10" s="68"/>
      <c r="S10" s="69"/>
      <c r="T10" s="69"/>
      <c r="U10" s="70"/>
    </row>
    <row r="11" spans="1:21" ht="27.45" customHeight="1" thickBot="1">
      <c r="A11" s="24"/>
      <c r="B11" s="31" t="e">
        <f>(Q11*100)/C8</f>
        <v>#DIV/0!</v>
      </c>
      <c r="C11" s="32" t="e">
        <f>Q11</f>
        <v>#DIV/0!</v>
      </c>
      <c r="D11" s="33" t="e">
        <f>STDEV(F10:Q10)</f>
        <v>#DIV/0!</v>
      </c>
      <c r="E11" s="34" t="s">
        <v>26</v>
      </c>
      <c r="F11" s="35" t="e">
        <f>(F8*100)/F9</f>
        <v>#DIV/0!</v>
      </c>
      <c r="G11" s="35" t="e">
        <f>(SUM($F$8:G8)*100)/SUM($F$9:G9)</f>
        <v>#DIV/0!</v>
      </c>
      <c r="H11" s="35" t="e">
        <f>(SUM($F$8:H8)*100)/SUM($F$9:H9)</f>
        <v>#DIV/0!</v>
      </c>
      <c r="I11" s="35" t="e">
        <f>(SUM($F$8:I8)*100)/SUM($F$9:I9)</f>
        <v>#DIV/0!</v>
      </c>
      <c r="J11" s="35" t="e">
        <f>(SUM($F$8:J8)*100)/SUM($F$9:J9)</f>
        <v>#DIV/0!</v>
      </c>
      <c r="K11" s="35" t="e">
        <f>(SUM($F$8:K8)*100)/SUM($F$9:K9)</f>
        <v>#DIV/0!</v>
      </c>
      <c r="L11" s="35" t="e">
        <f>(SUM($F$8:L8)*100)/SUM($F$9:L9)</f>
        <v>#DIV/0!</v>
      </c>
      <c r="M11" s="35" t="e">
        <f>(SUM($F$8:M8)*100)/SUM($F$9:M9)</f>
        <v>#DIV/0!</v>
      </c>
      <c r="N11" s="35" t="e">
        <f>(SUM($F$8:N8)*100)/SUM($F$9:N9)</f>
        <v>#DIV/0!</v>
      </c>
      <c r="O11" s="35" t="e">
        <f>(SUM($F$8:O8)*100)/SUM($F$9:O9)</f>
        <v>#DIV/0!</v>
      </c>
      <c r="P11" s="35" t="e">
        <f>(SUM($F$8:P8)*100)/SUM($F$9:P9)</f>
        <v>#DIV/0!</v>
      </c>
      <c r="Q11" s="36" t="e">
        <f>(SUM($F$8:Q8)*100)/SUM($F$9:Q9)</f>
        <v>#DIV/0!</v>
      </c>
      <c r="R11" s="15"/>
      <c r="U11" s="12"/>
    </row>
    <row r="12" spans="1:21" ht="27.45" customHeight="1" thickBot="1">
      <c r="A12" s="24"/>
      <c r="B12" s="24"/>
      <c r="C12" s="37"/>
      <c r="D12" s="24"/>
      <c r="E12" s="38" t="s">
        <v>22</v>
      </c>
      <c r="F12" s="39">
        <f>C8/12</f>
        <v>0</v>
      </c>
      <c r="G12" s="39">
        <f>F12*2</f>
        <v>0</v>
      </c>
      <c r="H12" s="39">
        <f>F12*3</f>
        <v>0</v>
      </c>
      <c r="I12" s="39">
        <f>F12*4</f>
        <v>0</v>
      </c>
      <c r="J12" s="39">
        <f>F12*5</f>
        <v>0</v>
      </c>
      <c r="K12" s="39">
        <f>F12*6</f>
        <v>0</v>
      </c>
      <c r="L12" s="39">
        <f>F12*7</f>
        <v>0</v>
      </c>
      <c r="M12" s="39">
        <f>F12*8</f>
        <v>0</v>
      </c>
      <c r="N12" s="39">
        <f>F12*9</f>
        <v>0</v>
      </c>
      <c r="O12" s="39">
        <f>F12*10</f>
        <v>0</v>
      </c>
      <c r="P12" s="39">
        <f>F12*11</f>
        <v>0</v>
      </c>
      <c r="Q12" s="40">
        <f>F12*12</f>
        <v>0</v>
      </c>
      <c r="R12" s="15"/>
      <c r="U12" s="12"/>
    </row>
    <row r="13" spans="1:21" ht="27.45" customHeight="1">
      <c r="A13" s="24"/>
      <c r="B13" s="41" t="s">
        <v>46</v>
      </c>
      <c r="C13" s="37"/>
      <c r="D13" s="24"/>
      <c r="E13" s="42" t="s">
        <v>8</v>
      </c>
      <c r="F13" s="39">
        <f t="shared" ref="F13:Q13" si="1">F12+$D8</f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40">
        <f t="shared" si="1"/>
        <v>0</v>
      </c>
      <c r="R13" s="15"/>
      <c r="U13" s="12"/>
    </row>
    <row r="14" spans="1:21" ht="27" customHeight="1" thickBot="1">
      <c r="A14" s="24"/>
      <c r="B14" s="43" t="e">
        <f>STDEV(F10:K10)</f>
        <v>#DIV/0!</v>
      </c>
      <c r="C14" s="37"/>
      <c r="D14" s="24"/>
      <c r="E14" s="44" t="s">
        <v>6</v>
      </c>
      <c r="F14" s="39">
        <f t="shared" ref="F14:Q14" si="2">F12+2*$D8</f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  <c r="P14" s="39">
        <f t="shared" si="2"/>
        <v>0</v>
      </c>
      <c r="Q14" s="40">
        <f t="shared" si="2"/>
        <v>0</v>
      </c>
      <c r="R14" s="15"/>
      <c r="U14" s="12"/>
    </row>
    <row r="15" spans="1:21" ht="27" customHeight="1" thickBot="1">
      <c r="A15" s="24"/>
      <c r="B15" s="24"/>
      <c r="C15" s="37"/>
      <c r="D15" s="24"/>
      <c r="E15" s="45" t="s">
        <v>7</v>
      </c>
      <c r="F15" s="46">
        <f t="shared" ref="F15:Q15" si="3">F12+3*$D8</f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</v>
      </c>
      <c r="M15" s="46">
        <f t="shared" si="3"/>
        <v>0</v>
      </c>
      <c r="N15" s="46">
        <f t="shared" si="3"/>
        <v>0</v>
      </c>
      <c r="O15" s="46">
        <f t="shared" si="3"/>
        <v>0</v>
      </c>
      <c r="P15" s="46">
        <f t="shared" si="3"/>
        <v>0</v>
      </c>
      <c r="Q15" s="47">
        <f t="shared" si="3"/>
        <v>0</v>
      </c>
      <c r="R15" s="16"/>
    </row>
    <row r="16" spans="1:21">
      <c r="C16" s="2"/>
      <c r="R16" s="16"/>
    </row>
    <row r="17" spans="3:18">
      <c r="C17" s="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3:18">
      <c r="C18" s="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3:18">
      <c r="C19" s="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3:18"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3:18"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33" spans="3:21" ht="33.6" customHeight="1"/>
    <row r="34" spans="3:21" s="23" customFormat="1" ht="21">
      <c r="C34" s="19"/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0"/>
      <c r="S34" s="21"/>
      <c r="T34" s="21"/>
      <c r="U34" s="22"/>
    </row>
    <row r="35" spans="3:21" s="23" customFormat="1" ht="2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21"/>
      <c r="T35" s="21"/>
    </row>
    <row r="36" spans="3:21" ht="21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3:21" ht="21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 algorithmName="SHA-512" hashValue="8gIDSsgPBeiwlCIH32IU9g32M/bab4jdoYDj7MyOYI3YsNyeBwd7v+rbmzmn4MUY4ITL8MQKoKUt5UD1+6hOHA==" saltValue="h048XyANrXnW41NocYMRrw==" spinCount="100000" sheet="1" objects="1" scenarios="1" selectLockedCells="1"/>
  <mergeCells count="6">
    <mergeCell ref="B2:D5"/>
    <mergeCell ref="E2:Q3"/>
    <mergeCell ref="E4:Q4"/>
    <mergeCell ref="E5:Q5"/>
    <mergeCell ref="C6:D6"/>
    <mergeCell ref="F6:Q6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5FB1-7E03-43D4-91EC-3EB5C633ABCD}">
  <dimension ref="A1:U37"/>
  <sheetViews>
    <sheetView showGridLines="0" zoomScale="80" zoomScaleNormal="80" workbookViewId="0">
      <selection activeCell="X27" sqref="X27"/>
    </sheetView>
  </sheetViews>
  <sheetFormatPr defaultColWidth="8.88671875" defaultRowHeight="14.4"/>
  <cols>
    <col min="1" max="1" width="2.88671875" style="1" customWidth="1"/>
    <col min="2" max="4" width="11.6640625" style="1" customWidth="1"/>
    <col min="5" max="5" width="20.33203125" style="1" customWidth="1"/>
    <col min="6" max="7" width="9" style="1" customWidth="1"/>
    <col min="8" max="8" width="8.6640625" style="1" customWidth="1"/>
    <col min="9" max="17" width="8.88671875" style="1"/>
    <col min="18" max="18" width="3" style="1" customWidth="1"/>
    <col min="19" max="19" width="11.6640625" style="5" customWidth="1"/>
    <col min="20" max="20" width="13.33203125" style="5" customWidth="1"/>
    <col min="21" max="16384" width="8.88671875" style="1"/>
  </cols>
  <sheetData>
    <row r="1" spans="1:21" ht="1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11.7" customHeight="1">
      <c r="A2" s="24"/>
      <c r="B2" s="78"/>
      <c r="C2" s="79"/>
      <c r="D2" s="79"/>
      <c r="E2" s="84" t="s">
        <v>30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21">
      <c r="A3" s="24"/>
      <c r="B3" s="80"/>
      <c r="C3" s="81"/>
      <c r="D3" s="81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  <c r="S3" s="6" t="s">
        <v>37</v>
      </c>
    </row>
    <row r="4" spans="1:21" ht="15.6">
      <c r="A4" s="24"/>
      <c r="B4" s="80"/>
      <c r="C4" s="81"/>
      <c r="D4" s="81"/>
      <c r="E4" s="88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21" ht="15" thickBot="1">
      <c r="A5" s="24"/>
      <c r="B5" s="82"/>
      <c r="C5" s="83"/>
      <c r="D5" s="83"/>
      <c r="E5" s="90" t="s">
        <v>32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21" s="4" customFormat="1" ht="28.2" customHeight="1" thickBot="1">
      <c r="A6" s="59"/>
      <c r="B6" s="60" t="s">
        <v>29</v>
      </c>
      <c r="C6" s="75" t="s">
        <v>42</v>
      </c>
      <c r="D6" s="77"/>
      <c r="E6" s="58" t="s">
        <v>5</v>
      </c>
      <c r="F6" s="75" t="s">
        <v>43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3"/>
      <c r="S6" s="7"/>
      <c r="T6" s="7"/>
    </row>
    <row r="7" spans="1:21" ht="19.2" customHeight="1">
      <c r="A7" s="24"/>
      <c r="B7" s="25" t="s">
        <v>3</v>
      </c>
      <c r="C7" s="52" t="s">
        <v>33</v>
      </c>
      <c r="D7" s="53" t="s">
        <v>34</v>
      </c>
      <c r="E7" s="54" t="s">
        <v>4</v>
      </c>
      <c r="F7" s="55" t="s">
        <v>9</v>
      </c>
      <c r="G7" s="55" t="s">
        <v>10</v>
      </c>
      <c r="H7" s="55" t="s">
        <v>11</v>
      </c>
      <c r="I7" s="55" t="s">
        <v>12</v>
      </c>
      <c r="J7" s="55" t="s">
        <v>13</v>
      </c>
      <c r="K7" s="55" t="s">
        <v>14</v>
      </c>
      <c r="L7" s="56" t="s">
        <v>15</v>
      </c>
      <c r="M7" s="55" t="s">
        <v>16</v>
      </c>
      <c r="N7" s="55" t="s">
        <v>17</v>
      </c>
      <c r="O7" s="55" t="s">
        <v>18</v>
      </c>
      <c r="P7" s="55" t="s">
        <v>19</v>
      </c>
      <c r="Q7" s="57" t="s">
        <v>20</v>
      </c>
    </row>
    <row r="8" spans="1:21" ht="28.2" thickBot="1">
      <c r="A8" s="24"/>
      <c r="B8" s="51" t="s">
        <v>28</v>
      </c>
      <c r="C8" s="8"/>
      <c r="D8" s="73"/>
      <c r="E8" s="50" t="s">
        <v>45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U8" s="12"/>
    </row>
    <row r="9" spans="1:21" ht="27.45" customHeight="1" thickBot="1">
      <c r="A9" s="24"/>
      <c r="B9" s="48"/>
      <c r="C9" s="74"/>
      <c r="D9" s="74"/>
      <c r="E9" s="50" t="s">
        <v>39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3"/>
      <c r="S9" s="14"/>
      <c r="T9" s="14"/>
      <c r="U9" s="12"/>
    </row>
    <row r="10" spans="1:21" ht="27.45" customHeight="1">
      <c r="A10" s="24"/>
      <c r="B10" s="25" t="s">
        <v>21</v>
      </c>
      <c r="C10" s="26" t="s">
        <v>35</v>
      </c>
      <c r="D10" s="27" t="s">
        <v>36</v>
      </c>
      <c r="E10" s="28" t="s">
        <v>23</v>
      </c>
      <c r="F10" s="29" t="e">
        <f>(F8*100)/F9</f>
        <v>#DIV/0!</v>
      </c>
      <c r="G10" s="29" t="e">
        <f t="shared" ref="G10:Q10" si="0">(G8*100)/G9</f>
        <v>#DIV/0!</v>
      </c>
      <c r="H10" s="29" t="e">
        <f t="shared" si="0"/>
        <v>#DIV/0!</v>
      </c>
      <c r="I10" s="29" t="e">
        <f t="shared" si="0"/>
        <v>#DIV/0!</v>
      </c>
      <c r="J10" s="29" t="e">
        <f t="shared" si="0"/>
        <v>#DIV/0!</v>
      </c>
      <c r="K10" s="29" t="e">
        <f t="shared" si="0"/>
        <v>#DIV/0!</v>
      </c>
      <c r="L10" s="29" t="e">
        <f t="shared" si="0"/>
        <v>#DIV/0!</v>
      </c>
      <c r="M10" s="29" t="e">
        <f t="shared" si="0"/>
        <v>#DIV/0!</v>
      </c>
      <c r="N10" s="29" t="e">
        <f t="shared" si="0"/>
        <v>#DIV/0!</v>
      </c>
      <c r="O10" s="29" t="e">
        <f t="shared" si="0"/>
        <v>#DIV/0!</v>
      </c>
      <c r="P10" s="29" t="e">
        <f t="shared" si="0"/>
        <v>#DIV/0!</v>
      </c>
      <c r="Q10" s="30" t="e">
        <f t="shared" si="0"/>
        <v>#DIV/0!</v>
      </c>
      <c r="R10" s="15"/>
      <c r="U10" s="12"/>
    </row>
    <row r="11" spans="1:21" ht="27.45" customHeight="1" thickBot="1">
      <c r="A11" s="24"/>
      <c r="B11" s="31" t="e">
        <f>(Q11*100)/C8</f>
        <v>#DIV/0!</v>
      </c>
      <c r="C11" s="32" t="e">
        <f>Q11</f>
        <v>#DIV/0!</v>
      </c>
      <c r="D11" s="33" t="e">
        <f>STDEV(F10:Q10)</f>
        <v>#DIV/0!</v>
      </c>
      <c r="E11" s="34" t="s">
        <v>27</v>
      </c>
      <c r="F11" s="35" t="e">
        <f>(F8*100)/F9</f>
        <v>#DIV/0!</v>
      </c>
      <c r="G11" s="35" t="e">
        <f>(SUM($F$8:G8)*100)/SUM($F$9:G9)</f>
        <v>#DIV/0!</v>
      </c>
      <c r="H11" s="35" t="e">
        <f>(SUM($F$8:H8)*100)/SUM($F$9:H9)</f>
        <v>#DIV/0!</v>
      </c>
      <c r="I11" s="35" t="e">
        <f>(SUM($F$8:I8)*100)/SUM($F$9:I9)</f>
        <v>#DIV/0!</v>
      </c>
      <c r="J11" s="35" t="e">
        <f>(SUM($F$8:J8)*100)/SUM($F$9:J9)</f>
        <v>#DIV/0!</v>
      </c>
      <c r="K11" s="35" t="e">
        <f>(SUM($F$8:K8)*100)/SUM($F$9:K9)</f>
        <v>#DIV/0!</v>
      </c>
      <c r="L11" s="35" t="e">
        <f>(SUM($F$8:L8)*100)/SUM($F$9:L9)</f>
        <v>#DIV/0!</v>
      </c>
      <c r="M11" s="35" t="e">
        <f>(SUM($F$8:M8)*100)/SUM($F$9:M9)</f>
        <v>#DIV/0!</v>
      </c>
      <c r="N11" s="35" t="e">
        <f>(SUM($F$8:N8)*100)/SUM($F$9:N9)</f>
        <v>#DIV/0!</v>
      </c>
      <c r="O11" s="35" t="e">
        <f>(SUM($F$8:O8)*100)/SUM($F$9:O9)</f>
        <v>#DIV/0!</v>
      </c>
      <c r="P11" s="35" t="e">
        <f>(SUM($F$8:P8)*100)/SUM($F$9:P9)</f>
        <v>#DIV/0!</v>
      </c>
      <c r="Q11" s="36" t="e">
        <f>(SUM($F$8:Q8)*100)/SUM($F$9:Q9)</f>
        <v>#DIV/0!</v>
      </c>
      <c r="R11" s="15"/>
      <c r="U11" s="12"/>
    </row>
    <row r="12" spans="1:21" ht="27.45" customHeight="1" thickBot="1">
      <c r="A12" s="24"/>
      <c r="B12" s="24"/>
      <c r="C12" s="37"/>
      <c r="D12" s="24"/>
      <c r="E12" s="38" t="s">
        <v>22</v>
      </c>
      <c r="F12" s="39">
        <f>C8/12</f>
        <v>0</v>
      </c>
      <c r="G12" s="39">
        <f>F12*2</f>
        <v>0</v>
      </c>
      <c r="H12" s="39">
        <f>F12*3</f>
        <v>0</v>
      </c>
      <c r="I12" s="39">
        <f>F12*4</f>
        <v>0</v>
      </c>
      <c r="J12" s="39">
        <f>F12*5</f>
        <v>0</v>
      </c>
      <c r="K12" s="39">
        <f>F12*6</f>
        <v>0</v>
      </c>
      <c r="L12" s="39">
        <f>F12*7</f>
        <v>0</v>
      </c>
      <c r="M12" s="39">
        <f>F12*8</f>
        <v>0</v>
      </c>
      <c r="N12" s="39">
        <f>F12*9</f>
        <v>0</v>
      </c>
      <c r="O12" s="39">
        <f>F12*10</f>
        <v>0</v>
      </c>
      <c r="P12" s="39">
        <f>F12*11</f>
        <v>0</v>
      </c>
      <c r="Q12" s="40">
        <f>F12*12</f>
        <v>0</v>
      </c>
      <c r="R12" s="15"/>
      <c r="U12" s="12"/>
    </row>
    <row r="13" spans="1:21" ht="27.45" customHeight="1">
      <c r="A13" s="24"/>
      <c r="B13" s="41" t="s">
        <v>46</v>
      </c>
      <c r="C13" s="37"/>
      <c r="D13" s="24"/>
      <c r="E13" s="42" t="s">
        <v>8</v>
      </c>
      <c r="F13" s="39">
        <f t="shared" ref="F13:Q13" si="1">F12+$D8</f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40">
        <f t="shared" si="1"/>
        <v>0</v>
      </c>
      <c r="R13" s="15"/>
      <c r="U13" s="12"/>
    </row>
    <row r="14" spans="1:21" ht="27" customHeight="1" thickBot="1">
      <c r="A14" s="24"/>
      <c r="B14" s="43" t="e">
        <f>STDEV(F10:K10)</f>
        <v>#DIV/0!</v>
      </c>
      <c r="C14" s="37"/>
      <c r="D14" s="24"/>
      <c r="E14" s="44" t="s">
        <v>6</v>
      </c>
      <c r="F14" s="39">
        <f t="shared" ref="F14:Q14" si="2">F12+2*$D8</f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  <c r="P14" s="39">
        <f t="shared" si="2"/>
        <v>0</v>
      </c>
      <c r="Q14" s="40">
        <f t="shared" si="2"/>
        <v>0</v>
      </c>
      <c r="R14" s="15"/>
      <c r="U14" s="12"/>
    </row>
    <row r="15" spans="1:21" ht="27" customHeight="1" thickBot="1">
      <c r="A15" s="24"/>
      <c r="B15" s="24"/>
      <c r="C15" s="37"/>
      <c r="D15" s="24"/>
      <c r="E15" s="45" t="s">
        <v>7</v>
      </c>
      <c r="F15" s="46">
        <f t="shared" ref="F15:Q15" si="3">F12+3*$D8</f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</v>
      </c>
      <c r="M15" s="46">
        <f t="shared" si="3"/>
        <v>0</v>
      </c>
      <c r="N15" s="46">
        <f t="shared" si="3"/>
        <v>0</v>
      </c>
      <c r="O15" s="46">
        <f t="shared" si="3"/>
        <v>0</v>
      </c>
      <c r="P15" s="46">
        <f t="shared" si="3"/>
        <v>0</v>
      </c>
      <c r="Q15" s="47">
        <f t="shared" si="3"/>
        <v>0</v>
      </c>
      <c r="R15" s="16"/>
    </row>
    <row r="16" spans="1:21">
      <c r="C16" s="2"/>
      <c r="R16" s="16"/>
    </row>
    <row r="17" spans="3:18">
      <c r="C17" s="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3:18">
      <c r="C18" s="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3:18">
      <c r="C19" s="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3:18"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3:18"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33" spans="3:21" ht="33.6" customHeight="1"/>
    <row r="34" spans="3:21" s="23" customFormat="1" ht="21">
      <c r="C34" s="19"/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0"/>
      <c r="S34" s="21"/>
      <c r="T34" s="21"/>
      <c r="U34" s="22"/>
    </row>
    <row r="35" spans="3:21" s="23" customFormat="1" ht="2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21"/>
      <c r="T35" s="21"/>
    </row>
    <row r="36" spans="3:21" ht="21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3:21" ht="21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 algorithmName="SHA-512" hashValue="sDko7Khft6ovOm3OE1XeXos7RlF1we7qVSDTHxW6myYX04IsNY5RSWx7eNyabj5IqXPxGdypNlL2uMgXQbfK+w==" saltValue="jhOQ5X5AbAK5vadgrrpkDQ==" spinCount="100000" sheet="1" objects="1" scenarios="1" selectLockedCells="1"/>
  <mergeCells count="6">
    <mergeCell ref="B2:D5"/>
    <mergeCell ref="E2:Q3"/>
    <mergeCell ref="E4:Q4"/>
    <mergeCell ref="E5:Q5"/>
    <mergeCell ref="C6:D6"/>
    <mergeCell ref="F6:Q6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RI</vt:lpstr>
      <vt:lpstr>RE</vt:lpstr>
      <vt:lpstr>AviD</vt:lpstr>
      <vt:lpstr>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Campos</dc:creator>
  <cp:lastModifiedBy>Luís Fernando Motta Spanner Spanner</cp:lastModifiedBy>
  <dcterms:created xsi:type="dcterms:W3CDTF">2020-11-17T12:26:25Z</dcterms:created>
  <dcterms:modified xsi:type="dcterms:W3CDTF">2021-02-12T01:52:07Z</dcterms:modified>
</cp:coreProperties>
</file>