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19020" windowHeight="12120"/>
  </bookViews>
  <sheets>
    <sheet name="Balanço" sheetId="1" r:id="rId1"/>
    <sheet name="Res_ Exercício" sheetId="2" r:id="rId2"/>
    <sheet name="Mutação Patrimonial" sheetId="3" r:id="rId3"/>
  </sheets>
  <definedNames>
    <definedName name="_xlnm.Print_Area" localSheetId="0">Balanço!$B$1:$H$33</definedName>
    <definedName name="_xlnm.Print_Area" localSheetId="2">'Mutação Patrimonial'!$B$1:$K$29</definedName>
    <definedName name="_xlnm.Print_Area" localSheetId="1">'Res_ Exercício'!$B$1:$H$30</definedName>
  </definedNames>
  <calcPr calcId="124519"/>
</workbook>
</file>

<file path=xl/calcChain.xml><?xml version="1.0" encoding="utf-8"?>
<calcChain xmlns="http://schemas.openxmlformats.org/spreadsheetml/2006/main">
  <c r="J9" i="3"/>
  <c r="H23" i="2"/>
  <c r="H32" i="1" l="1"/>
  <c r="H26" s="1"/>
  <c r="H33" s="1"/>
  <c r="G26" l="1"/>
  <c r="G33" s="1"/>
  <c r="G28" i="2"/>
  <c r="G23"/>
  <c r="G21"/>
  <c r="G20"/>
  <c r="G19"/>
  <c r="G18"/>
  <c r="G15"/>
  <c r="G14" s="1"/>
  <c r="G13"/>
  <c r="G17" s="1"/>
  <c r="G22" s="1"/>
  <c r="G26" s="1"/>
  <c r="G30" s="1"/>
  <c r="G9"/>
  <c r="G32" i="1"/>
  <c r="G17"/>
  <c r="G9"/>
  <c r="G21" s="1"/>
  <c r="H14" i="2"/>
  <c r="H18"/>
  <c r="H9"/>
  <c r="H13" s="1"/>
  <c r="H17" s="1"/>
  <c r="H9" i="1"/>
  <c r="H17"/>
  <c r="J28" i="3"/>
  <c r="K9"/>
  <c r="K13"/>
  <c r="K10"/>
  <c r="F28"/>
  <c r="K11"/>
  <c r="K12"/>
  <c r="K14"/>
  <c r="K15"/>
  <c r="K16"/>
  <c r="K17"/>
  <c r="K18"/>
  <c r="K19"/>
  <c r="K20"/>
  <c r="K21"/>
  <c r="K22"/>
  <c r="K23"/>
  <c r="K24"/>
  <c r="K25"/>
  <c r="K26"/>
  <c r="K27"/>
  <c r="G28"/>
  <c r="H28"/>
  <c r="I28"/>
  <c r="K28" l="1"/>
  <c r="H21" i="1"/>
  <c r="H22" i="2"/>
  <c r="H26" s="1"/>
  <c r="H30" s="1"/>
</calcChain>
</file>

<file path=xl/sharedStrings.xml><?xml version="1.0" encoding="utf-8"?>
<sst xmlns="http://schemas.openxmlformats.org/spreadsheetml/2006/main" count="96" uniqueCount="83">
  <si>
    <t>BALANÇO PATRIMONIAL</t>
  </si>
  <si>
    <t>DISCRIMINAÇÃO</t>
  </si>
  <si>
    <t>ANO ANTERIOR</t>
  </si>
  <si>
    <t>ANO CORRENTE</t>
  </si>
  <si>
    <t>R$ MIL</t>
  </si>
  <si>
    <t>ATIVO</t>
  </si>
  <si>
    <t>CIRCULANTE</t>
  </si>
  <si>
    <t>Disponível</t>
  </si>
  <si>
    <t>Clientes</t>
  </si>
  <si>
    <t>Estoques</t>
  </si>
  <si>
    <t>Outros Creditos e Valores</t>
  </si>
  <si>
    <t>Custos e Despesas Antecipadas</t>
  </si>
  <si>
    <t>IR / CSLL Diferido</t>
  </si>
  <si>
    <t>REALIZÁVEL A LONGO PRAZO</t>
  </si>
  <si>
    <t>PERMANENTE</t>
  </si>
  <si>
    <t>Investimentos</t>
  </si>
  <si>
    <t>Imobilizado</t>
  </si>
  <si>
    <t>TOTAL DO ATIVO</t>
  </si>
  <si>
    <t>PASSIVO</t>
  </si>
  <si>
    <t>EXIGÍVEL A LONGO PRAZO</t>
  </si>
  <si>
    <t>PATRIMÔNIO LÍQUIDO</t>
  </si>
  <si>
    <t>Capital Social</t>
  </si>
  <si>
    <t>Capital a Integralizar</t>
  </si>
  <si>
    <t>Reservas de Capital</t>
  </si>
  <si>
    <t>Reservas de Lucros</t>
  </si>
  <si>
    <t>Reservas de Reavaliação</t>
  </si>
  <si>
    <t>Lucros (Prejuízos) Acumulados</t>
  </si>
  <si>
    <t>TOTAL DO PASSIVO</t>
  </si>
  <si>
    <t>DEMONSTRATIVO DO RESULTADO DO EXERCÍCIO</t>
  </si>
  <si>
    <t>RECEITA OPERACIONAL BRUTA</t>
  </si>
  <si>
    <t>Receitas de Vôo</t>
  </si>
  <si>
    <t>Outras Receitas Operacionais</t>
  </si>
  <si>
    <t>Deduções sobre Vendas</t>
  </si>
  <si>
    <t>RECEITA OPERACIONAL LÍQUIDA</t>
  </si>
  <si>
    <t>CUSTOS DOS SERVIÇOS PRESTADOS</t>
  </si>
  <si>
    <t>Outros Custos</t>
  </si>
  <si>
    <t>LUCRO BRUTO</t>
  </si>
  <si>
    <t>DESPESAS OPERACIONAIS</t>
  </si>
  <si>
    <t>Despesas Comerciais</t>
  </si>
  <si>
    <t>Despesas Gerais e Administrativas</t>
  </si>
  <si>
    <t>RESULTADO ANTES DO RESULTADO FINANCEIRO</t>
  </si>
  <si>
    <t>Resultado Financeiro Líquido</t>
  </si>
  <si>
    <t>Outros Resultados Operacionais</t>
  </si>
  <si>
    <t>Resultado de Participações</t>
  </si>
  <si>
    <t>RESULTADO ANTES DO IMPOSTO RENDA E CSLL</t>
  </si>
  <si>
    <t>Participações</t>
  </si>
  <si>
    <t>Imposto de Renda e Contribuição Social s/ Lucro</t>
  </si>
  <si>
    <t>Imposto de Renda Diferido</t>
  </si>
  <si>
    <t>RESULTADO DO EXERCÍCIO</t>
  </si>
  <si>
    <t xml:space="preserve">DEMONSTRATIVO DAS MUTAÇÕES DO PATRIMÔNIO LÍQUIDO </t>
  </si>
  <si>
    <t>CAPITAL</t>
  </si>
  <si>
    <t>RESERVAS DE</t>
  </si>
  <si>
    <t xml:space="preserve">LUCRO OU </t>
  </si>
  <si>
    <t>TOTAL</t>
  </si>
  <si>
    <t>SOCIAL</t>
  </si>
  <si>
    <t>LUCROS</t>
  </si>
  <si>
    <t>REAVALIAÇÃO</t>
  </si>
  <si>
    <t>PREJ. ACUM.</t>
  </si>
  <si>
    <t>PAT. LÍQUIDO</t>
  </si>
  <si>
    <t>Saldos em 31/12 do ano anterior</t>
  </si>
  <si>
    <t>Aumento de Capital com dinheiro</t>
  </si>
  <si>
    <t>Aumento de Capital com Reservas</t>
  </si>
  <si>
    <t>Aumento de Capital com Lucros</t>
  </si>
  <si>
    <t>Lucro / Prejuízo do Exercício</t>
  </si>
  <si>
    <t>Incorporação de Controladas</t>
  </si>
  <si>
    <t>Reavaliação de Ativos</t>
  </si>
  <si>
    <t>Investimentos com Incentivos Fiscais</t>
  </si>
  <si>
    <t>Resultado de Equivalência Patrimonial</t>
  </si>
  <si>
    <t>Redução de Capital</t>
  </si>
  <si>
    <t>Realização da Reserva de Reavaliação</t>
  </si>
  <si>
    <t>Apropriação de Lucros</t>
  </si>
  <si>
    <t>Reserva Legal</t>
  </si>
  <si>
    <t>Dividendos</t>
  </si>
  <si>
    <t>Dividendos Adicionais</t>
  </si>
  <si>
    <t>Dividendos p/ cta. De Lucros do Exercício</t>
  </si>
  <si>
    <t>Capitalização de Lucro do Exercício</t>
  </si>
  <si>
    <t>Ajuste de Lucros de Exercícios Anteriores</t>
  </si>
  <si>
    <t>Outros Acréscimos Patrimoniais</t>
  </si>
  <si>
    <t>Custos Operacionais</t>
  </si>
  <si>
    <t>INTANGIVEL</t>
  </si>
  <si>
    <t>Outras Despesas Operacionais</t>
  </si>
  <si>
    <t>Saldos em 30/06/11 do ano corrente</t>
  </si>
  <si>
    <t>JANEIRO A JUNHO/2012</t>
  </si>
</sst>
</file>

<file path=xl/styles.xml><?xml version="1.0" encoding="utf-8"?>
<styleSheet xmlns="http://schemas.openxmlformats.org/spreadsheetml/2006/main">
  <numFmts count="4">
    <numFmt numFmtId="43" formatCode="_(* #,##0.00_);_(* \(#,##0.00\);_(* &quot;-&quot;??_);_(@_)"/>
    <numFmt numFmtId="164" formatCode="#,##0.00;[Red]\-#,##0.00"/>
    <numFmt numFmtId="165" formatCode="#,##0;[Red]\-#,##0"/>
    <numFmt numFmtId="168" formatCode="_(* #,##0_);_(* \(#,##0\);_(* &quot;-&quot;??_);_(@_)"/>
  </numFmts>
  <fonts count="33">
    <font>
      <sz val="10"/>
      <name val="Arial"/>
      <family val="2"/>
    </font>
    <font>
      <sz val="10"/>
      <name val="Arial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sz val="10"/>
      <name val="Arial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8"/>
      <name val="Arial"/>
      <family val="2"/>
    </font>
    <font>
      <sz val="10"/>
      <name val="Eras Medium ITC"/>
      <family val="2"/>
    </font>
    <font>
      <b/>
      <sz val="12"/>
      <name val="Eras Medium ITC"/>
      <family val="2"/>
    </font>
    <font>
      <b/>
      <sz val="14"/>
      <name val="Eras Medium ITC"/>
      <family val="2"/>
    </font>
    <font>
      <b/>
      <sz val="8"/>
      <name val="Eras Medium ITC"/>
      <family val="2"/>
    </font>
    <font>
      <b/>
      <sz val="8"/>
      <name val="Arial"/>
      <family val="2"/>
    </font>
    <font>
      <b/>
      <sz val="10"/>
      <name val="Eras Medium ITC"/>
      <family val="2"/>
    </font>
    <font>
      <b/>
      <sz val="12"/>
      <name val="Arial"/>
      <family val="2"/>
    </font>
    <font>
      <sz val="12"/>
      <name val="Eras Medium ITC"/>
      <family val="2"/>
    </font>
    <font>
      <sz val="12"/>
      <name val="Arial"/>
      <family val="2"/>
    </font>
    <font>
      <b/>
      <sz val="10"/>
      <name val="Arial"/>
      <family val="2"/>
    </font>
    <font>
      <sz val="7"/>
      <name val="Eras Medium ITC"/>
      <family val="2"/>
    </font>
    <font>
      <sz val="9"/>
      <name val="Eras Medium ITC"/>
      <family val="2"/>
    </font>
  </fonts>
  <fills count="25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4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21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38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4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38"/>
      </patternFill>
    </fill>
    <fill>
      <patternFill patternType="solid">
        <fgColor indexed="53"/>
        <bgColor indexed="52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22"/>
        <bgColor indexed="64"/>
      </patternFill>
    </fill>
  </fills>
  <borders count="2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/>
      <diagonal/>
    </border>
    <border>
      <left style="thin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/>
      <bottom style="hair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hair">
        <color indexed="8"/>
      </bottom>
      <diagonal/>
    </border>
    <border>
      <left/>
      <right style="thin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</borders>
  <cellStyleXfs count="43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4" fillId="4" borderId="0" applyNumberFormat="0" applyBorder="0" applyAlignment="0" applyProtection="0"/>
    <xf numFmtId="0" fontId="5" fillId="16" borderId="1" applyNumberFormat="0" applyAlignment="0" applyProtection="0"/>
    <xf numFmtId="0" fontId="6" fillId="17" borderId="2" applyNumberFormat="0" applyAlignment="0" applyProtection="0"/>
    <xf numFmtId="0" fontId="7" fillId="0" borderId="3" applyNumberFormat="0" applyFill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21" borderId="0" applyNumberFormat="0" applyBorder="0" applyAlignment="0" applyProtection="0"/>
    <xf numFmtId="0" fontId="8" fillId="7" borderId="1" applyNumberFormat="0" applyAlignment="0" applyProtection="0"/>
    <xf numFmtId="0" fontId="9" fillId="3" borderId="0" applyNumberFormat="0" applyBorder="0" applyAlignment="0" applyProtection="0"/>
    <xf numFmtId="0" fontId="10" fillId="22" borderId="0" applyNumberFormat="0" applyBorder="0" applyAlignment="0" applyProtection="0"/>
    <xf numFmtId="0" fontId="11" fillId="23" borderId="4" applyNumberFormat="0" applyAlignment="0" applyProtection="0"/>
    <xf numFmtId="0" fontId="12" fillId="16" borderId="5" applyNumberFormat="0" applyAlignment="0" applyProtection="0"/>
    <xf numFmtId="43" fontId="1" fillId="0" borderId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6" applyNumberFormat="0" applyFill="0" applyAlignment="0" applyProtection="0"/>
    <xf numFmtId="0" fontId="17" fillId="0" borderId="7" applyNumberFormat="0" applyFill="0" applyAlignment="0" applyProtection="0"/>
    <xf numFmtId="0" fontId="18" fillId="0" borderId="8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9" applyNumberFormat="0" applyFill="0" applyAlignment="0" applyProtection="0"/>
  </cellStyleXfs>
  <cellXfs count="89">
    <xf numFmtId="0" fontId="0" fillId="0" borderId="0" xfId="0"/>
    <xf numFmtId="49" fontId="21" fillId="0" borderId="0" xfId="0" applyNumberFormat="1" applyFont="1" applyAlignment="1">
      <alignment horizontal="center"/>
    </xf>
    <xf numFmtId="0" fontId="21" fillId="0" borderId="0" xfId="0" applyFont="1"/>
    <xf numFmtId="0" fontId="22" fillId="0" borderId="0" xfId="0" applyFont="1"/>
    <xf numFmtId="164" fontId="21" fillId="0" borderId="0" xfId="0" applyNumberFormat="1" applyFont="1"/>
    <xf numFmtId="0" fontId="23" fillId="0" borderId="0" xfId="0" applyFont="1"/>
    <xf numFmtId="49" fontId="23" fillId="0" borderId="0" xfId="0" applyNumberFormat="1" applyFont="1" applyAlignment="1" applyProtection="1">
      <alignment horizontal="left"/>
      <protection locked="0"/>
    </xf>
    <xf numFmtId="49" fontId="23" fillId="0" borderId="0" xfId="0" applyNumberFormat="1" applyFont="1" applyAlignment="1">
      <alignment horizontal="right"/>
    </xf>
    <xf numFmtId="0" fontId="0" fillId="0" borderId="10" xfId="0" applyBorder="1" applyAlignment="1">
      <alignment vertical="center"/>
    </xf>
    <xf numFmtId="164" fontId="24" fillId="0" borderId="11" xfId="0" applyNumberFormat="1" applyFont="1" applyBorder="1" applyAlignment="1">
      <alignment horizontal="center"/>
    </xf>
    <xf numFmtId="0" fontId="24" fillId="0" borderId="0" xfId="0" applyFont="1"/>
    <xf numFmtId="0" fontId="25" fillId="0" borderId="0" xfId="0" applyFont="1"/>
    <xf numFmtId="0" fontId="0" fillId="0" borderId="12" xfId="0" applyBorder="1" applyAlignment="1">
      <alignment vertical="center"/>
    </xf>
    <xf numFmtId="164" fontId="24" fillId="0" borderId="13" xfId="0" applyNumberFormat="1" applyFont="1" applyBorder="1" applyAlignment="1">
      <alignment horizontal="center"/>
    </xf>
    <xf numFmtId="49" fontId="26" fillId="0" borderId="14" xfId="0" applyNumberFormat="1" applyFont="1" applyBorder="1" applyAlignment="1">
      <alignment horizontal="left" vertical="center"/>
    </xf>
    <xf numFmtId="0" fontId="26" fillId="0" borderId="0" xfId="0" applyFont="1" applyBorder="1" applyAlignment="1">
      <alignment vertical="center"/>
    </xf>
    <xf numFmtId="165" fontId="26" fillId="0" borderId="15" xfId="0" applyNumberFormat="1" applyFont="1" applyBorder="1" applyAlignment="1">
      <alignment vertical="center"/>
    </xf>
    <xf numFmtId="0" fontId="22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165" fontId="26" fillId="0" borderId="16" xfId="0" applyNumberFormat="1" applyFont="1" applyBorder="1" applyAlignment="1">
      <alignment vertical="center"/>
    </xf>
    <xf numFmtId="49" fontId="21" fillId="0" borderId="14" xfId="0" applyNumberFormat="1" applyFont="1" applyBorder="1" applyAlignment="1">
      <alignment horizontal="left" vertical="center"/>
    </xf>
    <xf numFmtId="0" fontId="21" fillId="0" borderId="0" xfId="0" applyFont="1" applyBorder="1" applyAlignment="1">
      <alignment vertical="center"/>
    </xf>
    <xf numFmtId="165" fontId="21" fillId="0" borderId="17" xfId="0" applyNumberFormat="1" applyFont="1" applyBorder="1" applyAlignment="1" applyProtection="1">
      <alignment vertical="center"/>
      <protection locked="0"/>
    </xf>
    <xf numFmtId="0" fontId="28" fillId="0" borderId="0" xfId="0" applyFont="1" applyAlignment="1">
      <alignment vertical="center"/>
    </xf>
    <xf numFmtId="0" fontId="29" fillId="0" borderId="0" xfId="0" applyFont="1" applyAlignment="1">
      <alignment vertical="center"/>
    </xf>
    <xf numFmtId="165" fontId="21" fillId="0" borderId="18" xfId="0" applyNumberFormat="1" applyFont="1" applyBorder="1" applyAlignment="1" applyProtection="1">
      <alignment vertical="center"/>
      <protection locked="0"/>
    </xf>
    <xf numFmtId="49" fontId="26" fillId="0" borderId="20" xfId="0" applyNumberFormat="1" applyFont="1" applyBorder="1" applyAlignment="1">
      <alignment horizontal="left" vertical="center"/>
    </xf>
    <xf numFmtId="0" fontId="26" fillId="0" borderId="21" xfId="0" applyFont="1" applyBorder="1" applyAlignment="1">
      <alignment vertical="center"/>
    </xf>
    <xf numFmtId="0" fontId="26" fillId="0" borderId="12" xfId="0" applyFont="1" applyBorder="1" applyAlignment="1">
      <alignment vertical="center"/>
    </xf>
    <xf numFmtId="165" fontId="21" fillId="0" borderId="0" xfId="0" applyNumberFormat="1" applyFont="1"/>
    <xf numFmtId="165" fontId="24" fillId="0" borderId="11" xfId="0" applyNumberFormat="1" applyFont="1" applyBorder="1" applyAlignment="1">
      <alignment horizontal="center"/>
    </xf>
    <xf numFmtId="165" fontId="24" fillId="0" borderId="13" xfId="0" applyNumberFormat="1" applyFont="1" applyBorder="1" applyAlignment="1">
      <alignment horizontal="center"/>
    </xf>
    <xf numFmtId="0" fontId="23" fillId="0" borderId="0" xfId="0" applyFont="1" applyAlignment="1"/>
    <xf numFmtId="0" fontId="23" fillId="0" borderId="0" xfId="0" applyFont="1" applyAlignment="1">
      <alignment horizontal="left"/>
    </xf>
    <xf numFmtId="0" fontId="23" fillId="0" borderId="0" xfId="0" applyFont="1" applyAlignment="1">
      <alignment horizontal="right"/>
    </xf>
    <xf numFmtId="164" fontId="24" fillId="0" borderId="12" xfId="0" applyNumberFormat="1" applyFont="1" applyBorder="1" applyAlignment="1">
      <alignment horizontal="center"/>
    </xf>
    <xf numFmtId="0" fontId="26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3" fontId="26" fillId="0" borderId="15" xfId="0" applyNumberFormat="1" applyFont="1" applyBorder="1" applyAlignment="1">
      <alignment vertical="center"/>
    </xf>
    <xf numFmtId="3" fontId="26" fillId="0" borderId="22" xfId="0" applyNumberFormat="1" applyFont="1" applyBorder="1" applyAlignment="1">
      <alignment vertical="center"/>
    </xf>
    <xf numFmtId="3" fontId="21" fillId="0" borderId="23" xfId="0" applyNumberFormat="1" applyFont="1" applyBorder="1" applyAlignment="1" applyProtection="1">
      <alignment vertical="center"/>
      <protection locked="0"/>
    </xf>
    <xf numFmtId="3" fontId="26" fillId="0" borderId="24" xfId="0" applyNumberFormat="1" applyFont="1" applyBorder="1" applyAlignment="1">
      <alignment vertical="center"/>
    </xf>
    <xf numFmtId="3" fontId="21" fillId="0" borderId="18" xfId="0" applyNumberFormat="1" applyFont="1" applyBorder="1" applyAlignment="1" applyProtection="1">
      <alignment vertical="center"/>
      <protection locked="0"/>
    </xf>
    <xf numFmtId="3" fontId="26" fillId="0" borderId="18" xfId="0" applyNumberFormat="1" applyFont="1" applyBorder="1" applyAlignment="1">
      <alignment vertical="center"/>
    </xf>
    <xf numFmtId="3" fontId="21" fillId="0" borderId="15" xfId="0" applyNumberFormat="1" applyFont="1" applyBorder="1" applyAlignment="1" applyProtection="1">
      <alignment vertical="center"/>
      <protection locked="0"/>
    </xf>
    <xf numFmtId="3" fontId="26" fillId="0" borderId="16" xfId="0" applyNumberFormat="1" applyFont="1" applyBorder="1" applyAlignment="1">
      <alignment vertical="center"/>
    </xf>
    <xf numFmtId="165" fontId="28" fillId="0" borderId="0" xfId="0" applyNumberFormat="1" applyFont="1" applyAlignment="1">
      <alignment vertical="center"/>
    </xf>
    <xf numFmtId="165" fontId="26" fillId="0" borderId="16" xfId="0" applyNumberFormat="1" applyFont="1" applyFill="1" applyBorder="1" applyAlignment="1">
      <alignment vertical="center"/>
    </xf>
    <xf numFmtId="165" fontId="21" fillId="0" borderId="17" xfId="0" applyNumberFormat="1" applyFont="1" applyFill="1" applyBorder="1" applyAlignment="1" applyProtection="1">
      <alignment vertical="center"/>
      <protection locked="0"/>
    </xf>
    <xf numFmtId="165" fontId="21" fillId="0" borderId="18" xfId="0" applyNumberFormat="1" applyFont="1" applyFill="1" applyBorder="1" applyAlignment="1" applyProtection="1">
      <alignment vertical="center"/>
      <protection locked="0"/>
    </xf>
    <xf numFmtId="165" fontId="21" fillId="0" borderId="19" xfId="0" applyNumberFormat="1" applyFont="1" applyFill="1" applyBorder="1" applyAlignment="1" applyProtection="1">
      <alignment vertical="center"/>
      <protection locked="0"/>
    </xf>
    <xf numFmtId="165" fontId="21" fillId="0" borderId="18" xfId="0" applyNumberFormat="1" applyFont="1" applyFill="1" applyBorder="1" applyAlignment="1">
      <alignment vertical="center"/>
    </xf>
    <xf numFmtId="165" fontId="26" fillId="0" borderId="15" xfId="0" applyNumberFormat="1" applyFont="1" applyFill="1" applyBorder="1" applyAlignment="1">
      <alignment vertical="center"/>
    </xf>
    <xf numFmtId="43" fontId="1" fillId="0" borderId="0" xfId="34" applyAlignment="1">
      <alignment vertical="center"/>
    </xf>
    <xf numFmtId="0" fontId="21" fillId="0" borderId="0" xfId="0" applyFont="1" applyBorder="1"/>
    <xf numFmtId="165" fontId="26" fillId="0" borderId="0" xfId="0" applyNumberFormat="1" applyFont="1" applyBorder="1" applyAlignment="1">
      <alignment vertical="center"/>
    </xf>
    <xf numFmtId="165" fontId="21" fillId="0" borderId="0" xfId="0" applyNumberFormat="1" applyFont="1" applyBorder="1" applyAlignment="1" applyProtection="1">
      <alignment vertical="center"/>
      <protection locked="0"/>
    </xf>
    <xf numFmtId="165" fontId="21" fillId="0" borderId="0" xfId="0" applyNumberFormat="1" applyFont="1" applyFill="1" applyBorder="1" applyAlignment="1" applyProtection="1">
      <alignment vertical="center"/>
      <protection locked="0"/>
    </xf>
    <xf numFmtId="43" fontId="1" fillId="0" borderId="0" xfId="34"/>
    <xf numFmtId="43" fontId="21" fillId="0" borderId="0" xfId="0" applyNumberFormat="1" applyFont="1"/>
    <xf numFmtId="165" fontId="21" fillId="0" borderId="23" xfId="0" applyNumberFormat="1" applyFont="1" applyBorder="1" applyAlignment="1" applyProtection="1">
      <alignment vertical="center"/>
      <protection locked="0"/>
    </xf>
    <xf numFmtId="165" fontId="26" fillId="0" borderId="18" xfId="0" applyNumberFormat="1" applyFont="1" applyFill="1" applyBorder="1" applyAlignment="1" applyProtection="1">
      <alignment vertical="center"/>
      <protection locked="0"/>
    </xf>
    <xf numFmtId="165" fontId="26" fillId="0" borderId="17" xfId="0" applyNumberFormat="1" applyFont="1" applyBorder="1" applyAlignment="1" applyProtection="1">
      <alignment vertical="center"/>
      <protection locked="0"/>
    </xf>
    <xf numFmtId="165" fontId="26" fillId="24" borderId="18" xfId="0" applyNumberFormat="1" applyFont="1" applyFill="1" applyBorder="1" applyAlignment="1">
      <alignment vertical="center"/>
    </xf>
    <xf numFmtId="165" fontId="26" fillId="24" borderId="16" xfId="0" applyNumberFormat="1" applyFont="1" applyFill="1" applyBorder="1" applyAlignment="1">
      <alignment vertical="center"/>
    </xf>
    <xf numFmtId="2" fontId="22" fillId="0" borderId="0" xfId="0" applyNumberFormat="1" applyFont="1" applyAlignment="1">
      <alignment vertical="center"/>
    </xf>
    <xf numFmtId="2" fontId="31" fillId="0" borderId="0" xfId="0" applyNumberFormat="1" applyFont="1" applyAlignment="1">
      <alignment vertical="center"/>
    </xf>
    <xf numFmtId="2" fontId="28" fillId="0" borderId="0" xfId="0" applyNumberFormat="1" applyFont="1" applyAlignment="1">
      <alignment vertical="center"/>
    </xf>
    <xf numFmtId="2" fontId="21" fillId="0" borderId="0" xfId="0" applyNumberFormat="1" applyFont="1"/>
    <xf numFmtId="4" fontId="21" fillId="0" borderId="0" xfId="0" applyNumberFormat="1" applyFont="1"/>
    <xf numFmtId="43" fontId="32" fillId="0" borderId="0" xfId="0" applyNumberFormat="1" applyFont="1"/>
    <xf numFmtId="3" fontId="21" fillId="0" borderId="18" xfId="0" applyNumberFormat="1" applyFont="1" applyFill="1" applyBorder="1" applyAlignment="1" applyProtection="1">
      <alignment vertical="center"/>
      <protection locked="0"/>
    </xf>
    <xf numFmtId="3" fontId="26" fillId="0" borderId="16" xfId="0" applyNumberFormat="1" applyFont="1" applyFill="1" applyBorder="1" applyAlignment="1">
      <alignment vertical="center"/>
    </xf>
    <xf numFmtId="3" fontId="21" fillId="0" borderId="19" xfId="0" applyNumberFormat="1" applyFont="1" applyFill="1" applyBorder="1" applyAlignment="1" applyProtection="1">
      <alignment vertical="center"/>
      <protection locked="0"/>
    </xf>
    <xf numFmtId="165" fontId="24" fillId="0" borderId="0" xfId="0" applyNumberFormat="1" applyFont="1" applyBorder="1" applyAlignment="1">
      <alignment horizontal="center"/>
    </xf>
    <xf numFmtId="2" fontId="26" fillId="0" borderId="0" xfId="0" applyNumberFormat="1" applyFont="1" applyBorder="1" applyAlignment="1">
      <alignment vertical="center"/>
    </xf>
    <xf numFmtId="2" fontId="26" fillId="0" borderId="0" xfId="0" applyNumberFormat="1" applyFont="1" applyFill="1" applyBorder="1" applyAlignment="1">
      <alignment vertical="center"/>
    </xf>
    <xf numFmtId="2" fontId="21" fillId="0" borderId="0" xfId="0" applyNumberFormat="1" applyFont="1" applyBorder="1" applyAlignment="1" applyProtection="1">
      <alignment vertical="center"/>
      <protection locked="0"/>
    </xf>
    <xf numFmtId="2" fontId="21" fillId="0" borderId="0" xfId="0" applyNumberFormat="1" applyFont="1" applyFill="1" applyBorder="1" applyAlignment="1" applyProtection="1">
      <alignment vertical="center"/>
      <protection locked="0"/>
    </xf>
    <xf numFmtId="43" fontId="29" fillId="0" borderId="0" xfId="0" applyNumberFormat="1" applyFont="1" applyAlignment="1">
      <alignment vertical="center"/>
    </xf>
    <xf numFmtId="165" fontId="27" fillId="0" borderId="0" xfId="0" applyNumberFormat="1" applyFont="1" applyAlignment="1">
      <alignment vertical="center"/>
    </xf>
    <xf numFmtId="49" fontId="24" fillId="0" borderId="25" xfId="0" applyNumberFormat="1" applyFont="1" applyBorder="1" applyAlignment="1">
      <alignment horizontal="center" vertical="center"/>
    </xf>
    <xf numFmtId="49" fontId="24" fillId="0" borderId="16" xfId="0" applyNumberFormat="1" applyFont="1" applyBorder="1" applyAlignment="1">
      <alignment horizontal="center" vertical="center"/>
    </xf>
    <xf numFmtId="4" fontId="22" fillId="0" borderId="0" xfId="0" applyNumberFormat="1" applyFont="1" applyAlignment="1">
      <alignment vertical="center"/>
    </xf>
    <xf numFmtId="168" fontId="1" fillId="0" borderId="0" xfId="34" applyNumberFormat="1" applyAlignment="1">
      <alignment vertical="center"/>
    </xf>
    <xf numFmtId="3" fontId="21" fillId="0" borderId="0" xfId="0" applyNumberFormat="1" applyFont="1"/>
    <xf numFmtId="3" fontId="26" fillId="0" borderId="0" xfId="0" applyNumberFormat="1" applyFont="1" applyAlignment="1">
      <alignment vertical="center"/>
    </xf>
  </cellXfs>
  <cellStyles count="43">
    <cellStyle name="20% - Ênfase1" xfId="1" builtinId="30" customBuiltin="1"/>
    <cellStyle name="20% - Ênfase2" xfId="2" builtinId="34" customBuiltin="1"/>
    <cellStyle name="20% - Ênfase3" xfId="3" builtinId="38" customBuiltin="1"/>
    <cellStyle name="20% - Ênfase4" xfId="4" builtinId="42" customBuiltin="1"/>
    <cellStyle name="20% - Ênfase5" xfId="5" builtinId="46" customBuiltin="1"/>
    <cellStyle name="20% - Ênfase6" xfId="6" builtinId="50" customBuiltin="1"/>
    <cellStyle name="40% - Ênfase1" xfId="7" builtinId="31" customBuiltin="1"/>
    <cellStyle name="40% - Ênfase2" xfId="8" builtinId="35" customBuiltin="1"/>
    <cellStyle name="40% - Ênfase3" xfId="9" builtinId="39" customBuiltin="1"/>
    <cellStyle name="40% - Ênfase4" xfId="10" builtinId="43" customBuiltin="1"/>
    <cellStyle name="40% - Ênfase5" xfId="11" builtinId="47" customBuiltin="1"/>
    <cellStyle name="40% - Ênfase6" xfId="12" builtinId="51" customBuiltin="1"/>
    <cellStyle name="60% - Ênfase1" xfId="13" builtinId="32" customBuiltin="1"/>
    <cellStyle name="60% - Ênfase2" xfId="14" builtinId="36" customBuiltin="1"/>
    <cellStyle name="60% - Ênfase3" xfId="15" builtinId="40" customBuiltin="1"/>
    <cellStyle name="60% - Ênfase4" xfId="16" builtinId="44" customBuiltin="1"/>
    <cellStyle name="60% - Ênfase5" xfId="17" builtinId="48" customBuiltin="1"/>
    <cellStyle name="60% - Ênfase6" xfId="18" builtinId="52" customBuiltin="1"/>
    <cellStyle name="Bom" xfId="19" builtinId="26" customBuiltin="1"/>
    <cellStyle name="Cálculo" xfId="20" builtinId="22" customBuiltin="1"/>
    <cellStyle name="Célula de Verificação" xfId="21" builtinId="23" customBuiltin="1"/>
    <cellStyle name="Célula Vinculada" xfId="22" builtinId="24" customBuiltin="1"/>
    <cellStyle name="Ênfase1" xfId="23" builtinId="29" customBuiltin="1"/>
    <cellStyle name="Ênfase2" xfId="24" builtinId="33" customBuiltin="1"/>
    <cellStyle name="Ênfase3" xfId="25" builtinId="37" customBuiltin="1"/>
    <cellStyle name="Ênfase4" xfId="26" builtinId="41" customBuiltin="1"/>
    <cellStyle name="Ênfase5" xfId="27" builtinId="45" customBuiltin="1"/>
    <cellStyle name="Ênfase6" xfId="28" builtinId="49" customBuiltin="1"/>
    <cellStyle name="Entrada" xfId="29" builtinId="20" customBuiltin="1"/>
    <cellStyle name="Incorreto" xfId="30" builtinId="27" customBuiltin="1"/>
    <cellStyle name="Neutra" xfId="31" builtinId="28" customBuiltin="1"/>
    <cellStyle name="Normal" xfId="0" builtinId="0"/>
    <cellStyle name="Nota" xfId="32" builtinId="10" customBuiltin="1"/>
    <cellStyle name="Saída" xfId="33" builtinId="21" customBuiltin="1"/>
    <cellStyle name="Separador de milhares" xfId="34" builtinId="3"/>
    <cellStyle name="Texto de Aviso" xfId="35" builtinId="11" customBuiltin="1"/>
    <cellStyle name="Texto Explicativo" xfId="36" builtinId="53" customBuiltin="1"/>
    <cellStyle name="Título 1" xfId="37" builtinId="16" customBuiltin="1"/>
    <cellStyle name="Título 1 1" xfId="38"/>
    <cellStyle name="Título 2" xfId="39" builtinId="17" customBuiltin="1"/>
    <cellStyle name="Título 3" xfId="40" builtinId="18" customBuiltin="1"/>
    <cellStyle name="Título 4" xfId="41" builtinId="19" customBuiltin="1"/>
    <cellStyle name="Total" xfId="42" builtinId="25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85725</xdr:rowOff>
    </xdr:from>
    <xdr:to>
      <xdr:col>3</xdr:col>
      <xdr:colOff>733425</xdr:colOff>
      <xdr:row>4</xdr:row>
      <xdr:rowOff>19050</xdr:rowOff>
    </xdr:to>
    <xdr:pic>
      <xdr:nvPicPr>
        <xdr:cNvPr id="1040" name="Picture 16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7650" y="85725"/>
          <a:ext cx="1524000" cy="771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0</xdr:row>
      <xdr:rowOff>95250</xdr:rowOff>
    </xdr:from>
    <xdr:to>
      <xdr:col>3</xdr:col>
      <xdr:colOff>742950</xdr:colOff>
      <xdr:row>4</xdr:row>
      <xdr:rowOff>28575</xdr:rowOff>
    </xdr:to>
    <xdr:pic>
      <xdr:nvPicPr>
        <xdr:cNvPr id="2064" name="Picture 16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09575" y="95250"/>
          <a:ext cx="1524000" cy="771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66675</xdr:colOff>
      <xdr:row>0</xdr:row>
      <xdr:rowOff>104775</xdr:rowOff>
    </xdr:from>
    <xdr:to>
      <xdr:col>3</xdr:col>
      <xdr:colOff>371475</xdr:colOff>
      <xdr:row>4</xdr:row>
      <xdr:rowOff>38100</xdr:rowOff>
    </xdr:to>
    <xdr:pic>
      <xdr:nvPicPr>
        <xdr:cNvPr id="3088" name="Picture 16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4325" y="104775"/>
          <a:ext cx="1524000" cy="771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Q35"/>
  <sheetViews>
    <sheetView showGridLines="0" tabSelected="1" workbookViewId="0">
      <selection activeCell="H26" sqref="H26"/>
    </sheetView>
  </sheetViews>
  <sheetFormatPr defaultRowHeight="12.75"/>
  <cols>
    <col min="1" max="1" width="3.7109375" customWidth="1"/>
    <col min="2" max="2" width="2.7109375" style="1" customWidth="1"/>
    <col min="3" max="3" width="9.140625" style="2"/>
    <col min="4" max="4" width="17.28515625" style="2" customWidth="1"/>
    <col min="5" max="5" width="18" style="2" customWidth="1"/>
    <col min="6" max="6" width="8.140625" style="2" customWidth="1"/>
    <col min="7" max="7" width="16.5703125" style="4" customWidth="1"/>
    <col min="8" max="8" width="17.28515625" style="4" customWidth="1"/>
    <col min="9" max="10" width="9.85546875" style="2" bestFit="1" customWidth="1"/>
    <col min="11" max="11" width="17.5703125" style="2" bestFit="1" customWidth="1"/>
    <col min="12" max="12" width="14.5703125" style="2" bestFit="1" customWidth="1"/>
    <col min="13" max="13" width="15.5703125" style="2" bestFit="1" customWidth="1"/>
    <col min="14" max="17" width="9.140625" style="2"/>
  </cols>
  <sheetData>
    <row r="1" spans="2:17" ht="15.75">
      <c r="E1" s="3"/>
      <c r="F1" s="3"/>
    </row>
    <row r="2" spans="2:17" ht="18.75">
      <c r="E2" s="5" t="s">
        <v>0</v>
      </c>
      <c r="F2" s="3"/>
    </row>
    <row r="3" spans="2:17" ht="18.75">
      <c r="E3" s="6" t="s">
        <v>82</v>
      </c>
      <c r="F3" s="3"/>
      <c r="H3" s="7"/>
    </row>
    <row r="5" spans="2:17">
      <c r="J5"/>
      <c r="K5"/>
      <c r="L5"/>
      <c r="M5"/>
      <c r="N5"/>
      <c r="O5"/>
      <c r="P5"/>
      <c r="Q5"/>
    </row>
    <row r="6" spans="2:17" s="11" customFormat="1">
      <c r="B6" s="83" t="s">
        <v>1</v>
      </c>
      <c r="C6" s="83"/>
      <c r="D6" s="83"/>
      <c r="E6" s="83"/>
      <c r="F6" s="8"/>
      <c r="G6" s="9" t="s">
        <v>2</v>
      </c>
      <c r="H6" s="9" t="s">
        <v>3</v>
      </c>
      <c r="I6" s="10"/>
    </row>
    <row r="7" spans="2:17" s="11" customFormat="1">
      <c r="B7" s="83"/>
      <c r="C7" s="83"/>
      <c r="D7" s="83"/>
      <c r="E7" s="83"/>
      <c r="F7" s="12"/>
      <c r="G7" s="13" t="s">
        <v>4</v>
      </c>
      <c r="H7" s="13" t="s">
        <v>4</v>
      </c>
      <c r="I7" s="10"/>
    </row>
    <row r="8" spans="2:17" s="18" customFormat="1" ht="18" customHeight="1">
      <c r="B8" s="14" t="s">
        <v>5</v>
      </c>
      <c r="C8" s="15"/>
      <c r="D8" s="15"/>
      <c r="E8" s="15"/>
      <c r="F8" s="15"/>
      <c r="G8" s="19"/>
      <c r="H8" s="16"/>
      <c r="I8" s="17"/>
    </row>
    <row r="9" spans="2:17" s="18" customFormat="1" ht="18" customHeight="1">
      <c r="B9" s="14" t="s">
        <v>6</v>
      </c>
      <c r="C9" s="15"/>
      <c r="D9" s="15"/>
      <c r="E9" s="15"/>
      <c r="F9" s="15"/>
      <c r="G9" s="64">
        <f>SUM(G10:G14)</f>
        <v>207952</v>
      </c>
      <c r="H9" s="64">
        <f>SUM(H10:H14)</f>
        <v>161601</v>
      </c>
      <c r="I9" s="17"/>
      <c r="J9" s="82"/>
    </row>
    <row r="10" spans="2:17" s="24" customFormat="1" ht="15" customHeight="1">
      <c r="B10" s="20"/>
      <c r="C10" s="21" t="s">
        <v>7</v>
      </c>
      <c r="D10" s="21"/>
      <c r="E10" s="21"/>
      <c r="F10" s="21"/>
      <c r="G10" s="50">
        <v>14131</v>
      </c>
      <c r="H10" s="50">
        <v>59898</v>
      </c>
      <c r="I10" s="23"/>
    </row>
    <row r="11" spans="2:17" s="24" customFormat="1" ht="15" customHeight="1">
      <c r="B11" s="20"/>
      <c r="C11" s="21" t="s">
        <v>8</v>
      </c>
      <c r="D11" s="21"/>
      <c r="E11" s="21"/>
      <c r="F11" s="21"/>
      <c r="G11" s="50">
        <v>127666</v>
      </c>
      <c r="H11" s="50">
        <v>40877</v>
      </c>
      <c r="I11" s="23"/>
    </row>
    <row r="12" spans="2:17" s="24" customFormat="1" ht="15" customHeight="1">
      <c r="B12" s="20"/>
      <c r="C12" s="21" t="s">
        <v>9</v>
      </c>
      <c r="D12" s="21"/>
      <c r="E12" s="21"/>
      <c r="F12" s="21"/>
      <c r="G12" s="51">
        <v>27759</v>
      </c>
      <c r="H12" s="51">
        <v>5463</v>
      </c>
      <c r="I12" s="23"/>
    </row>
    <row r="13" spans="2:17" s="24" customFormat="1" ht="15" customHeight="1">
      <c r="B13" s="20"/>
      <c r="C13" s="21" t="s">
        <v>10</v>
      </c>
      <c r="D13" s="21"/>
      <c r="E13" s="21"/>
      <c r="F13" s="21"/>
      <c r="G13" s="51">
        <v>8856</v>
      </c>
      <c r="H13" s="51">
        <v>14018</v>
      </c>
      <c r="I13" s="23"/>
    </row>
    <row r="14" spans="2:17" s="24" customFormat="1" ht="15" customHeight="1">
      <c r="B14" s="20"/>
      <c r="C14" s="21" t="s">
        <v>11</v>
      </c>
      <c r="D14" s="21"/>
      <c r="E14" s="21"/>
      <c r="F14" s="21"/>
      <c r="G14" s="51">
        <v>29540</v>
      </c>
      <c r="H14" s="51">
        <v>41345</v>
      </c>
      <c r="I14" s="23"/>
    </row>
    <row r="15" spans="2:17" s="24" customFormat="1" ht="15" customHeight="1">
      <c r="B15" s="20"/>
      <c r="C15" s="21" t="s">
        <v>12</v>
      </c>
      <c r="D15" s="21"/>
      <c r="E15" s="21"/>
      <c r="F15" s="21"/>
      <c r="G15" s="63">
        <v>0</v>
      </c>
      <c r="H15" s="63">
        <v>0</v>
      </c>
      <c r="I15" s="23"/>
    </row>
    <row r="16" spans="2:17" s="18" customFormat="1" ht="18" customHeight="1">
      <c r="B16" s="14" t="s">
        <v>13</v>
      </c>
      <c r="C16" s="15"/>
      <c r="D16" s="15"/>
      <c r="E16" s="15"/>
      <c r="F16" s="15"/>
      <c r="G16" s="49">
        <v>93754</v>
      </c>
      <c r="H16" s="49">
        <v>35995</v>
      </c>
      <c r="I16" s="17"/>
    </row>
    <row r="17" spans="2:11" s="18" customFormat="1" ht="18" customHeight="1">
      <c r="B17" s="14" t="s">
        <v>14</v>
      </c>
      <c r="C17" s="15"/>
      <c r="D17" s="15"/>
      <c r="E17" s="15"/>
      <c r="F17" s="15"/>
      <c r="G17" s="49">
        <f>G18+G19+G20</f>
        <v>129198</v>
      </c>
      <c r="H17" s="49">
        <f>H18+H19+H20</f>
        <v>82959</v>
      </c>
      <c r="I17" s="17"/>
      <c r="K17" s="55"/>
    </row>
    <row r="18" spans="2:11" s="24" customFormat="1" ht="15" customHeight="1">
      <c r="B18" s="20"/>
      <c r="C18" s="21" t="s">
        <v>15</v>
      </c>
      <c r="D18" s="21"/>
      <c r="E18" s="21"/>
      <c r="F18" s="21"/>
      <c r="G18" s="52">
        <v>0</v>
      </c>
      <c r="H18" s="52">
        <v>0</v>
      </c>
      <c r="I18" s="23"/>
      <c r="K18" s="55"/>
    </row>
    <row r="19" spans="2:11" s="24" customFormat="1" ht="15" customHeight="1">
      <c r="B19" s="20"/>
      <c r="C19" s="21" t="s">
        <v>16</v>
      </c>
      <c r="D19" s="21"/>
      <c r="E19" s="21"/>
      <c r="F19" s="21"/>
      <c r="G19" s="52">
        <v>128874</v>
      </c>
      <c r="H19" s="52">
        <v>82168</v>
      </c>
      <c r="I19" s="23"/>
      <c r="K19" s="81"/>
    </row>
    <row r="20" spans="2:11" s="24" customFormat="1" ht="15" customHeight="1">
      <c r="B20" s="20"/>
      <c r="C20" s="21" t="s">
        <v>79</v>
      </c>
      <c r="D20" s="21"/>
      <c r="E20" s="21"/>
      <c r="F20" s="21"/>
      <c r="G20" s="51">
        <v>324</v>
      </c>
      <c r="H20" s="51">
        <v>791</v>
      </c>
      <c r="I20" s="23"/>
    </row>
    <row r="21" spans="2:11" s="18" customFormat="1" ht="18" customHeight="1">
      <c r="B21" s="14"/>
      <c r="C21" s="15" t="s">
        <v>17</v>
      </c>
      <c r="D21" s="15"/>
      <c r="E21" s="15"/>
      <c r="F21" s="15"/>
      <c r="G21" s="65">
        <f>G9+G16+G17+G15</f>
        <v>430904</v>
      </c>
      <c r="H21" s="65">
        <f>H9+H16+H17+H15</f>
        <v>280555</v>
      </c>
      <c r="I21" s="17"/>
    </row>
    <row r="22" spans="2:11" s="24" customFormat="1" ht="15" customHeight="1">
      <c r="B22" s="20"/>
      <c r="C22" s="21"/>
      <c r="D22" s="21"/>
      <c r="E22" s="21"/>
      <c r="F22" s="21"/>
      <c r="G22" s="53"/>
      <c r="H22" s="53"/>
      <c r="I22" s="48"/>
      <c r="K22" s="81"/>
    </row>
    <row r="23" spans="2:11" s="18" customFormat="1" ht="18" customHeight="1">
      <c r="B23" s="14" t="s">
        <v>18</v>
      </c>
      <c r="C23" s="15"/>
      <c r="D23" s="15"/>
      <c r="E23" s="15"/>
      <c r="F23" s="15"/>
      <c r="G23" s="54"/>
      <c r="H23" s="54"/>
      <c r="I23" s="17"/>
    </row>
    <row r="24" spans="2:11" s="18" customFormat="1" ht="18" customHeight="1">
      <c r="B24" s="14" t="s">
        <v>6</v>
      </c>
      <c r="C24" s="15"/>
      <c r="D24" s="15"/>
      <c r="E24" s="15"/>
      <c r="F24" s="15"/>
      <c r="G24" s="49">
        <v>283088</v>
      </c>
      <c r="H24" s="49">
        <v>280699</v>
      </c>
      <c r="I24" s="17"/>
    </row>
    <row r="25" spans="2:11" s="18" customFormat="1" ht="18" customHeight="1">
      <c r="B25" s="14" t="s">
        <v>19</v>
      </c>
      <c r="C25" s="15"/>
      <c r="D25" s="15"/>
      <c r="E25" s="15"/>
      <c r="F25" s="15"/>
      <c r="G25" s="49">
        <v>139396</v>
      </c>
      <c r="H25" s="49">
        <v>220046</v>
      </c>
      <c r="I25" s="17"/>
    </row>
    <row r="26" spans="2:11" s="18" customFormat="1" ht="18" customHeight="1">
      <c r="B26" s="14" t="s">
        <v>20</v>
      </c>
      <c r="C26" s="15"/>
      <c r="D26" s="15"/>
      <c r="E26" s="15"/>
      <c r="F26" s="15"/>
      <c r="G26" s="49">
        <f>SUM(G27:G32)</f>
        <v>8420</v>
      </c>
      <c r="H26" s="49">
        <f>SUM(H27:H32)</f>
        <v>-220190</v>
      </c>
      <c r="I26" s="17"/>
    </row>
    <row r="27" spans="2:11" s="24" customFormat="1" ht="15" customHeight="1">
      <c r="B27" s="20"/>
      <c r="C27" s="21" t="s">
        <v>21</v>
      </c>
      <c r="D27" s="21"/>
      <c r="E27" s="21"/>
      <c r="F27" s="21"/>
      <c r="G27" s="52">
        <v>210432</v>
      </c>
      <c r="H27" s="52">
        <v>220433</v>
      </c>
      <c r="I27" s="23"/>
    </row>
    <row r="28" spans="2:11" s="24" customFormat="1" ht="15" customHeight="1">
      <c r="B28" s="20"/>
      <c r="C28" s="21" t="s">
        <v>22</v>
      </c>
      <c r="D28" s="21"/>
      <c r="E28" s="21"/>
      <c r="F28" s="21"/>
      <c r="G28" s="52"/>
      <c r="H28" s="52"/>
      <c r="I28" s="23"/>
    </row>
    <row r="29" spans="2:11" s="24" customFormat="1" ht="15" customHeight="1">
      <c r="B29" s="20"/>
      <c r="C29" s="21" t="s">
        <v>23</v>
      </c>
      <c r="D29" s="21"/>
      <c r="E29" s="21"/>
      <c r="F29" s="21"/>
      <c r="G29" s="52"/>
      <c r="H29" s="52"/>
      <c r="I29" s="23"/>
    </row>
    <row r="30" spans="2:11" s="24" customFormat="1" ht="15" customHeight="1">
      <c r="B30" s="20"/>
      <c r="C30" s="21" t="s">
        <v>24</v>
      </c>
      <c r="D30" s="21"/>
      <c r="E30" s="21"/>
      <c r="F30" s="21"/>
      <c r="G30" s="52"/>
      <c r="H30" s="52"/>
      <c r="I30" s="23"/>
    </row>
    <row r="31" spans="2:11" s="24" customFormat="1" ht="15" customHeight="1">
      <c r="B31" s="20"/>
      <c r="C31" s="21" t="s">
        <v>25</v>
      </c>
      <c r="D31" s="21"/>
      <c r="E31" s="21"/>
      <c r="F31" s="21"/>
      <c r="G31" s="52"/>
      <c r="H31" s="52"/>
      <c r="I31" s="23"/>
    </row>
    <row r="32" spans="2:11" s="24" customFormat="1" ht="15" customHeight="1">
      <c r="B32" s="20"/>
      <c r="C32" s="21" t="s">
        <v>26</v>
      </c>
      <c r="D32" s="21"/>
      <c r="E32" s="21"/>
      <c r="F32" s="21"/>
      <c r="G32" s="51">
        <f>-157932-4625-39455</f>
        <v>-202012</v>
      </c>
      <c r="H32" s="51">
        <f>-413791-4625-22207</f>
        <v>-440623</v>
      </c>
      <c r="I32" s="23"/>
    </row>
    <row r="33" spans="2:17" s="18" customFormat="1" ht="18" customHeight="1">
      <c r="B33" s="26"/>
      <c r="C33" s="27" t="s">
        <v>27</v>
      </c>
      <c r="D33" s="27"/>
      <c r="E33" s="27"/>
      <c r="F33" s="28"/>
      <c r="G33" s="66">
        <f>G24+G25+G26</f>
        <v>430904</v>
      </c>
      <c r="H33" s="66">
        <f>H24+H25+H26</f>
        <v>280555</v>
      </c>
      <c r="I33" s="17"/>
    </row>
    <row r="34" spans="2:17">
      <c r="J34"/>
      <c r="K34"/>
      <c r="L34"/>
      <c r="M34"/>
      <c r="N34"/>
      <c r="O34"/>
      <c r="P34"/>
      <c r="Q34"/>
    </row>
    <row r="35" spans="2:17">
      <c r="J35"/>
      <c r="K35"/>
      <c r="L35"/>
      <c r="M35"/>
      <c r="N35"/>
      <c r="O35"/>
      <c r="P35"/>
      <c r="Q35"/>
    </row>
  </sheetData>
  <mergeCells count="1">
    <mergeCell ref="B6:E7"/>
  </mergeCells>
  <phoneticPr fontId="20" type="noConversion"/>
  <pageMargins left="0.60972222222222228" right="0.55972222222222223" top="0.30972222222222223" bottom="0.25972222222222224" header="0.51180555555555562" footer="0.51180555555555562"/>
  <pageSetup paperSize="9" firstPageNumber="0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B1:O39"/>
  <sheetViews>
    <sheetView showGridLines="0" workbookViewId="0">
      <selection activeCell="H30" sqref="H30"/>
    </sheetView>
  </sheetViews>
  <sheetFormatPr defaultRowHeight="12.75"/>
  <cols>
    <col min="1" max="1" width="6" customWidth="1"/>
    <col min="2" max="2" width="2.7109375" style="1" customWidth="1"/>
    <col min="3" max="3" width="9.140625" style="2"/>
    <col min="4" max="4" width="17" style="2" customWidth="1"/>
    <col min="5" max="5" width="21.7109375" style="2" customWidth="1"/>
    <col min="6" max="6" width="11" style="2" customWidth="1"/>
    <col min="7" max="8" width="17.7109375" style="29" customWidth="1"/>
    <col min="9" max="9" width="18" style="2" bestFit="1" customWidth="1"/>
    <col min="10" max="10" width="20.140625" style="2" bestFit="1" customWidth="1"/>
    <col min="11" max="11" width="15.28515625" style="2" customWidth="1"/>
    <col min="12" max="12" width="16.42578125" style="2" customWidth="1"/>
    <col min="13" max="15" width="9.140625" style="2"/>
  </cols>
  <sheetData>
    <row r="1" spans="2:15" ht="15.75">
      <c r="E1" s="3"/>
      <c r="F1" s="3"/>
    </row>
    <row r="2" spans="2:15" ht="18.75">
      <c r="E2" s="5" t="s">
        <v>28</v>
      </c>
      <c r="F2" s="3"/>
    </row>
    <row r="3" spans="2:15" ht="18.75">
      <c r="E3" s="6" t="s">
        <v>82</v>
      </c>
      <c r="F3" s="3"/>
    </row>
    <row r="6" spans="2:15">
      <c r="K6" s="56"/>
      <c r="L6" s="56"/>
    </row>
    <row r="7" spans="2:15" s="11" customFormat="1">
      <c r="B7" s="83" t="s">
        <v>1</v>
      </c>
      <c r="C7" s="83"/>
      <c r="D7" s="83"/>
      <c r="E7" s="83"/>
      <c r="F7" s="8"/>
      <c r="G7" s="30" t="s">
        <v>2</v>
      </c>
      <c r="H7" s="30" t="s">
        <v>3</v>
      </c>
      <c r="I7" s="10"/>
      <c r="J7" s="10"/>
      <c r="K7" s="76"/>
      <c r="L7" s="76"/>
      <c r="M7" s="10"/>
      <c r="N7" s="10"/>
      <c r="O7" s="10"/>
    </row>
    <row r="8" spans="2:15" s="11" customFormat="1">
      <c r="B8" s="83"/>
      <c r="C8" s="83"/>
      <c r="D8" s="83"/>
      <c r="E8" s="83"/>
      <c r="F8" s="12"/>
      <c r="G8" s="31" t="s">
        <v>4</v>
      </c>
      <c r="H8" s="31" t="s">
        <v>4</v>
      </c>
      <c r="I8" s="10"/>
      <c r="J8" s="10"/>
      <c r="K8" s="76"/>
      <c r="L8" s="76"/>
      <c r="M8" s="10"/>
      <c r="N8" s="10"/>
      <c r="O8" s="10"/>
    </row>
    <row r="9" spans="2:15" s="18" customFormat="1" ht="18" customHeight="1">
      <c r="B9" s="14" t="s">
        <v>29</v>
      </c>
      <c r="C9" s="15"/>
      <c r="D9" s="15"/>
      <c r="E9" s="15"/>
      <c r="F9" s="15"/>
      <c r="G9" s="16">
        <f>G10+G11</f>
        <v>391590</v>
      </c>
      <c r="H9" s="16">
        <f>H10+H11</f>
        <v>579388</v>
      </c>
      <c r="I9" s="17"/>
      <c r="J9" s="17"/>
      <c r="K9" s="57"/>
      <c r="L9" s="57"/>
      <c r="M9" s="17"/>
      <c r="N9" s="17"/>
    </row>
    <row r="10" spans="2:15" s="24" customFormat="1" ht="15" customHeight="1">
      <c r="B10" s="20"/>
      <c r="C10" s="21" t="s">
        <v>30</v>
      </c>
      <c r="D10" s="21"/>
      <c r="E10" s="21"/>
      <c r="F10" s="21"/>
      <c r="G10" s="62">
        <v>349881</v>
      </c>
      <c r="H10" s="62">
        <v>522238</v>
      </c>
      <c r="I10" s="23"/>
      <c r="J10" s="23"/>
      <c r="K10" s="58"/>
      <c r="L10" s="59"/>
      <c r="M10" s="23"/>
      <c r="N10" s="23"/>
    </row>
    <row r="11" spans="2:15" s="24" customFormat="1" ht="15" customHeight="1">
      <c r="B11" s="20"/>
      <c r="C11" s="21" t="s">
        <v>31</v>
      </c>
      <c r="D11" s="21"/>
      <c r="E11" s="21"/>
      <c r="F11" s="21"/>
      <c r="G11" s="25">
        <v>41709</v>
      </c>
      <c r="H11" s="25">
        <v>57150</v>
      </c>
      <c r="I11" s="23"/>
      <c r="J11" s="23"/>
      <c r="K11" s="58"/>
      <c r="L11" s="59"/>
      <c r="M11" s="23"/>
      <c r="N11" s="23"/>
    </row>
    <row r="12" spans="2:15" s="24" customFormat="1" ht="15" customHeight="1">
      <c r="B12" s="20"/>
      <c r="C12" s="21" t="s">
        <v>32</v>
      </c>
      <c r="D12" s="21"/>
      <c r="E12" s="21"/>
      <c r="F12" s="21"/>
      <c r="G12" s="22">
        <v>13682</v>
      </c>
      <c r="H12" s="22">
        <v>24606</v>
      </c>
      <c r="I12" s="48"/>
      <c r="J12" s="23"/>
      <c r="K12" s="58"/>
      <c r="L12" s="59"/>
      <c r="M12" s="23"/>
      <c r="N12" s="23"/>
    </row>
    <row r="13" spans="2:15" s="18" customFormat="1" ht="18" customHeight="1">
      <c r="B13" s="14" t="s">
        <v>33</v>
      </c>
      <c r="C13" s="15"/>
      <c r="D13" s="15"/>
      <c r="E13" s="15"/>
      <c r="F13" s="15"/>
      <c r="G13" s="47">
        <f>G9-G12</f>
        <v>377908</v>
      </c>
      <c r="H13" s="47">
        <f>H9-H12</f>
        <v>554782</v>
      </c>
      <c r="I13" s="86"/>
      <c r="J13" s="85"/>
      <c r="K13" s="77"/>
      <c r="L13" s="78"/>
      <c r="M13" s="17"/>
      <c r="N13" s="17"/>
    </row>
    <row r="14" spans="2:15" s="18" customFormat="1" ht="18" customHeight="1">
      <c r="B14" s="14" t="s">
        <v>34</v>
      </c>
      <c r="C14" s="15"/>
      <c r="D14" s="15"/>
      <c r="E14" s="15"/>
      <c r="F14" s="15"/>
      <c r="G14" s="40">
        <f>SUM(G15:G16)</f>
        <v>370048</v>
      </c>
      <c r="H14" s="40">
        <f>SUM(H15:H16)</f>
        <v>501871</v>
      </c>
      <c r="I14" s="67"/>
      <c r="J14" s="17"/>
      <c r="K14" s="77"/>
      <c r="L14" s="78"/>
      <c r="M14" s="17"/>
      <c r="N14" s="17"/>
      <c r="O14" s="17"/>
    </row>
    <row r="15" spans="2:15" s="24" customFormat="1" ht="15" customHeight="1">
      <c r="B15" s="20"/>
      <c r="C15" s="21" t="s">
        <v>78</v>
      </c>
      <c r="D15" s="21"/>
      <c r="E15" s="21"/>
      <c r="F15" s="21"/>
      <c r="G15" s="73">
        <f>365897+4151</f>
        <v>370048</v>
      </c>
      <c r="H15" s="73">
        <v>501871</v>
      </c>
      <c r="I15" s="68"/>
      <c r="J15" s="23"/>
      <c r="K15" s="79"/>
      <c r="L15" s="80"/>
      <c r="M15" s="23"/>
      <c r="N15" s="23"/>
      <c r="O15" s="23"/>
    </row>
    <row r="16" spans="2:15" s="24" customFormat="1" ht="15" customHeight="1">
      <c r="B16" s="20"/>
      <c r="C16" s="21" t="s">
        <v>35</v>
      </c>
      <c r="D16" s="21"/>
      <c r="E16" s="21"/>
      <c r="F16" s="21"/>
      <c r="G16" s="73"/>
      <c r="H16" s="73"/>
      <c r="I16" s="69"/>
      <c r="J16" s="23"/>
      <c r="K16" s="79"/>
      <c r="L16" s="80"/>
      <c r="M16" s="23"/>
      <c r="N16" s="23"/>
      <c r="O16" s="23"/>
    </row>
    <row r="17" spans="2:15" s="18" customFormat="1" ht="18" customHeight="1">
      <c r="B17" s="14" t="s">
        <v>36</v>
      </c>
      <c r="C17" s="15"/>
      <c r="D17" s="15"/>
      <c r="E17" s="15"/>
      <c r="F17" s="15"/>
      <c r="G17" s="74">
        <f>G13-G15-G16</f>
        <v>7860</v>
      </c>
      <c r="H17" s="74">
        <f>H13-H15-H16</f>
        <v>52911</v>
      </c>
      <c r="I17" s="67"/>
      <c r="J17" s="17"/>
      <c r="K17" s="77"/>
      <c r="L17" s="78"/>
      <c r="M17" s="17"/>
      <c r="N17" s="17"/>
      <c r="O17" s="17"/>
    </row>
    <row r="18" spans="2:15" s="18" customFormat="1" ht="18" customHeight="1">
      <c r="B18" s="14" t="s">
        <v>37</v>
      </c>
      <c r="C18" s="15"/>
      <c r="D18" s="15"/>
      <c r="E18" s="15"/>
      <c r="F18" s="15"/>
      <c r="G18" s="74">
        <f>SUM(G19:G21)</f>
        <v>48427.438999999998</v>
      </c>
      <c r="H18" s="74">
        <f>SUM(H19:H21)</f>
        <v>53175</v>
      </c>
      <c r="I18" s="67"/>
      <c r="J18" s="17"/>
      <c r="K18" s="77"/>
      <c r="L18" s="78"/>
      <c r="M18" s="17"/>
      <c r="N18" s="17"/>
      <c r="O18" s="17"/>
    </row>
    <row r="19" spans="2:15" s="24" customFormat="1" ht="15" customHeight="1">
      <c r="B19" s="20"/>
      <c r="C19" s="21" t="s">
        <v>38</v>
      </c>
      <c r="D19" s="21"/>
      <c r="E19" s="21"/>
      <c r="F19" s="21"/>
      <c r="G19" s="75">
        <f>8750439/1000</f>
        <v>8750.4390000000003</v>
      </c>
      <c r="H19" s="75">
        <v>25134</v>
      </c>
      <c r="I19" s="69"/>
      <c r="J19" s="23"/>
      <c r="K19" s="79"/>
      <c r="L19" s="80"/>
      <c r="M19" s="23"/>
      <c r="N19" s="23"/>
      <c r="O19" s="23"/>
    </row>
    <row r="20" spans="2:15" s="24" customFormat="1" ht="15" customHeight="1">
      <c r="B20" s="20"/>
      <c r="C20" s="21" t="s">
        <v>39</v>
      </c>
      <c r="D20" s="21"/>
      <c r="E20" s="21"/>
      <c r="F20" s="21"/>
      <c r="G20" s="75">
        <f>36558+969</f>
        <v>37527</v>
      </c>
      <c r="H20" s="75">
        <v>28041</v>
      </c>
      <c r="I20" s="69"/>
      <c r="J20" s="23"/>
      <c r="K20" s="79"/>
      <c r="L20" s="80"/>
      <c r="M20" s="23"/>
      <c r="N20" s="23"/>
      <c r="O20" s="23"/>
    </row>
    <row r="21" spans="2:15" s="24" customFormat="1" ht="15" customHeight="1">
      <c r="B21" s="20"/>
      <c r="C21" s="21" t="s">
        <v>80</v>
      </c>
      <c r="D21" s="21"/>
      <c r="E21" s="21"/>
      <c r="F21" s="21"/>
      <c r="G21" s="46">
        <f>2150</f>
        <v>2150</v>
      </c>
      <c r="H21" s="46"/>
      <c r="I21" s="69"/>
      <c r="J21" s="23"/>
      <c r="K21" s="79"/>
      <c r="L21" s="80"/>
      <c r="M21" s="23"/>
      <c r="N21" s="23"/>
      <c r="O21" s="23"/>
    </row>
    <row r="22" spans="2:15" s="18" customFormat="1" ht="18" customHeight="1">
      <c r="B22" s="14" t="s">
        <v>40</v>
      </c>
      <c r="C22" s="15"/>
      <c r="D22" s="15"/>
      <c r="E22" s="15"/>
      <c r="F22" s="15"/>
      <c r="G22" s="47">
        <f>G17-G18</f>
        <v>-40567.438999999998</v>
      </c>
      <c r="H22" s="47">
        <f>H17-H18</f>
        <v>-264</v>
      </c>
      <c r="I22" s="67"/>
      <c r="J22" s="17"/>
      <c r="K22" s="77"/>
      <c r="L22" s="78"/>
      <c r="M22" s="17"/>
      <c r="N22" s="17"/>
      <c r="O22" s="17"/>
    </row>
    <row r="23" spans="2:15" s="24" customFormat="1" ht="18" customHeight="1">
      <c r="B23" s="20"/>
      <c r="C23" s="21" t="s">
        <v>41</v>
      </c>
      <c r="D23" s="21"/>
      <c r="E23" s="21"/>
      <c r="F23" s="21"/>
      <c r="G23" s="44">
        <f>(-25905560.31+9306514.91)/1000</f>
        <v>-16599.045399999999</v>
      </c>
      <c r="H23" s="44">
        <f>(26745585.09-48688762.63)/1000</f>
        <v>-21943.177540000004</v>
      </c>
      <c r="I23" s="69"/>
      <c r="J23" s="23"/>
      <c r="K23" s="79"/>
      <c r="L23" s="80"/>
      <c r="M23" s="23"/>
      <c r="N23" s="23"/>
      <c r="O23" s="23"/>
    </row>
    <row r="24" spans="2:15" s="24" customFormat="1" ht="18" customHeight="1">
      <c r="B24" s="20"/>
      <c r="C24" s="21" t="s">
        <v>42</v>
      </c>
      <c r="D24" s="21"/>
      <c r="E24" s="21"/>
      <c r="F24" s="21"/>
      <c r="G24" s="44"/>
      <c r="H24" s="44"/>
      <c r="I24" s="69"/>
      <c r="J24" s="23"/>
      <c r="K24" s="79"/>
      <c r="L24" s="80"/>
      <c r="M24" s="23"/>
      <c r="N24" s="23"/>
      <c r="O24" s="23"/>
    </row>
    <row r="25" spans="2:15" s="24" customFormat="1" ht="18" customHeight="1">
      <c r="B25" s="20"/>
      <c r="C25" s="21" t="s">
        <v>43</v>
      </c>
      <c r="D25" s="21"/>
      <c r="E25" s="21"/>
      <c r="F25" s="21"/>
      <c r="G25" s="44"/>
      <c r="H25" s="44"/>
      <c r="I25" s="69"/>
      <c r="J25" s="23"/>
      <c r="K25" s="79"/>
      <c r="L25" s="80"/>
      <c r="M25" s="23"/>
      <c r="N25" s="23"/>
      <c r="O25" s="23"/>
    </row>
    <row r="26" spans="2:15" s="18" customFormat="1" ht="18" customHeight="1">
      <c r="B26" s="14" t="s">
        <v>44</v>
      </c>
      <c r="C26" s="15"/>
      <c r="D26" s="15"/>
      <c r="E26" s="15"/>
      <c r="F26" s="15"/>
      <c r="G26" s="47">
        <f>G22+G23+G24</f>
        <v>-57166.484400000001</v>
      </c>
      <c r="H26" s="47">
        <f>H22+H23+H24</f>
        <v>-22207.177540000004</v>
      </c>
      <c r="I26" s="67"/>
      <c r="J26" s="17"/>
      <c r="K26" s="77"/>
      <c r="L26" s="77"/>
      <c r="M26" s="17"/>
      <c r="N26" s="17"/>
      <c r="O26" s="17"/>
    </row>
    <row r="27" spans="2:15" s="24" customFormat="1" ht="18" customHeight="1">
      <c r="B27" s="20"/>
      <c r="C27" s="21" t="s">
        <v>45</v>
      </c>
      <c r="D27" s="21"/>
      <c r="E27" s="21"/>
      <c r="F27" s="21"/>
      <c r="G27" s="44"/>
      <c r="H27" s="44"/>
      <c r="I27" s="69"/>
      <c r="J27" s="23"/>
      <c r="K27" s="79"/>
      <c r="L27" s="79"/>
      <c r="M27" s="23"/>
      <c r="N27" s="23"/>
      <c r="O27" s="23"/>
    </row>
    <row r="28" spans="2:15" s="24" customFormat="1" ht="18" customHeight="1">
      <c r="B28" s="20"/>
      <c r="C28" s="21" t="s">
        <v>46</v>
      </c>
      <c r="D28" s="21"/>
      <c r="E28" s="21"/>
      <c r="F28" s="21"/>
      <c r="G28" s="44">
        <f>-17711</f>
        <v>-17711</v>
      </c>
      <c r="H28" s="44"/>
      <c r="I28" s="69"/>
      <c r="J28" s="23"/>
      <c r="K28" s="79"/>
      <c r="L28" s="79"/>
      <c r="M28" s="23"/>
      <c r="N28" s="23"/>
      <c r="O28" s="23"/>
    </row>
    <row r="29" spans="2:15" s="24" customFormat="1" ht="18" customHeight="1">
      <c r="B29" s="20"/>
      <c r="C29" s="21" t="s">
        <v>47</v>
      </c>
      <c r="D29" s="21"/>
      <c r="E29" s="21"/>
      <c r="F29" s="21"/>
      <c r="G29" s="46"/>
      <c r="H29" s="46"/>
      <c r="I29" s="69"/>
      <c r="J29" s="23"/>
      <c r="K29" s="79"/>
      <c r="L29" s="79"/>
      <c r="M29" s="23"/>
      <c r="N29" s="23"/>
      <c r="O29" s="23"/>
    </row>
    <row r="30" spans="2:15" s="18" customFormat="1" ht="18" customHeight="1">
      <c r="B30" s="26" t="s">
        <v>48</v>
      </c>
      <c r="C30" s="27"/>
      <c r="D30" s="27"/>
      <c r="E30" s="27"/>
      <c r="F30" s="27"/>
      <c r="G30" s="47">
        <f>G26-G27-G28-G29</f>
        <v>-39455.484400000001</v>
      </c>
      <c r="H30" s="47">
        <f>H26-H27-H28-H29</f>
        <v>-22207.177540000004</v>
      </c>
      <c r="I30" s="67"/>
      <c r="J30" s="17"/>
      <c r="K30" s="77"/>
      <c r="L30" s="77"/>
      <c r="M30" s="17"/>
      <c r="N30" s="17"/>
      <c r="O30" s="17"/>
    </row>
    <row r="31" spans="2:15">
      <c r="G31" s="70"/>
      <c r="H31" s="70"/>
      <c r="I31" s="70"/>
      <c r="K31" s="56"/>
      <c r="L31" s="56"/>
    </row>
    <row r="32" spans="2:15">
      <c r="G32" s="70"/>
      <c r="H32" s="60"/>
      <c r="I32" s="70"/>
      <c r="K32" s="56"/>
      <c r="L32" s="56"/>
    </row>
    <row r="33" spans="4:9">
      <c r="G33" s="70"/>
      <c r="H33" s="70"/>
      <c r="I33" s="70"/>
    </row>
    <row r="34" spans="4:9">
      <c r="D34" s="71"/>
    </row>
    <row r="35" spans="4:9">
      <c r="E35" s="60"/>
      <c r="I35" s="71"/>
    </row>
    <row r="36" spans="4:9">
      <c r="D36" s="72"/>
      <c r="E36" s="60"/>
    </row>
    <row r="37" spans="4:9">
      <c r="D37" s="61"/>
      <c r="E37" s="60"/>
    </row>
    <row r="38" spans="4:9">
      <c r="D38" s="61"/>
      <c r="E38" s="60"/>
    </row>
    <row r="39" spans="4:9">
      <c r="E39" s="61"/>
    </row>
  </sheetData>
  <mergeCells count="1">
    <mergeCell ref="B7:E8"/>
  </mergeCells>
  <phoneticPr fontId="20" type="noConversion"/>
  <printOptions horizontalCentered="1"/>
  <pageMargins left="0.19652777777777777" right="0.19652777777777777" top="0.59027777777777779" bottom="0.39374999999999999" header="0.51180555555555562" footer="0.51180555555555562"/>
  <pageSetup paperSize="9" firstPageNumber="0" orientation="portrait" horizontalDpi="300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B1:U74"/>
  <sheetViews>
    <sheetView showGridLines="0" workbookViewId="0">
      <selection activeCell="F28" sqref="F28"/>
    </sheetView>
  </sheetViews>
  <sheetFormatPr defaultRowHeight="12.75"/>
  <cols>
    <col min="1" max="1" width="3.7109375" customWidth="1"/>
    <col min="2" max="2" width="9.140625" style="1"/>
    <col min="3" max="3" width="9.140625" style="2"/>
    <col min="4" max="4" width="15.7109375" style="2" customWidth="1"/>
    <col min="5" max="5" width="6.5703125" style="2" customWidth="1"/>
    <col min="6" max="11" width="16.7109375" style="4" customWidth="1"/>
    <col min="12" max="12" width="9.140625" style="2"/>
    <col min="13" max="13" width="11.85546875" style="2" bestFit="1" customWidth="1"/>
    <col min="14" max="14" width="14" style="2" bestFit="1" customWidth="1"/>
    <col min="15" max="21" width="9.140625" style="2"/>
  </cols>
  <sheetData>
    <row r="1" spans="2:21" ht="15.75">
      <c r="E1" s="3"/>
    </row>
    <row r="2" spans="2:21" ht="18.75">
      <c r="E2" s="32" t="s">
        <v>49</v>
      </c>
      <c r="F2" s="32"/>
      <c r="G2" s="32"/>
      <c r="H2" s="32"/>
      <c r="I2" s="32"/>
      <c r="J2" s="32"/>
    </row>
    <row r="3" spans="2:21" ht="18.75">
      <c r="E3" s="6" t="s">
        <v>82</v>
      </c>
      <c r="F3" s="6"/>
      <c r="G3" s="33"/>
      <c r="H3" s="34"/>
      <c r="I3" s="34"/>
      <c r="J3" s="34"/>
    </row>
    <row r="7" spans="2:21" s="11" customFormat="1" ht="11.25">
      <c r="B7" s="84" t="s">
        <v>1</v>
      </c>
      <c r="C7" s="84"/>
      <c r="D7" s="84"/>
      <c r="E7" s="84"/>
      <c r="F7" s="9" t="s">
        <v>50</v>
      </c>
      <c r="G7" s="9" t="s">
        <v>51</v>
      </c>
      <c r="H7" s="9" t="s">
        <v>51</v>
      </c>
      <c r="I7" s="9" t="s">
        <v>51</v>
      </c>
      <c r="J7" s="9" t="s">
        <v>52</v>
      </c>
      <c r="K7" s="9" t="s">
        <v>53</v>
      </c>
      <c r="L7" s="10"/>
      <c r="M7" s="10"/>
      <c r="N7" s="10"/>
      <c r="O7" s="10"/>
      <c r="P7" s="10"/>
      <c r="Q7" s="10"/>
      <c r="R7" s="10"/>
      <c r="S7" s="10"/>
      <c r="T7" s="10"/>
      <c r="U7" s="10"/>
    </row>
    <row r="8" spans="2:21" s="11" customFormat="1" ht="11.25">
      <c r="B8" s="84"/>
      <c r="C8" s="84"/>
      <c r="D8" s="84"/>
      <c r="E8" s="84"/>
      <c r="F8" s="13" t="s">
        <v>54</v>
      </c>
      <c r="G8" s="13" t="s">
        <v>50</v>
      </c>
      <c r="H8" s="13" t="s">
        <v>55</v>
      </c>
      <c r="I8" s="13" t="s">
        <v>56</v>
      </c>
      <c r="J8" s="13" t="s">
        <v>57</v>
      </c>
      <c r="K8" s="35" t="s">
        <v>58</v>
      </c>
      <c r="L8" s="10"/>
      <c r="M8" s="10"/>
      <c r="N8" s="10"/>
      <c r="O8" s="10"/>
      <c r="P8" s="10"/>
      <c r="Q8" s="10"/>
      <c r="R8" s="10"/>
      <c r="S8" s="10"/>
      <c r="T8" s="10"/>
      <c r="U8" s="10"/>
    </row>
    <row r="9" spans="2:21" s="37" customFormat="1" ht="18" customHeight="1">
      <c r="B9" s="14" t="s">
        <v>59</v>
      </c>
      <c r="C9" s="15"/>
      <c r="D9" s="15"/>
      <c r="E9" s="15"/>
      <c r="F9" s="40">
        <v>220432</v>
      </c>
      <c r="G9" s="40"/>
      <c r="H9" s="40"/>
      <c r="I9" s="40"/>
      <c r="J9" s="40">
        <f>4625+413790</f>
        <v>418415</v>
      </c>
      <c r="K9" s="41">
        <f>F9-J9</f>
        <v>-197983</v>
      </c>
      <c r="L9" s="36"/>
      <c r="M9" s="36"/>
      <c r="N9" s="36"/>
      <c r="O9" s="36"/>
      <c r="P9" s="36"/>
      <c r="Q9" s="36"/>
      <c r="R9" s="36"/>
      <c r="S9" s="36"/>
      <c r="T9" s="36"/>
      <c r="U9" s="36"/>
    </row>
    <row r="10" spans="2:21" s="39" customFormat="1" ht="15" customHeight="1">
      <c r="B10" s="20" t="s">
        <v>60</v>
      </c>
      <c r="C10" s="21"/>
      <c r="D10" s="21"/>
      <c r="E10" s="21"/>
      <c r="F10" s="42"/>
      <c r="G10" s="42"/>
      <c r="H10" s="42"/>
      <c r="I10" s="42"/>
      <c r="J10" s="42"/>
      <c r="K10" s="43">
        <f>SUM(F10:J10)</f>
        <v>0</v>
      </c>
      <c r="L10" s="38"/>
      <c r="M10" s="38"/>
      <c r="N10" s="38"/>
      <c r="O10" s="38"/>
      <c r="P10" s="38"/>
      <c r="Q10" s="38"/>
      <c r="R10" s="38"/>
      <c r="S10" s="38"/>
      <c r="T10" s="38"/>
      <c r="U10" s="38"/>
    </row>
    <row r="11" spans="2:21" s="39" customFormat="1" ht="15" customHeight="1">
      <c r="B11" s="20" t="s">
        <v>61</v>
      </c>
      <c r="C11" s="21"/>
      <c r="D11" s="21"/>
      <c r="E11" s="21"/>
      <c r="F11" s="44"/>
      <c r="G11" s="44"/>
      <c r="H11" s="44"/>
      <c r="I11" s="44"/>
      <c r="J11" s="44"/>
      <c r="K11" s="45">
        <f t="shared" ref="K11:K27" si="0">SUM(F11:J11)</f>
        <v>0</v>
      </c>
      <c r="L11" s="38"/>
      <c r="M11" s="38"/>
      <c r="N11" s="38"/>
      <c r="O11" s="38"/>
      <c r="P11" s="38"/>
      <c r="Q11" s="38"/>
      <c r="R11" s="38"/>
      <c r="S11" s="38"/>
      <c r="T11" s="38"/>
      <c r="U11" s="38"/>
    </row>
    <row r="12" spans="2:21" s="39" customFormat="1" ht="15" customHeight="1">
      <c r="B12" s="20" t="s">
        <v>62</v>
      </c>
      <c r="C12" s="21"/>
      <c r="D12" s="21"/>
      <c r="E12" s="21"/>
      <c r="F12" s="44"/>
      <c r="G12" s="44"/>
      <c r="H12" s="44"/>
      <c r="I12" s="44"/>
      <c r="J12" s="44"/>
      <c r="K12" s="45">
        <f t="shared" si="0"/>
        <v>0</v>
      </c>
      <c r="L12" s="38"/>
      <c r="M12" s="38"/>
      <c r="N12" s="38"/>
      <c r="O12" s="38"/>
      <c r="P12" s="38"/>
      <c r="Q12" s="38"/>
      <c r="R12" s="38"/>
      <c r="S12" s="38"/>
      <c r="T12" s="38"/>
      <c r="U12" s="38"/>
    </row>
    <row r="13" spans="2:21" s="39" customFormat="1" ht="15" customHeight="1">
      <c r="B13" s="20" t="s">
        <v>63</v>
      </c>
      <c r="C13" s="21"/>
      <c r="D13" s="21"/>
      <c r="E13" s="21"/>
      <c r="F13" s="44"/>
      <c r="G13" s="44"/>
      <c r="H13" s="44"/>
      <c r="I13" s="44"/>
      <c r="J13" s="44">
        <v>22207</v>
      </c>
      <c r="K13" s="41">
        <f>-F13-J13</f>
        <v>-22207</v>
      </c>
      <c r="L13" s="38"/>
      <c r="M13" s="38"/>
      <c r="N13" s="38"/>
      <c r="O13" s="38"/>
      <c r="P13" s="38"/>
      <c r="Q13" s="38"/>
      <c r="R13" s="38"/>
      <c r="S13" s="38"/>
      <c r="T13" s="38"/>
      <c r="U13" s="38"/>
    </row>
    <row r="14" spans="2:21" s="39" customFormat="1" ht="15" customHeight="1">
      <c r="B14" s="20" t="s">
        <v>64</v>
      </c>
      <c r="C14" s="21"/>
      <c r="D14" s="21"/>
      <c r="E14" s="21"/>
      <c r="F14" s="44"/>
      <c r="G14" s="44"/>
      <c r="H14" s="44"/>
      <c r="I14" s="44"/>
      <c r="J14" s="44"/>
      <c r="K14" s="45">
        <f t="shared" si="0"/>
        <v>0</v>
      </c>
      <c r="L14" s="38"/>
      <c r="M14" s="38"/>
      <c r="N14" s="38"/>
      <c r="O14" s="38"/>
      <c r="P14" s="38"/>
      <c r="Q14" s="38"/>
      <c r="R14" s="38"/>
      <c r="S14" s="38"/>
      <c r="T14" s="38"/>
      <c r="U14" s="38"/>
    </row>
    <row r="15" spans="2:21" s="39" customFormat="1" ht="15" customHeight="1">
      <c r="B15" s="20" t="s">
        <v>65</v>
      </c>
      <c r="C15" s="21"/>
      <c r="D15" s="21"/>
      <c r="E15" s="21"/>
      <c r="F15" s="44"/>
      <c r="G15" s="44"/>
      <c r="H15" s="44"/>
      <c r="I15" s="44"/>
      <c r="J15" s="44"/>
      <c r="K15" s="45">
        <f t="shared" si="0"/>
        <v>0</v>
      </c>
      <c r="L15" s="38"/>
      <c r="M15" s="38"/>
      <c r="N15" s="38"/>
      <c r="O15" s="38"/>
      <c r="P15" s="38"/>
      <c r="Q15" s="38"/>
      <c r="R15" s="38"/>
      <c r="S15" s="38"/>
      <c r="T15" s="38"/>
      <c r="U15" s="38"/>
    </row>
    <row r="16" spans="2:21" s="39" customFormat="1" ht="15" customHeight="1">
      <c r="B16" s="20" t="s">
        <v>66</v>
      </c>
      <c r="C16" s="21"/>
      <c r="D16" s="21"/>
      <c r="E16" s="21"/>
      <c r="F16" s="44"/>
      <c r="G16" s="44"/>
      <c r="H16" s="44"/>
      <c r="I16" s="44"/>
      <c r="J16" s="44"/>
      <c r="K16" s="45">
        <f t="shared" si="0"/>
        <v>0</v>
      </c>
      <c r="L16" s="38"/>
      <c r="M16" s="38"/>
      <c r="N16" s="38"/>
      <c r="O16" s="38"/>
      <c r="P16" s="38"/>
      <c r="Q16" s="38"/>
      <c r="R16" s="38"/>
      <c r="S16" s="38"/>
      <c r="T16" s="38"/>
      <c r="U16" s="38"/>
    </row>
    <row r="17" spans="2:21" s="39" customFormat="1" ht="15" customHeight="1">
      <c r="B17" s="20" t="s">
        <v>67</v>
      </c>
      <c r="C17" s="21"/>
      <c r="D17" s="21"/>
      <c r="E17" s="21"/>
      <c r="F17" s="44"/>
      <c r="G17" s="44"/>
      <c r="H17" s="44"/>
      <c r="I17" s="44"/>
      <c r="J17" s="44"/>
      <c r="K17" s="45">
        <f t="shared" si="0"/>
        <v>0</v>
      </c>
      <c r="L17" s="38"/>
      <c r="M17" s="55"/>
      <c r="N17" s="38"/>
      <c r="O17" s="38"/>
      <c r="P17" s="38"/>
      <c r="Q17" s="38"/>
      <c r="R17" s="38"/>
      <c r="S17" s="38"/>
      <c r="T17" s="38"/>
      <c r="U17" s="38"/>
    </row>
    <row r="18" spans="2:21" s="39" customFormat="1" ht="15" customHeight="1">
      <c r="B18" s="20" t="s">
        <v>68</v>
      </c>
      <c r="C18" s="21"/>
      <c r="D18" s="21"/>
      <c r="E18" s="21"/>
      <c r="F18" s="46"/>
      <c r="G18" s="46"/>
      <c r="H18" s="46"/>
      <c r="I18" s="46"/>
      <c r="J18" s="46"/>
      <c r="K18" s="41">
        <f t="shared" si="0"/>
        <v>0</v>
      </c>
      <c r="L18" s="38"/>
      <c r="M18" s="55"/>
      <c r="N18" s="38"/>
      <c r="O18" s="38"/>
      <c r="P18" s="38"/>
      <c r="Q18" s="38"/>
      <c r="R18" s="38"/>
      <c r="S18" s="38"/>
      <c r="T18" s="38"/>
      <c r="U18" s="38"/>
    </row>
    <row r="19" spans="2:21" s="39" customFormat="1" ht="15" customHeight="1">
      <c r="B19" s="20" t="s">
        <v>69</v>
      </c>
      <c r="C19" s="21"/>
      <c r="D19" s="21"/>
      <c r="E19" s="21"/>
      <c r="F19" s="44"/>
      <c r="G19" s="44"/>
      <c r="H19" s="44"/>
      <c r="I19" s="44"/>
      <c r="J19" s="44"/>
      <c r="K19" s="45">
        <f t="shared" si="0"/>
        <v>0</v>
      </c>
      <c r="L19" s="38"/>
      <c r="M19" s="55"/>
      <c r="N19" s="38"/>
      <c r="O19" s="38"/>
      <c r="P19" s="38"/>
      <c r="Q19" s="38"/>
      <c r="R19" s="38"/>
      <c r="S19" s="38"/>
      <c r="T19" s="38"/>
      <c r="U19" s="38"/>
    </row>
    <row r="20" spans="2:21" s="39" customFormat="1" ht="15" customHeight="1">
      <c r="B20" s="20" t="s">
        <v>70</v>
      </c>
      <c r="C20" s="21"/>
      <c r="D20" s="21"/>
      <c r="E20" s="21"/>
      <c r="F20" s="44"/>
      <c r="G20" s="44"/>
      <c r="H20" s="44"/>
      <c r="I20" s="44"/>
      <c r="J20" s="44"/>
      <c r="K20" s="45">
        <f t="shared" si="0"/>
        <v>0</v>
      </c>
      <c r="L20" s="38"/>
      <c r="M20" s="55"/>
      <c r="N20" s="38"/>
      <c r="O20" s="38"/>
      <c r="P20" s="38"/>
      <c r="Q20" s="38"/>
      <c r="R20" s="38"/>
      <c r="S20" s="38"/>
      <c r="T20" s="38"/>
      <c r="U20" s="38"/>
    </row>
    <row r="21" spans="2:21" s="39" customFormat="1" ht="15" customHeight="1">
      <c r="B21" s="20" t="s">
        <v>71</v>
      </c>
      <c r="C21" s="21"/>
      <c r="D21" s="21"/>
      <c r="E21" s="21"/>
      <c r="F21" s="44"/>
      <c r="G21" s="44"/>
      <c r="H21" s="44"/>
      <c r="I21" s="44"/>
      <c r="J21" s="44"/>
      <c r="K21" s="45">
        <f t="shared" si="0"/>
        <v>0</v>
      </c>
      <c r="L21" s="38"/>
      <c r="M21" s="38"/>
      <c r="N21" s="38"/>
      <c r="O21" s="38"/>
      <c r="P21" s="38"/>
      <c r="Q21" s="38"/>
      <c r="R21" s="38"/>
      <c r="S21" s="38"/>
      <c r="T21" s="38"/>
      <c r="U21" s="38"/>
    </row>
    <row r="22" spans="2:21" s="39" customFormat="1" ht="15" customHeight="1">
      <c r="B22" s="20" t="s">
        <v>72</v>
      </c>
      <c r="C22" s="21"/>
      <c r="D22" s="21"/>
      <c r="E22" s="21"/>
      <c r="F22" s="44"/>
      <c r="G22" s="44"/>
      <c r="H22" s="44"/>
      <c r="I22" s="44"/>
      <c r="J22" s="44"/>
      <c r="K22" s="45">
        <f t="shared" si="0"/>
        <v>0</v>
      </c>
      <c r="L22" s="38"/>
      <c r="M22" s="38"/>
      <c r="N22" s="38"/>
      <c r="O22" s="38"/>
      <c r="P22" s="38"/>
      <c r="Q22" s="38"/>
      <c r="R22" s="38"/>
      <c r="S22" s="38"/>
      <c r="T22" s="38"/>
      <c r="U22" s="38"/>
    </row>
    <row r="23" spans="2:21" s="39" customFormat="1" ht="15" customHeight="1">
      <c r="B23" s="20" t="s">
        <v>73</v>
      </c>
      <c r="C23" s="21"/>
      <c r="D23" s="21"/>
      <c r="E23" s="21"/>
      <c r="F23" s="44"/>
      <c r="G23" s="44"/>
      <c r="H23" s="44"/>
      <c r="I23" s="44"/>
      <c r="J23" s="44"/>
      <c r="K23" s="45">
        <f t="shared" si="0"/>
        <v>0</v>
      </c>
      <c r="L23" s="38"/>
      <c r="M23" s="38"/>
      <c r="N23" s="38"/>
      <c r="O23" s="38"/>
      <c r="P23" s="38"/>
      <c r="Q23" s="38"/>
      <c r="R23" s="38"/>
      <c r="S23" s="38"/>
      <c r="T23" s="38"/>
      <c r="U23" s="38"/>
    </row>
    <row r="24" spans="2:21" s="39" customFormat="1" ht="15" customHeight="1">
      <c r="B24" s="20" t="s">
        <v>74</v>
      </c>
      <c r="C24" s="21"/>
      <c r="D24" s="21"/>
      <c r="E24" s="21"/>
      <c r="F24" s="44"/>
      <c r="G24" s="44"/>
      <c r="H24" s="44"/>
      <c r="I24" s="44"/>
      <c r="J24" s="44"/>
      <c r="K24" s="45">
        <f t="shared" si="0"/>
        <v>0</v>
      </c>
      <c r="L24" s="38"/>
      <c r="M24" s="38"/>
      <c r="N24" s="38"/>
      <c r="O24" s="38"/>
      <c r="P24" s="38"/>
      <c r="Q24" s="38"/>
      <c r="R24" s="38"/>
      <c r="S24" s="38"/>
      <c r="T24" s="38"/>
      <c r="U24" s="38"/>
    </row>
    <row r="25" spans="2:21" s="39" customFormat="1" ht="15" customHeight="1">
      <c r="B25" s="20" t="s">
        <v>75</v>
      </c>
      <c r="C25" s="21"/>
      <c r="D25" s="21"/>
      <c r="E25" s="21"/>
      <c r="F25" s="44"/>
      <c r="G25" s="44"/>
      <c r="H25" s="44"/>
      <c r="I25" s="44"/>
      <c r="J25" s="44"/>
      <c r="K25" s="45">
        <f t="shared" si="0"/>
        <v>0</v>
      </c>
      <c r="L25" s="38"/>
      <c r="M25" s="38"/>
      <c r="N25" s="38"/>
      <c r="O25" s="38"/>
      <c r="P25" s="38"/>
      <c r="Q25" s="38"/>
      <c r="R25" s="38"/>
      <c r="S25" s="38"/>
      <c r="T25" s="38"/>
      <c r="U25" s="38"/>
    </row>
    <row r="26" spans="2:21" s="39" customFormat="1" ht="15" customHeight="1">
      <c r="B26" s="20" t="s">
        <v>76</v>
      </c>
      <c r="C26" s="21"/>
      <c r="D26" s="21"/>
      <c r="E26" s="21"/>
      <c r="F26" s="44"/>
      <c r="G26" s="44"/>
      <c r="H26" s="44"/>
      <c r="I26" s="44"/>
      <c r="J26" s="44"/>
      <c r="K26" s="45">
        <f t="shared" si="0"/>
        <v>0</v>
      </c>
      <c r="L26" s="38"/>
      <c r="M26" s="38"/>
      <c r="N26" s="38"/>
      <c r="O26" s="38"/>
      <c r="P26" s="38"/>
      <c r="Q26" s="38"/>
      <c r="R26" s="38"/>
      <c r="S26" s="38"/>
      <c r="T26" s="38"/>
      <c r="U26" s="38"/>
    </row>
    <row r="27" spans="2:21" s="39" customFormat="1" ht="15" customHeight="1">
      <c r="B27" s="20" t="s">
        <v>77</v>
      </c>
      <c r="C27" s="21"/>
      <c r="D27" s="21"/>
      <c r="E27" s="21"/>
      <c r="F27" s="46"/>
      <c r="G27" s="46"/>
      <c r="H27" s="46"/>
      <c r="I27" s="46"/>
      <c r="J27" s="46"/>
      <c r="K27" s="41">
        <f t="shared" si="0"/>
        <v>0</v>
      </c>
      <c r="L27" s="38"/>
      <c r="M27" s="38"/>
      <c r="N27" s="38"/>
      <c r="O27" s="38"/>
      <c r="P27" s="38"/>
      <c r="Q27" s="38"/>
      <c r="R27" s="38"/>
      <c r="S27" s="38"/>
      <c r="T27" s="38"/>
      <c r="U27" s="38"/>
    </row>
    <row r="28" spans="2:21" s="37" customFormat="1" ht="18" customHeight="1">
      <c r="B28" s="26" t="s">
        <v>81</v>
      </c>
      <c r="C28" s="27"/>
      <c r="D28" s="27"/>
      <c r="E28" s="27"/>
      <c r="F28" s="47">
        <f>SUM(F9:F27)</f>
        <v>220432</v>
      </c>
      <c r="G28" s="47">
        <f>SUM(G9:G27)</f>
        <v>0</v>
      </c>
      <c r="H28" s="47">
        <f>SUM(H9:H27)</f>
        <v>0</v>
      </c>
      <c r="I28" s="47">
        <f>SUM(I9:I27)</f>
        <v>0</v>
      </c>
      <c r="J28" s="47">
        <f>SUM(J9:J27)</f>
        <v>440622</v>
      </c>
      <c r="K28" s="47">
        <f>K9+K10+K13</f>
        <v>-220190</v>
      </c>
      <c r="L28" s="36"/>
      <c r="M28" s="88"/>
      <c r="N28" s="36"/>
      <c r="O28" s="36"/>
      <c r="P28" s="36"/>
      <c r="Q28" s="36"/>
      <c r="R28" s="36"/>
      <c r="S28" s="36"/>
      <c r="T28" s="36"/>
      <c r="U28" s="36"/>
    </row>
    <row r="29" spans="2:21">
      <c r="N29" s="60"/>
    </row>
    <row r="31" spans="2:21">
      <c r="N31" s="61"/>
    </row>
    <row r="32" spans="2:21">
      <c r="B32" s="2"/>
      <c r="F32" s="2"/>
      <c r="G32" s="2"/>
      <c r="H32" s="2"/>
      <c r="I32" s="2"/>
      <c r="J32" s="2"/>
      <c r="K32" s="87"/>
      <c r="L32"/>
      <c r="M32"/>
      <c r="N32"/>
      <c r="O32"/>
      <c r="P32"/>
      <c r="Q32"/>
      <c r="R32"/>
      <c r="S32"/>
      <c r="T32"/>
      <c r="U32"/>
    </row>
    <row r="33" spans="2:21">
      <c r="B33" s="2"/>
      <c r="F33" s="2"/>
      <c r="G33" s="2"/>
      <c r="H33" s="2"/>
      <c r="I33" s="2"/>
      <c r="J33" s="2"/>
      <c r="K33" s="2"/>
      <c r="L33"/>
      <c r="M33"/>
      <c r="N33"/>
      <c r="O33"/>
      <c r="P33"/>
      <c r="Q33"/>
      <c r="R33"/>
      <c r="S33"/>
      <c r="T33"/>
      <c r="U33"/>
    </row>
    <row r="34" spans="2:21">
      <c r="B34" s="2"/>
      <c r="F34" s="2"/>
      <c r="G34" s="2"/>
      <c r="H34" s="2"/>
      <c r="I34" s="2"/>
      <c r="J34" s="2"/>
      <c r="K34" s="2"/>
      <c r="L34"/>
      <c r="M34"/>
      <c r="N34"/>
      <c r="O34"/>
      <c r="P34"/>
      <c r="Q34"/>
      <c r="R34"/>
      <c r="S34"/>
      <c r="T34"/>
      <c r="U34"/>
    </row>
    <row r="35" spans="2:21">
      <c r="B35" s="2"/>
      <c r="F35" s="2"/>
      <c r="G35" s="2"/>
      <c r="H35" s="2"/>
      <c r="I35" s="2"/>
      <c r="J35" s="2"/>
      <c r="K35" s="2"/>
      <c r="L35"/>
      <c r="M35"/>
      <c r="N35"/>
      <c r="O35"/>
      <c r="P35"/>
      <c r="Q35"/>
      <c r="R35"/>
      <c r="S35"/>
      <c r="T35"/>
      <c r="U35"/>
    </row>
    <row r="36" spans="2:21">
      <c r="B36" s="2"/>
      <c r="F36" s="2"/>
      <c r="G36" s="2"/>
      <c r="H36" s="2"/>
      <c r="I36" s="2"/>
      <c r="J36" s="2"/>
      <c r="K36" s="2"/>
      <c r="L36"/>
      <c r="M36"/>
      <c r="N36"/>
      <c r="O36"/>
      <c r="P36"/>
      <c r="Q36"/>
      <c r="R36"/>
      <c r="S36"/>
      <c r="T36"/>
      <c r="U36"/>
    </row>
    <row r="37" spans="2:21">
      <c r="B37" s="2"/>
      <c r="F37" s="2"/>
      <c r="G37" s="2"/>
      <c r="H37" s="2"/>
      <c r="I37" s="2"/>
      <c r="J37" s="2"/>
      <c r="K37" s="2"/>
      <c r="L37"/>
      <c r="M37"/>
      <c r="N37"/>
      <c r="O37"/>
      <c r="P37"/>
      <c r="Q37"/>
      <c r="R37"/>
      <c r="S37"/>
      <c r="T37"/>
      <c r="U37"/>
    </row>
    <row r="38" spans="2:21">
      <c r="B38" s="2"/>
      <c r="F38" s="2"/>
      <c r="G38" s="2"/>
      <c r="H38" s="2"/>
      <c r="I38" s="2"/>
      <c r="J38" s="2"/>
      <c r="K38" s="2"/>
      <c r="L38"/>
      <c r="M38"/>
      <c r="N38"/>
      <c r="O38"/>
      <c r="P38"/>
      <c r="Q38"/>
      <c r="R38"/>
      <c r="S38"/>
      <c r="T38"/>
      <c r="U38"/>
    </row>
    <row r="39" spans="2:21">
      <c r="B39" s="2"/>
      <c r="F39" s="2"/>
      <c r="G39" s="2"/>
      <c r="H39" s="2"/>
      <c r="I39" s="2"/>
      <c r="J39" s="2"/>
      <c r="K39" s="2"/>
      <c r="L39"/>
      <c r="M39"/>
      <c r="N39"/>
      <c r="O39"/>
      <c r="P39"/>
      <c r="Q39"/>
      <c r="R39"/>
      <c r="S39"/>
      <c r="T39"/>
      <c r="U39"/>
    </row>
    <row r="40" spans="2:21">
      <c r="B40" s="2"/>
      <c r="F40" s="2"/>
      <c r="G40" s="2"/>
      <c r="H40" s="2"/>
      <c r="I40" s="2"/>
      <c r="J40" s="2"/>
      <c r="K40" s="2"/>
      <c r="L40"/>
      <c r="M40"/>
      <c r="N40"/>
      <c r="O40"/>
      <c r="P40"/>
      <c r="Q40"/>
      <c r="R40"/>
      <c r="S40"/>
      <c r="T40"/>
      <c r="U40"/>
    </row>
    <row r="41" spans="2:21">
      <c r="B41" s="2"/>
      <c r="F41" s="2"/>
      <c r="G41" s="2"/>
      <c r="H41" s="2"/>
      <c r="I41" s="2"/>
      <c r="J41" s="2"/>
      <c r="K41" s="2"/>
      <c r="L41"/>
      <c r="M41"/>
      <c r="N41"/>
      <c r="O41"/>
      <c r="P41"/>
      <c r="Q41"/>
      <c r="R41"/>
      <c r="S41"/>
      <c r="T41"/>
      <c r="U41"/>
    </row>
    <row r="42" spans="2:21">
      <c r="B42" s="2"/>
      <c r="F42" s="2"/>
      <c r="G42" s="2"/>
      <c r="H42" s="2"/>
      <c r="I42" s="2"/>
      <c r="J42" s="2"/>
      <c r="K42" s="2"/>
      <c r="L42"/>
      <c r="M42"/>
      <c r="N42"/>
      <c r="O42"/>
      <c r="P42"/>
      <c r="Q42"/>
      <c r="R42"/>
      <c r="S42"/>
      <c r="T42"/>
      <c r="U42"/>
    </row>
    <row r="43" spans="2:21">
      <c r="B43" s="2"/>
      <c r="F43" s="2"/>
      <c r="G43" s="2"/>
      <c r="H43" s="2"/>
      <c r="I43" s="2"/>
      <c r="J43" s="2"/>
      <c r="K43" s="2"/>
      <c r="L43"/>
      <c r="M43"/>
      <c r="N43"/>
      <c r="O43"/>
      <c r="P43"/>
      <c r="Q43"/>
      <c r="R43"/>
      <c r="S43"/>
      <c r="T43"/>
      <c r="U43"/>
    </row>
    <row r="44" spans="2:21">
      <c r="B44" s="2"/>
      <c r="F44" s="2"/>
      <c r="G44" s="2"/>
      <c r="H44" s="2"/>
      <c r="I44" s="2"/>
      <c r="J44" s="2"/>
      <c r="K44" s="2"/>
      <c r="L44"/>
      <c r="M44"/>
      <c r="N44"/>
      <c r="O44"/>
      <c r="P44"/>
      <c r="Q44"/>
      <c r="R44"/>
      <c r="S44"/>
      <c r="T44"/>
      <c r="U44"/>
    </row>
    <row r="45" spans="2:21">
      <c r="B45" s="2"/>
      <c r="F45" s="2"/>
      <c r="G45" s="2"/>
      <c r="H45" s="2"/>
      <c r="I45" s="2"/>
      <c r="J45" s="2"/>
      <c r="K45" s="2"/>
      <c r="L45"/>
      <c r="M45"/>
      <c r="N45"/>
      <c r="O45"/>
      <c r="P45"/>
      <c r="Q45"/>
      <c r="R45"/>
      <c r="S45"/>
      <c r="T45"/>
      <c r="U45"/>
    </row>
    <row r="46" spans="2:21">
      <c r="B46" s="2"/>
      <c r="F46" s="2"/>
      <c r="G46" s="2"/>
      <c r="H46" s="2"/>
      <c r="I46" s="2"/>
      <c r="J46" s="2"/>
      <c r="K46" s="2"/>
      <c r="L46"/>
      <c r="M46"/>
      <c r="N46"/>
      <c r="O46"/>
      <c r="P46"/>
      <c r="Q46"/>
      <c r="R46"/>
      <c r="S46"/>
      <c r="T46"/>
      <c r="U46"/>
    </row>
    <row r="47" spans="2:21">
      <c r="B47" s="2"/>
      <c r="F47" s="2"/>
      <c r="G47" s="2"/>
      <c r="H47" s="2"/>
      <c r="I47" s="2"/>
      <c r="J47" s="2"/>
      <c r="K47" s="2"/>
      <c r="L47"/>
      <c r="M47"/>
      <c r="N47"/>
      <c r="O47"/>
      <c r="P47"/>
      <c r="Q47"/>
      <c r="R47"/>
      <c r="S47"/>
      <c r="T47"/>
      <c r="U47"/>
    </row>
    <row r="48" spans="2:21">
      <c r="B48" s="2"/>
      <c r="F48" s="2"/>
      <c r="G48" s="2"/>
      <c r="H48" s="2"/>
      <c r="I48" s="2"/>
      <c r="J48" s="2"/>
      <c r="K48" s="2"/>
      <c r="L48"/>
      <c r="M48"/>
      <c r="N48"/>
      <c r="O48"/>
      <c r="P48"/>
      <c r="Q48"/>
      <c r="R48"/>
      <c r="S48"/>
      <c r="T48"/>
      <c r="U48"/>
    </row>
    <row r="49" spans="2:21">
      <c r="B49" s="2"/>
      <c r="F49" s="2"/>
      <c r="G49" s="2"/>
      <c r="H49" s="2"/>
      <c r="I49" s="2"/>
      <c r="J49" s="2"/>
      <c r="K49" s="2"/>
      <c r="L49"/>
      <c r="M49"/>
      <c r="N49"/>
      <c r="O49"/>
      <c r="P49"/>
      <c r="Q49"/>
      <c r="R49"/>
      <c r="S49"/>
      <c r="T49"/>
      <c r="U49"/>
    </row>
    <row r="50" spans="2:21">
      <c r="B50" s="2"/>
      <c r="F50" s="2"/>
      <c r="G50" s="2"/>
      <c r="H50" s="2"/>
      <c r="I50" s="2"/>
      <c r="J50" s="2"/>
      <c r="K50" s="2"/>
      <c r="L50"/>
      <c r="M50"/>
      <c r="N50"/>
      <c r="O50"/>
      <c r="P50"/>
      <c r="Q50"/>
      <c r="R50"/>
      <c r="S50"/>
      <c r="T50"/>
      <c r="U50"/>
    </row>
    <row r="51" spans="2:21">
      <c r="B51" s="2"/>
      <c r="F51" s="2"/>
      <c r="G51" s="2"/>
      <c r="H51" s="2"/>
      <c r="I51" s="2"/>
      <c r="J51" s="2"/>
      <c r="K51" s="2"/>
      <c r="L51"/>
      <c r="M51"/>
      <c r="N51"/>
      <c r="O51"/>
      <c r="P51"/>
      <c r="Q51"/>
      <c r="R51"/>
      <c r="S51"/>
      <c r="T51"/>
      <c r="U51"/>
    </row>
    <row r="52" spans="2:21">
      <c r="B52" s="2"/>
      <c r="F52" s="2"/>
      <c r="G52" s="2"/>
      <c r="H52" s="2"/>
      <c r="I52" s="2"/>
      <c r="J52" s="2"/>
      <c r="K52" s="2"/>
      <c r="L52"/>
      <c r="M52"/>
      <c r="N52"/>
      <c r="O52"/>
      <c r="P52"/>
      <c r="Q52"/>
      <c r="R52"/>
      <c r="S52"/>
      <c r="T52"/>
      <c r="U52"/>
    </row>
    <row r="53" spans="2:21">
      <c r="B53" s="2"/>
      <c r="F53" s="2"/>
      <c r="G53" s="2"/>
      <c r="H53" s="2"/>
      <c r="I53" s="2"/>
      <c r="J53" s="2"/>
      <c r="K53" s="2"/>
      <c r="L53"/>
      <c r="M53"/>
      <c r="N53"/>
      <c r="O53"/>
      <c r="P53"/>
      <c r="Q53"/>
      <c r="R53"/>
      <c r="S53"/>
      <c r="T53"/>
      <c r="U53"/>
    </row>
    <row r="54" spans="2:21">
      <c r="B54" s="2"/>
      <c r="F54" s="2"/>
      <c r="G54" s="2"/>
      <c r="H54" s="2"/>
      <c r="I54" s="2"/>
      <c r="J54" s="2"/>
      <c r="K54" s="2"/>
      <c r="L54"/>
      <c r="M54"/>
      <c r="N54"/>
      <c r="O54"/>
      <c r="P54"/>
      <c r="Q54"/>
      <c r="R54"/>
      <c r="S54"/>
      <c r="T54"/>
      <c r="U54"/>
    </row>
    <row r="55" spans="2:21">
      <c r="B55" s="2"/>
      <c r="F55" s="2"/>
      <c r="G55" s="2"/>
      <c r="H55" s="2"/>
      <c r="I55" s="2"/>
      <c r="J55" s="2"/>
      <c r="K55" s="2"/>
      <c r="L55"/>
      <c r="M55"/>
      <c r="N55"/>
      <c r="O55"/>
      <c r="P55"/>
      <c r="Q55"/>
      <c r="R55"/>
      <c r="S55"/>
      <c r="T55"/>
      <c r="U55"/>
    </row>
    <row r="56" spans="2:21">
      <c r="B56" s="2"/>
      <c r="F56" s="2"/>
      <c r="G56" s="2"/>
      <c r="H56" s="2"/>
      <c r="I56" s="2"/>
      <c r="J56" s="2"/>
      <c r="K56" s="2"/>
      <c r="L56"/>
      <c r="M56"/>
      <c r="N56"/>
      <c r="O56"/>
      <c r="P56"/>
      <c r="Q56"/>
      <c r="R56"/>
      <c r="S56"/>
      <c r="T56"/>
      <c r="U56"/>
    </row>
    <row r="57" spans="2:21">
      <c r="B57" s="2"/>
      <c r="F57" s="2"/>
      <c r="G57" s="2"/>
      <c r="H57" s="2"/>
      <c r="I57" s="2"/>
      <c r="J57" s="2"/>
      <c r="K57" s="2"/>
      <c r="L57"/>
      <c r="M57"/>
      <c r="N57"/>
      <c r="O57"/>
      <c r="P57"/>
      <c r="Q57"/>
      <c r="R57"/>
      <c r="S57"/>
      <c r="T57"/>
      <c r="U57"/>
    </row>
    <row r="58" spans="2:21">
      <c r="B58" s="2"/>
      <c r="F58" s="2"/>
      <c r="G58" s="2"/>
      <c r="H58" s="2"/>
      <c r="I58" s="2"/>
      <c r="J58" s="2"/>
      <c r="K58" s="2"/>
      <c r="L58"/>
      <c r="M58"/>
      <c r="N58"/>
      <c r="O58"/>
      <c r="P58"/>
      <c r="Q58"/>
      <c r="R58"/>
      <c r="S58"/>
      <c r="T58"/>
      <c r="U58"/>
    </row>
    <row r="59" spans="2:21">
      <c r="B59" s="2"/>
      <c r="F59" s="2"/>
      <c r="G59" s="2"/>
      <c r="H59" s="2"/>
      <c r="I59" s="2"/>
      <c r="J59" s="2"/>
      <c r="K59" s="2"/>
      <c r="L59"/>
      <c r="M59"/>
      <c r="N59"/>
      <c r="O59"/>
      <c r="P59"/>
      <c r="Q59"/>
      <c r="R59"/>
      <c r="S59"/>
      <c r="T59"/>
      <c r="U59"/>
    </row>
    <row r="60" spans="2:21">
      <c r="B60" s="2"/>
      <c r="F60" s="2"/>
      <c r="G60" s="2"/>
      <c r="H60" s="2"/>
      <c r="I60" s="2"/>
      <c r="J60" s="2"/>
      <c r="K60" s="2"/>
      <c r="L60"/>
      <c r="M60"/>
      <c r="N60"/>
      <c r="O60"/>
      <c r="P60"/>
      <c r="Q60"/>
      <c r="R60"/>
      <c r="S60"/>
      <c r="T60"/>
      <c r="U60"/>
    </row>
    <row r="61" spans="2:21">
      <c r="B61" s="2"/>
      <c r="F61" s="2"/>
      <c r="G61" s="2"/>
      <c r="H61" s="2"/>
      <c r="I61" s="2"/>
      <c r="J61" s="2"/>
      <c r="K61" s="2"/>
      <c r="L61"/>
      <c r="M61"/>
      <c r="N61"/>
      <c r="O61"/>
      <c r="P61"/>
      <c r="Q61"/>
      <c r="R61"/>
      <c r="S61"/>
      <c r="T61"/>
      <c r="U61"/>
    </row>
    <row r="62" spans="2:21">
      <c r="B62" s="2"/>
      <c r="F62" s="2"/>
      <c r="G62" s="2"/>
      <c r="H62" s="2"/>
      <c r="I62" s="2"/>
      <c r="J62" s="2"/>
      <c r="K62" s="2"/>
      <c r="L62"/>
      <c r="M62"/>
      <c r="N62"/>
      <c r="O62"/>
      <c r="P62"/>
      <c r="Q62"/>
      <c r="R62"/>
      <c r="S62"/>
      <c r="T62"/>
      <c r="U62"/>
    </row>
    <row r="63" spans="2:21">
      <c r="B63" s="2"/>
      <c r="F63" s="2"/>
      <c r="G63" s="2"/>
      <c r="H63" s="2"/>
      <c r="I63" s="2"/>
      <c r="J63" s="2"/>
      <c r="K63" s="2"/>
      <c r="L63"/>
      <c r="M63"/>
      <c r="N63"/>
      <c r="O63"/>
      <c r="P63"/>
      <c r="Q63"/>
      <c r="R63"/>
      <c r="S63"/>
      <c r="T63"/>
      <c r="U63"/>
    </row>
    <row r="64" spans="2:21">
      <c r="B64" s="2"/>
      <c r="F64" s="2"/>
      <c r="G64" s="2"/>
      <c r="H64" s="2"/>
      <c r="I64" s="2"/>
      <c r="J64" s="2"/>
      <c r="K64" s="2"/>
      <c r="L64"/>
      <c r="M64"/>
      <c r="N64"/>
      <c r="O64"/>
      <c r="P64"/>
      <c r="Q64"/>
      <c r="R64"/>
      <c r="S64"/>
      <c r="T64"/>
      <c r="U64"/>
    </row>
    <row r="65" spans="2:21">
      <c r="B65" s="2"/>
      <c r="F65" s="2"/>
      <c r="G65" s="2"/>
      <c r="H65" s="2"/>
      <c r="I65" s="2"/>
      <c r="J65" s="2"/>
      <c r="K65" s="2"/>
      <c r="L65"/>
      <c r="M65"/>
      <c r="N65"/>
      <c r="O65"/>
      <c r="P65"/>
      <c r="Q65"/>
      <c r="R65"/>
      <c r="S65"/>
      <c r="T65"/>
      <c r="U65"/>
    </row>
    <row r="66" spans="2:21">
      <c r="B66" s="2"/>
      <c r="F66" s="2"/>
      <c r="G66" s="2"/>
      <c r="H66" s="2"/>
      <c r="I66" s="2"/>
      <c r="J66" s="2"/>
      <c r="K66" s="2"/>
      <c r="L66"/>
      <c r="M66"/>
      <c r="N66"/>
      <c r="O66"/>
      <c r="P66"/>
      <c r="Q66"/>
      <c r="R66"/>
      <c r="S66"/>
      <c r="T66"/>
      <c r="U66"/>
    </row>
    <row r="67" spans="2:21">
      <c r="B67" s="2"/>
      <c r="F67" s="2"/>
      <c r="G67" s="2"/>
      <c r="H67" s="2"/>
      <c r="I67" s="2"/>
      <c r="J67" s="2"/>
      <c r="K67" s="2"/>
      <c r="L67"/>
      <c r="M67"/>
      <c r="N67"/>
      <c r="O67"/>
      <c r="P67"/>
      <c r="Q67"/>
      <c r="R67"/>
      <c r="S67"/>
      <c r="T67"/>
      <c r="U67"/>
    </row>
    <row r="68" spans="2:21">
      <c r="B68" s="2"/>
      <c r="F68" s="2"/>
      <c r="G68" s="2"/>
      <c r="H68" s="2"/>
      <c r="I68" s="2"/>
      <c r="J68" s="2"/>
      <c r="K68" s="2"/>
      <c r="L68"/>
      <c r="M68"/>
      <c r="N68"/>
      <c r="O68"/>
      <c r="P68"/>
      <c r="Q68"/>
      <c r="R68"/>
      <c r="S68"/>
      <c r="T68"/>
      <c r="U68"/>
    </row>
    <row r="69" spans="2:21">
      <c r="B69" s="2"/>
      <c r="F69" s="2"/>
      <c r="G69" s="2"/>
      <c r="H69" s="2"/>
      <c r="I69" s="2"/>
      <c r="J69" s="2"/>
      <c r="K69" s="2"/>
      <c r="L69"/>
      <c r="M69"/>
      <c r="N69"/>
      <c r="O69"/>
      <c r="P69"/>
      <c r="Q69"/>
      <c r="R69"/>
      <c r="S69"/>
      <c r="T69"/>
      <c r="U69"/>
    </row>
    <row r="70" spans="2:21">
      <c r="B70" s="2"/>
      <c r="F70" s="2"/>
      <c r="G70" s="2"/>
      <c r="H70" s="2"/>
      <c r="I70" s="2"/>
      <c r="J70" s="2"/>
      <c r="K70" s="2"/>
      <c r="L70"/>
      <c r="M70"/>
      <c r="N70"/>
      <c r="O70"/>
      <c r="P70"/>
      <c r="Q70"/>
      <c r="R70"/>
      <c r="S70"/>
      <c r="T70"/>
      <c r="U70"/>
    </row>
    <row r="71" spans="2:21">
      <c r="B71" s="2"/>
      <c r="F71" s="2"/>
      <c r="G71" s="2"/>
      <c r="H71" s="2"/>
      <c r="I71" s="2"/>
      <c r="J71" s="2"/>
      <c r="K71" s="2"/>
      <c r="L71"/>
      <c r="M71"/>
      <c r="N71"/>
      <c r="O71"/>
      <c r="P71"/>
      <c r="Q71"/>
      <c r="R71"/>
      <c r="S71"/>
      <c r="T71"/>
      <c r="U71"/>
    </row>
    <row r="72" spans="2:21">
      <c r="B72" s="2"/>
      <c r="F72" s="2"/>
      <c r="G72" s="2"/>
      <c r="H72" s="2"/>
      <c r="I72" s="2"/>
      <c r="J72" s="2"/>
      <c r="K72" s="2"/>
      <c r="L72"/>
      <c r="M72"/>
      <c r="N72"/>
      <c r="O72"/>
      <c r="P72"/>
      <c r="Q72"/>
      <c r="R72"/>
      <c r="S72"/>
      <c r="T72"/>
      <c r="U72"/>
    </row>
    <row r="73" spans="2:21">
      <c r="B73" s="2"/>
      <c r="F73" s="2"/>
      <c r="G73" s="2"/>
      <c r="H73" s="2"/>
      <c r="I73" s="2"/>
      <c r="J73" s="2"/>
      <c r="K73" s="2"/>
      <c r="L73"/>
      <c r="M73"/>
      <c r="N73"/>
      <c r="O73"/>
      <c r="P73"/>
      <c r="Q73"/>
      <c r="R73"/>
      <c r="S73"/>
      <c r="T73"/>
      <c r="U73"/>
    </row>
    <row r="74" spans="2:21">
      <c r="B74" s="2"/>
      <c r="F74" s="2"/>
      <c r="G74" s="2"/>
      <c r="H74" s="2"/>
      <c r="I74" s="2"/>
      <c r="J74" s="2"/>
      <c r="K74" s="2"/>
      <c r="L74"/>
      <c r="M74"/>
      <c r="N74"/>
      <c r="O74"/>
      <c r="P74"/>
      <c r="Q74"/>
      <c r="R74"/>
      <c r="S74"/>
      <c r="T74"/>
      <c r="U74"/>
    </row>
  </sheetData>
  <mergeCells count="1">
    <mergeCell ref="B7:E8"/>
  </mergeCells>
  <phoneticPr fontId="20" type="noConversion"/>
  <printOptions horizontalCentered="1"/>
  <pageMargins left="0.19652777777777777" right="0.19652777777777777" top="0.59027777777777779" bottom="0.39374999999999999" header="0.51180555555555562" footer="0.51180555555555562"/>
  <pageSetup paperSize="9" firstPageNumber="0" orientation="landscape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3</vt:i4>
      </vt:variant>
    </vt:vector>
  </HeadingPairs>
  <TitlesOfParts>
    <vt:vector size="6" baseType="lpstr">
      <vt:lpstr>Balanço</vt:lpstr>
      <vt:lpstr>Res_ Exercício</vt:lpstr>
      <vt:lpstr>Mutação Patrimonial</vt:lpstr>
      <vt:lpstr>Balanço!Area_de_impressao</vt:lpstr>
      <vt:lpstr>'Mutação Patrimonial'!Area_de_impressao</vt:lpstr>
      <vt:lpstr>'Res_ Exercício'!Area_de_impressao</vt:lpstr>
    </vt:vector>
  </TitlesOfParts>
  <Company>webjet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webjet</dc:creator>
  <cp:lastModifiedBy>Rosemary Almeida</cp:lastModifiedBy>
  <dcterms:created xsi:type="dcterms:W3CDTF">2009-06-30T21:21:12Z</dcterms:created>
  <dcterms:modified xsi:type="dcterms:W3CDTF">2012-08-13T17:19:43Z</dcterms:modified>
</cp:coreProperties>
</file>