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7935"/>
  </bookViews>
  <sheets>
    <sheet name="Balanço" sheetId="1" r:id="rId1"/>
    <sheet name="DRE e DFC" sheetId="2" r:id="rId2"/>
  </sheets>
  <calcPr calcId="125725"/>
</workbook>
</file>

<file path=xl/calcChain.xml><?xml version="1.0" encoding="utf-8"?>
<calcChain xmlns="http://schemas.openxmlformats.org/spreadsheetml/2006/main">
  <c r="M50" i="2"/>
  <c r="L48"/>
  <c r="L50" s="1"/>
  <c r="L47"/>
  <c r="L43"/>
  <c r="L41"/>
  <c r="L40"/>
  <c r="L39"/>
  <c r="L44" s="1"/>
  <c r="L35"/>
  <c r="L33"/>
  <c r="L32"/>
  <c r="L28"/>
  <c r="L27"/>
  <c r="L26"/>
  <c r="E26"/>
  <c r="L25"/>
  <c r="L23"/>
  <c r="L22"/>
  <c r="E22"/>
  <c r="L21"/>
  <c r="L20"/>
  <c r="L19"/>
  <c r="L18"/>
  <c r="L17"/>
  <c r="L16"/>
  <c r="L15"/>
  <c r="L13"/>
  <c r="E15"/>
  <c r="E19" s="1"/>
  <c r="E31" s="1"/>
  <c r="E39" s="1"/>
  <c r="E47" s="1"/>
  <c r="N37" i="1"/>
  <c r="N43" s="1"/>
  <c r="M34"/>
  <c r="F33"/>
  <c r="F38" s="1"/>
  <c r="F43" s="1"/>
  <c r="F31"/>
  <c r="N27"/>
  <c r="M27"/>
  <c r="F27"/>
  <c r="L34" i="2" s="1"/>
  <c r="G24" i="1"/>
  <c r="G43" s="1"/>
  <c r="F24"/>
  <c r="N21"/>
  <c r="M15"/>
  <c r="L24" i="2" s="1"/>
  <c r="L12" l="1"/>
  <c r="L29" s="1"/>
  <c r="M35" i="1"/>
  <c r="L36" i="2"/>
  <c r="M37" i="1"/>
  <c r="M21"/>
  <c r="L46" i="2" l="1"/>
  <c r="M43" i="1"/>
</calcChain>
</file>

<file path=xl/sharedStrings.xml><?xml version="1.0" encoding="utf-8"?>
<sst xmlns="http://schemas.openxmlformats.org/spreadsheetml/2006/main" count="121" uniqueCount="104">
  <si>
    <t>BALANÇO PATRIMONIAL  EM 31 DE DEZEMBRO DE 2010 E 30 DE SETEMBRO DE 2011</t>
  </si>
  <si>
    <t>R$</t>
  </si>
  <si>
    <t>ATIVO</t>
  </si>
  <si>
    <t>PASSIVO</t>
  </si>
  <si>
    <t>CIRCULANTE</t>
  </si>
  <si>
    <t>Caixa</t>
  </si>
  <si>
    <t>Fornecedores</t>
  </si>
  <si>
    <t>Bancos</t>
  </si>
  <si>
    <t>Emprést/Financ</t>
  </si>
  <si>
    <t>Investimentos Temporários</t>
  </si>
  <si>
    <t>Salários e Contr Sociais</t>
  </si>
  <si>
    <t>Clientes</t>
  </si>
  <si>
    <t>Obrigações Tributárias</t>
  </si>
  <si>
    <t>Adto a Funcionários</t>
  </si>
  <si>
    <t>Provisões Sociais</t>
  </si>
  <si>
    <t>Despesas Antecipadas</t>
  </si>
  <si>
    <t>Impostos Parcelados</t>
  </si>
  <si>
    <t>Créditos Federais</t>
  </si>
  <si>
    <t>Outras Contas</t>
  </si>
  <si>
    <t>Adto a Fornecedores</t>
  </si>
  <si>
    <t>Impostos a Recuperar</t>
  </si>
  <si>
    <t>TOTAL DO CIRCULANTE</t>
  </si>
  <si>
    <t>Estoques</t>
  </si>
  <si>
    <t>Titulos a receber</t>
  </si>
  <si>
    <t>NÃO CIRCULANTE</t>
  </si>
  <si>
    <t>Financiamentos Bancários</t>
  </si>
  <si>
    <t>Realizável a longo prazo</t>
  </si>
  <si>
    <t>TOTAL DO NÃO CIRCULANTE</t>
  </si>
  <si>
    <t>Depósitos Judiciais</t>
  </si>
  <si>
    <t>Títulos a Receber</t>
  </si>
  <si>
    <t>Soc.Colig/Controladas</t>
  </si>
  <si>
    <t>PATRIMÔNIO LÍQUIDO</t>
  </si>
  <si>
    <t>Investimentos</t>
  </si>
  <si>
    <t>Capital Social</t>
  </si>
  <si>
    <t>Particip Perman Empresas</t>
  </si>
  <si>
    <t>Reservas de Capital</t>
  </si>
  <si>
    <t>Imobilizado</t>
  </si>
  <si>
    <t>Reserva Legal</t>
  </si>
  <si>
    <t>Bens em operação</t>
  </si>
  <si>
    <t>Prejuizos Acumulados</t>
  </si>
  <si>
    <t>(-) Depreciações</t>
  </si>
  <si>
    <t>Resultado do Exercício</t>
  </si>
  <si>
    <t>TOTAL DO PATR. LÍQUIDO</t>
  </si>
  <si>
    <t>TOTAL DO ATIVO...........</t>
  </si>
  <si>
    <t>TOTAL DO PASSIVO...........</t>
  </si>
  <si>
    <t>DEMOSTRATIVO DO RESULTADO DOS EXERCÍCIOS</t>
  </si>
  <si>
    <t>DEMONSTRAÇÃO DO FLUXO DE CAIXA</t>
  </si>
  <si>
    <t xml:space="preserve">      FINDOS EM 31 DE DEZEMBRO DE 2010 e 30 DE SETEMBRO DE 2011</t>
  </si>
  <si>
    <t>2011</t>
  </si>
  <si>
    <t>2010</t>
  </si>
  <si>
    <t>01/jan./11</t>
  </si>
  <si>
    <t>01/jan./10</t>
  </si>
  <si>
    <t>30/set./11</t>
  </si>
  <si>
    <t>31/dez./10</t>
  </si>
  <si>
    <t xml:space="preserve">RECEITA OPER BRUTA </t>
  </si>
  <si>
    <t>Fluxos de caixa das atividades Operacionais</t>
  </si>
  <si>
    <t>De Serviços</t>
  </si>
  <si>
    <t>Lucro líquido do exercício</t>
  </si>
  <si>
    <t>( - ) Ded Receita Bruta</t>
  </si>
  <si>
    <t>Depreciações</t>
  </si>
  <si>
    <t>Variações nos ativos e passivos</t>
  </si>
  <si>
    <t>RECEITA OPER LÍQUIDA</t>
  </si>
  <si>
    <t>Contas a receber</t>
  </si>
  <si>
    <t>( - ) Custos do Serv Prestados</t>
  </si>
  <si>
    <t>Adiantamentos a funcionários</t>
  </si>
  <si>
    <t>Impostos a recuperar</t>
  </si>
  <si>
    <t>LUCRO BRUTO</t>
  </si>
  <si>
    <t>Adiantamentos a fornecedores</t>
  </si>
  <si>
    <t>Créditos federais</t>
  </si>
  <si>
    <t>Despesas antecipadas</t>
  </si>
  <si>
    <t>DESPESAS OPERACIONAIS</t>
  </si>
  <si>
    <t>Despesas Administrativas/Vendas</t>
  </si>
  <si>
    <t>Receitas (Despesas) Operacionais</t>
  </si>
  <si>
    <t>Salários/contribuições</t>
  </si>
  <si>
    <t>Obrigações tributárias</t>
  </si>
  <si>
    <t>Resultado Financeiro</t>
  </si>
  <si>
    <t>Impostos parcelados</t>
  </si>
  <si>
    <t>Despesas Financeiras</t>
  </si>
  <si>
    <t>Provisões sociais</t>
  </si>
  <si>
    <t>Receitas Financeiras</t>
  </si>
  <si>
    <t>Outras contas</t>
  </si>
  <si>
    <t>Caixa Líquido gerado das Ativ. Operacionais</t>
  </si>
  <si>
    <t>RESULTADO OPERACIONAL</t>
  </si>
  <si>
    <t>Fluxos de caixa das atividades de Investimento</t>
  </si>
  <si>
    <t>Ativo imobilizado</t>
  </si>
  <si>
    <t>Outros Resultados Operacionais</t>
  </si>
  <si>
    <t>Outras Rec (Desp) Operacionais</t>
  </si>
  <si>
    <t>Outros não circulantes</t>
  </si>
  <si>
    <t>Participações societárias</t>
  </si>
  <si>
    <t>Caixa Líquido aplicado nas Ativid. Invest.</t>
  </si>
  <si>
    <t>Fluxos de caixa das atividades de financiamentos</t>
  </si>
  <si>
    <t>LUCRO ANTES DA PROV I.R.</t>
  </si>
  <si>
    <t>Empréstimos/financiamentos LP</t>
  </si>
  <si>
    <t>Provisão para CSSL</t>
  </si>
  <si>
    <t>Empréstimos/financiamentos CP</t>
  </si>
  <si>
    <t>Provisão para IRPJ</t>
  </si>
  <si>
    <t>Contas do circulante</t>
  </si>
  <si>
    <t>Contas do não circulante</t>
  </si>
  <si>
    <t>Adto aumento capital</t>
  </si>
  <si>
    <t>Caixa Líquido aplicado nas Ativid. Financ.</t>
  </si>
  <si>
    <t>(Redução) Aumento do caixa equivalentes</t>
  </si>
  <si>
    <t>LUCRO LÍQUIDO DO EXECÍCIO</t>
  </si>
  <si>
    <t>Caixa e equiv. de caixa início do período</t>
  </si>
  <si>
    <t>Caixa e equiv. de caixa fim do período</t>
  </si>
</sst>
</file>

<file path=xl/styles.xml><?xml version="1.0" encoding="utf-8"?>
<styleSheet xmlns="http://schemas.openxmlformats.org/spreadsheetml/2006/main">
  <numFmts count="6">
    <numFmt numFmtId="42" formatCode="_(&quot;R$ &quot;* #,##0_);_(&quot;R$ &quot;* \(#,##0\);_(&quot;R$ &quot;* &quot;-&quot;_);_(@_)"/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#,##0.00;[Red]#,##0.00"/>
    <numFmt numFmtId="165" formatCode="_-* #,##0.00_-;\-* #,##0.00_-;_-* &quot;-&quot;??_-;_-@_-"/>
    <numFmt numFmtId="166" formatCode="&quot;R$&quot;#,##0_);[Red]\(&quot;R$&quot;#,##0\)"/>
  </numFmts>
  <fonts count="29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sz val="9"/>
      <name val="Verdana"/>
      <family val="2"/>
    </font>
    <font>
      <sz val="9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0" fillId="6" borderId="5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124">
    <xf numFmtId="0" fontId="0" fillId="0" borderId="0" xfId="0"/>
    <xf numFmtId="0" fontId="19" fillId="0" borderId="0" xfId="1" applyFont="1"/>
    <xf numFmtId="0" fontId="19" fillId="0" borderId="0" xfId="1" applyFont="1" applyFill="1"/>
    <xf numFmtId="0" fontId="19" fillId="0" borderId="10" xfId="1" applyFont="1" applyBorder="1"/>
    <xf numFmtId="0" fontId="19" fillId="0" borderId="11" xfId="1" applyFont="1" applyBorder="1"/>
    <xf numFmtId="0" fontId="20" fillId="0" borderId="11" xfId="1" applyFont="1" applyBorder="1"/>
    <xf numFmtId="0" fontId="19" fillId="0" borderId="12" xfId="1" applyFont="1" applyBorder="1"/>
    <xf numFmtId="0" fontId="21" fillId="0" borderId="13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14" xfId="1" applyFont="1" applyBorder="1" applyAlignment="1">
      <alignment horizontal="center"/>
    </xf>
    <xf numFmtId="0" fontId="19" fillId="0" borderId="13" xfId="1" applyFont="1" applyBorder="1"/>
    <xf numFmtId="0" fontId="20" fillId="0" borderId="0" xfId="1" applyFont="1" applyBorder="1" applyAlignment="1">
      <alignment horizontal="center"/>
    </xf>
    <xf numFmtId="0" fontId="19" fillId="0" borderId="0" xfId="1" applyFont="1" applyBorder="1"/>
    <xf numFmtId="0" fontId="20" fillId="0" borderId="14" xfId="1" applyFont="1" applyBorder="1" applyAlignment="1">
      <alignment horizontal="center"/>
    </xf>
    <xf numFmtId="4" fontId="19" fillId="0" borderId="0" xfId="1" applyNumberFormat="1" applyFont="1" applyFill="1"/>
    <xf numFmtId="0" fontId="19" fillId="0" borderId="15" xfId="1" applyFont="1" applyBorder="1"/>
    <xf numFmtId="0" fontId="20" fillId="0" borderId="16" xfId="1" applyFont="1" applyBorder="1"/>
    <xf numFmtId="0" fontId="19" fillId="0" borderId="16" xfId="1" applyFont="1" applyBorder="1"/>
    <xf numFmtId="0" fontId="19" fillId="0" borderId="17" xfId="1" applyFont="1" applyBorder="1"/>
    <xf numFmtId="0" fontId="20" fillId="0" borderId="16" xfId="1" quotePrefix="1" applyFont="1" applyBorder="1" applyAlignment="1">
      <alignment horizontal="center"/>
    </xf>
    <xf numFmtId="0" fontId="20" fillId="0" borderId="16" xfId="1" applyFont="1" applyBorder="1" applyAlignment="1">
      <alignment horizontal="center"/>
    </xf>
    <xf numFmtId="0" fontId="19" fillId="0" borderId="18" xfId="1" applyFont="1" applyBorder="1"/>
    <xf numFmtId="0" fontId="20" fillId="0" borderId="11" xfId="1" applyFont="1" applyBorder="1" applyAlignment="1">
      <alignment horizontal="center"/>
    </xf>
    <xf numFmtId="0" fontId="19" fillId="0" borderId="14" xfId="1" applyFont="1" applyBorder="1"/>
    <xf numFmtId="0" fontId="20" fillId="0" borderId="0" xfId="1" applyFont="1" applyBorder="1"/>
    <xf numFmtId="38" fontId="20" fillId="0" borderId="0" xfId="1" applyNumberFormat="1" applyFont="1" applyBorder="1" applyAlignment="1">
      <alignment horizontal="center"/>
    </xf>
    <xf numFmtId="38" fontId="20" fillId="0" borderId="14" xfId="1" applyNumberFormat="1" applyFont="1" applyBorder="1" applyAlignment="1">
      <alignment horizontal="center"/>
    </xf>
    <xf numFmtId="0" fontId="20" fillId="0" borderId="0" xfId="1" applyFont="1" applyFill="1" applyBorder="1"/>
    <xf numFmtId="43" fontId="19" fillId="0" borderId="14" xfId="2" applyNumberFormat="1" applyFont="1" applyFill="1" applyBorder="1"/>
    <xf numFmtId="40" fontId="19" fillId="0" borderId="14" xfId="1" applyNumberFormat="1" applyFont="1" applyFill="1" applyBorder="1"/>
    <xf numFmtId="43" fontId="19" fillId="0" borderId="0" xfId="2" applyNumberFormat="1" applyFont="1" applyFill="1"/>
    <xf numFmtId="43" fontId="19" fillId="33" borderId="0" xfId="1" applyNumberFormat="1" applyFont="1" applyFill="1"/>
    <xf numFmtId="0" fontId="20" fillId="0" borderId="14" xfId="1" applyFont="1" applyBorder="1"/>
    <xf numFmtId="43" fontId="19" fillId="33" borderId="0" xfId="2" applyNumberFormat="1" applyFont="1" applyFill="1"/>
    <xf numFmtId="43" fontId="19" fillId="0" borderId="0" xfId="2" applyNumberFormat="1" applyFont="1" applyFill="1" applyBorder="1"/>
    <xf numFmtId="43" fontId="19" fillId="33" borderId="0" xfId="1" applyNumberFormat="1" applyFont="1" applyFill="1" applyBorder="1"/>
    <xf numFmtId="4" fontId="19" fillId="0" borderId="0" xfId="1" applyNumberFormat="1" applyFont="1"/>
    <xf numFmtId="43" fontId="19" fillId="0" borderId="0" xfId="1" applyNumberFormat="1" applyFont="1" applyFill="1"/>
    <xf numFmtId="43" fontId="19" fillId="0" borderId="0" xfId="2" applyFont="1" applyFill="1"/>
    <xf numFmtId="0" fontId="19" fillId="0" borderId="0" xfId="1" quotePrefix="1" applyFont="1" applyBorder="1" applyAlignment="1">
      <alignment horizontal="fill"/>
    </xf>
    <xf numFmtId="40" fontId="20" fillId="0" borderId="14" xfId="1" applyNumberFormat="1" applyFont="1" applyBorder="1"/>
    <xf numFmtId="43" fontId="19" fillId="0" borderId="0" xfId="2" applyNumberFormat="1" applyFont="1"/>
    <xf numFmtId="43" fontId="19" fillId="0" borderId="0" xfId="3" applyFont="1"/>
    <xf numFmtId="43" fontId="19" fillId="33" borderId="0" xfId="2" applyNumberFormat="1" applyFont="1" applyFill="1" applyBorder="1"/>
    <xf numFmtId="43" fontId="19" fillId="0" borderId="16" xfId="2" applyNumberFormat="1" applyFont="1" applyFill="1" applyBorder="1"/>
    <xf numFmtId="43" fontId="19" fillId="33" borderId="16" xfId="1" applyNumberFormat="1" applyFont="1" applyFill="1" applyBorder="1"/>
    <xf numFmtId="164" fontId="20" fillId="0" borderId="0" xfId="1" applyNumberFormat="1" applyFont="1" applyBorder="1"/>
    <xf numFmtId="43" fontId="19" fillId="33" borderId="16" xfId="2" applyNumberFormat="1" applyFont="1" applyFill="1" applyBorder="1"/>
    <xf numFmtId="43" fontId="19" fillId="0" borderId="14" xfId="2" applyNumberFormat="1" applyFont="1" applyBorder="1"/>
    <xf numFmtId="164" fontId="19" fillId="0" borderId="0" xfId="1" applyNumberFormat="1" applyFont="1" applyBorder="1"/>
    <xf numFmtId="40" fontId="20" fillId="0" borderId="0" xfId="1" applyNumberFormat="1" applyFont="1" applyBorder="1"/>
    <xf numFmtId="0" fontId="20" fillId="0" borderId="14" xfId="1" applyFont="1" applyFill="1" applyBorder="1"/>
    <xf numFmtId="43" fontId="20" fillId="0" borderId="0" xfId="1" applyNumberFormat="1" applyFont="1" applyBorder="1"/>
    <xf numFmtId="40" fontId="20" fillId="0" borderId="0" xfId="1" applyNumberFormat="1" applyFont="1" applyFill="1" applyBorder="1"/>
    <xf numFmtId="165" fontId="19" fillId="0" borderId="0" xfId="1" applyNumberFormat="1" applyFont="1"/>
    <xf numFmtId="43" fontId="19" fillId="0" borderId="0" xfId="1" applyNumberFormat="1" applyFont="1" applyBorder="1"/>
    <xf numFmtId="43" fontId="19" fillId="33" borderId="0" xfId="2" applyFont="1" applyFill="1"/>
    <xf numFmtId="43" fontId="19" fillId="0" borderId="14" xfId="2" applyFont="1" applyFill="1" applyBorder="1"/>
    <xf numFmtId="40" fontId="20" fillId="33" borderId="0" xfId="1" applyNumberFormat="1" applyFont="1" applyFill="1" applyBorder="1"/>
    <xf numFmtId="40" fontId="20" fillId="0" borderId="14" xfId="1" applyNumberFormat="1" applyFont="1" applyFill="1" applyBorder="1"/>
    <xf numFmtId="43" fontId="19" fillId="0" borderId="14" xfId="2" applyFont="1" applyBorder="1"/>
    <xf numFmtId="164" fontId="20" fillId="0" borderId="16" xfId="1" applyNumberFormat="1" applyFont="1" applyBorder="1"/>
    <xf numFmtId="164" fontId="20" fillId="0" borderId="17" xfId="1" applyNumberFormat="1" applyFont="1" applyBorder="1"/>
    <xf numFmtId="43" fontId="19" fillId="0" borderId="16" xfId="1" applyNumberFormat="1" applyFont="1" applyBorder="1"/>
    <xf numFmtId="164" fontId="19" fillId="0" borderId="16" xfId="1" applyNumberFormat="1" applyFont="1" applyBorder="1"/>
    <xf numFmtId="164" fontId="19" fillId="0" borderId="0" xfId="1" applyNumberFormat="1" applyFont="1"/>
    <xf numFmtId="43" fontId="19" fillId="0" borderId="0" xfId="1" applyNumberFormat="1" applyFont="1"/>
    <xf numFmtId="0" fontId="22" fillId="0" borderId="0" xfId="0" applyFont="1"/>
    <xf numFmtId="164" fontId="22" fillId="0" borderId="0" xfId="0" applyNumberFormat="1" applyFont="1"/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4" fillId="0" borderId="0" xfId="0" applyFont="1" applyBorder="1"/>
    <xf numFmtId="0" fontId="23" fillId="0" borderId="10" xfId="0" quotePrefix="1" applyFont="1" applyBorder="1" applyAlignment="1">
      <alignment horizontal="center"/>
    </xf>
    <xf numFmtId="0" fontId="23" fillId="0" borderId="15" xfId="0" quotePrefix="1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18" fillId="0" borderId="0" xfId="0" applyFont="1" applyBorder="1"/>
    <xf numFmtId="164" fontId="18" fillId="0" borderId="0" xfId="0" applyNumberFormat="1" applyFont="1" applyBorder="1"/>
    <xf numFmtId="0" fontId="18" fillId="0" borderId="10" xfId="0" applyFont="1" applyBorder="1"/>
    <xf numFmtId="0" fontId="18" fillId="0" borderId="11" xfId="0" applyFont="1" applyBorder="1"/>
    <xf numFmtId="166" fontId="25" fillId="0" borderId="11" xfId="0" applyNumberFormat="1" applyFont="1" applyBorder="1" applyAlignment="1">
      <alignment horizontal="center"/>
    </xf>
    <xf numFmtId="166" fontId="25" fillId="0" borderId="12" xfId="0" applyNumberFormat="1" applyFont="1" applyBorder="1" applyAlignment="1">
      <alignment horizontal="center"/>
    </xf>
    <xf numFmtId="0" fontId="18" fillId="0" borderId="13" xfId="0" applyFont="1" applyBorder="1"/>
    <xf numFmtId="49" fontId="25" fillId="0" borderId="0" xfId="0" applyNumberFormat="1" applyFont="1" applyBorder="1" applyAlignment="1">
      <alignment horizontal="center"/>
    </xf>
    <xf numFmtId="49" fontId="25" fillId="0" borderId="14" xfId="0" applyNumberFormat="1" applyFont="1" applyBorder="1" applyAlignment="1">
      <alignment horizontal="center"/>
    </xf>
    <xf numFmtId="39" fontId="27" fillId="0" borderId="0" xfId="4" applyNumberFormat="1" applyFont="1" applyFill="1" applyBorder="1" applyAlignment="1">
      <alignment horizontal="center"/>
    </xf>
    <xf numFmtId="39" fontId="27" fillId="0" borderId="14" xfId="4" applyNumberFormat="1" applyFont="1" applyFill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3" xfId="0" applyFont="1" applyBorder="1"/>
    <xf numFmtId="0" fontId="18" fillId="0" borderId="14" xfId="0" applyFont="1" applyBorder="1"/>
    <xf numFmtId="0" fontId="19" fillId="0" borderId="13" xfId="0" applyFont="1" applyBorder="1"/>
    <xf numFmtId="39" fontId="28" fillId="0" borderId="0" xfId="4" applyNumberFormat="1" applyFont="1" applyFill="1" applyBorder="1" applyAlignment="1">
      <alignment horizontal="center"/>
    </xf>
    <xf numFmtId="39" fontId="28" fillId="0" borderId="14" xfId="4" applyNumberFormat="1" applyFont="1" applyFill="1" applyBorder="1" applyAlignment="1">
      <alignment horizontal="center"/>
    </xf>
    <xf numFmtId="40" fontId="25" fillId="0" borderId="0" xfId="0" applyNumberFormat="1" applyFont="1" applyBorder="1"/>
    <xf numFmtId="40" fontId="25" fillId="0" borderId="14" xfId="0" applyNumberFormat="1" applyFont="1" applyBorder="1"/>
    <xf numFmtId="0" fontId="20" fillId="0" borderId="0" xfId="0" applyFont="1" applyBorder="1"/>
    <xf numFmtId="39" fontId="25" fillId="0" borderId="0" xfId="0" applyNumberFormat="1" applyFont="1" applyBorder="1"/>
    <xf numFmtId="39" fontId="25" fillId="0" borderId="14" xfId="0" applyNumberFormat="1" applyFont="1" applyBorder="1"/>
    <xf numFmtId="39" fontId="18" fillId="33" borderId="0" xfId="0" applyNumberFormat="1" applyFont="1" applyFill="1" applyBorder="1"/>
    <xf numFmtId="40" fontId="18" fillId="0" borderId="0" xfId="0" applyNumberFormat="1" applyFont="1" applyBorder="1"/>
    <xf numFmtId="40" fontId="18" fillId="0" borderId="14" xfId="0" applyNumberFormat="1" applyFont="1" applyBorder="1"/>
    <xf numFmtId="0" fontId="19" fillId="0" borderId="0" xfId="0" applyFont="1" applyBorder="1"/>
    <xf numFmtId="39" fontId="18" fillId="0" borderId="0" xfId="0" applyNumberFormat="1" applyFont="1" applyBorder="1"/>
    <xf numFmtId="39" fontId="18" fillId="0" borderId="14" xfId="0" applyNumberFormat="1" applyFont="1" applyBorder="1"/>
    <xf numFmtId="40" fontId="18" fillId="33" borderId="0" xfId="0" applyNumberFormat="1" applyFont="1" applyFill="1" applyBorder="1"/>
    <xf numFmtId="0" fontId="19" fillId="0" borderId="0" xfId="0" applyFont="1" applyBorder="1" applyAlignment="1">
      <alignment horizontal="left"/>
    </xf>
    <xf numFmtId="0" fontId="25" fillId="0" borderId="0" xfId="0" applyFont="1" applyBorder="1"/>
    <xf numFmtId="39" fontId="25" fillId="33" borderId="0" xfId="0" applyNumberFormat="1" applyFont="1" applyFill="1" applyBorder="1"/>
    <xf numFmtId="0" fontId="18" fillId="0" borderId="0" xfId="0" applyFont="1" applyBorder="1" applyAlignment="1">
      <alignment horizontal="left"/>
    </xf>
    <xf numFmtId="0" fontId="20" fillId="0" borderId="13" xfId="0" quotePrefix="1" applyFont="1" applyBorder="1" applyAlignment="1">
      <alignment horizontal="left"/>
    </xf>
    <xf numFmtId="39" fontId="25" fillId="0" borderId="0" xfId="0" applyNumberFormat="1" applyFont="1" applyFill="1" applyBorder="1"/>
    <xf numFmtId="0" fontId="19" fillId="0" borderId="0" xfId="0" applyFont="1" applyAlignment="1">
      <alignment horizontal="left"/>
    </xf>
    <xf numFmtId="0" fontId="19" fillId="0" borderId="0" xfId="0" quotePrefix="1" applyFont="1" applyBorder="1" applyAlignment="1">
      <alignment horizontal="left"/>
    </xf>
    <xf numFmtId="0" fontId="18" fillId="0" borderId="15" xfId="0" applyFont="1" applyBorder="1"/>
    <xf numFmtId="0" fontId="25" fillId="0" borderId="16" xfId="0" applyFont="1" applyBorder="1"/>
    <xf numFmtId="0" fontId="18" fillId="0" borderId="16" xfId="0" applyFont="1" applyBorder="1"/>
    <xf numFmtId="164" fontId="18" fillId="0" borderId="16" xfId="0" applyNumberFormat="1" applyFont="1" applyBorder="1"/>
    <xf numFmtId="164" fontId="18" fillId="0" borderId="17" xfId="0" applyNumberFormat="1" applyFont="1" applyBorder="1"/>
    <xf numFmtId="0" fontId="19" fillId="0" borderId="16" xfId="0" quotePrefix="1" applyFont="1" applyBorder="1" applyAlignment="1">
      <alignment horizontal="left"/>
    </xf>
    <xf numFmtId="39" fontId="18" fillId="0" borderId="16" xfId="0" applyNumberFormat="1" applyFont="1" applyBorder="1"/>
    <xf numFmtId="39" fontId="18" fillId="0" borderId="17" xfId="0" applyNumberFormat="1" applyFont="1" applyBorder="1"/>
    <xf numFmtId="39" fontId="22" fillId="0" borderId="0" xfId="0" applyNumberFormat="1" applyFont="1"/>
  </cellXfs>
  <cellStyles count="80">
    <cellStyle name="20% - Ênfase1 2" xfId="5"/>
    <cellStyle name="20% - Ênfase1 2 2" xfId="6"/>
    <cellStyle name="20% - Ênfase2 2" xfId="7"/>
    <cellStyle name="20% - Ênfase2 2 2" xfId="8"/>
    <cellStyle name="20% - Ênfase3 2" xfId="9"/>
    <cellStyle name="20% - Ênfase3 2 2" xfId="10"/>
    <cellStyle name="20% - Ênfase4 2" xfId="11"/>
    <cellStyle name="20% - Ênfase4 2 2" xfId="12"/>
    <cellStyle name="20% - Ênfase5 2" xfId="13"/>
    <cellStyle name="20% - Ênfase5 2 2" xfId="14"/>
    <cellStyle name="20% - Ênfase6 2" xfId="15"/>
    <cellStyle name="20% - Ênfase6 2 2" xfId="16"/>
    <cellStyle name="40% - Ênfase1 2" xfId="17"/>
    <cellStyle name="40% - Ênfase1 2 2" xfId="18"/>
    <cellStyle name="40% - Ênfase2 2" xfId="19"/>
    <cellStyle name="40% - Ênfase2 2 2" xfId="20"/>
    <cellStyle name="40% - Ênfase3 2" xfId="21"/>
    <cellStyle name="40% - Ênfase3 2 2" xfId="22"/>
    <cellStyle name="40% - Ênfase4 2" xfId="23"/>
    <cellStyle name="40% - Ênfase4 2 2" xfId="24"/>
    <cellStyle name="40% - Ênfase5 2" xfId="25"/>
    <cellStyle name="40% - Ênfase5 2 2" xfId="26"/>
    <cellStyle name="40% - Ênfase6 2" xfId="27"/>
    <cellStyle name="40% - Ênfase6 2 2" xfId="28"/>
    <cellStyle name="60% - Ênfase1 2" xfId="29"/>
    <cellStyle name="60% - Ênfase2 2" xfId="30"/>
    <cellStyle name="60% - Ênfase3 2" xfId="31"/>
    <cellStyle name="60% - Ênfase4 2" xfId="32"/>
    <cellStyle name="60% - Ênfase5 2" xfId="33"/>
    <cellStyle name="60% - Ênfase6 2" xfId="34"/>
    <cellStyle name="Bom 2" xfId="35"/>
    <cellStyle name="Cálculo 2" xfId="36"/>
    <cellStyle name="Célula de Verificação 2" xfId="37"/>
    <cellStyle name="Célula Vinculada 2" xfId="38"/>
    <cellStyle name="Ênfase1 2" xfId="39"/>
    <cellStyle name="Ênfase2 2" xfId="40"/>
    <cellStyle name="Ênfase3 2" xfId="41"/>
    <cellStyle name="Ênfase4 2" xfId="42"/>
    <cellStyle name="Ênfase5 2" xfId="43"/>
    <cellStyle name="Ênfase6 2" xfId="44"/>
    <cellStyle name="Entrada 2" xfId="45"/>
    <cellStyle name="Incorreto 2" xfId="46"/>
    <cellStyle name="Moeda 2" xfId="47"/>
    <cellStyle name="Moeda 3" xfId="48"/>
    <cellStyle name="Neutra 2" xfId="49"/>
    <cellStyle name="Normal" xfId="0" builtinId="0"/>
    <cellStyle name="Normal 2" xfId="1"/>
    <cellStyle name="Normal 2 2" xfId="50"/>
    <cellStyle name="Normal 3" xfId="51"/>
    <cellStyle name="Normal 3 2" xfId="52"/>
    <cellStyle name="Normal 4" xfId="53"/>
    <cellStyle name="Normal 4 2" xfId="54"/>
    <cellStyle name="Normal 5" xfId="55"/>
    <cellStyle name="Normal 5 2" xfId="56"/>
    <cellStyle name="Normal 6" xfId="57"/>
    <cellStyle name="Normal_metalkrafit - Bal.2001" xfId="4"/>
    <cellStyle name="Nota 2" xfId="58"/>
    <cellStyle name="Nota 2 2" xfId="59"/>
    <cellStyle name="Porcentagem 2" xfId="60"/>
    <cellStyle name="Porcentagem 2 2" xfId="61"/>
    <cellStyle name="Porcentagem 2 3" xfId="62"/>
    <cellStyle name="Porcentagem 3" xfId="63"/>
    <cellStyle name="Porcentagem 4" xfId="64"/>
    <cellStyle name="Porcentagem 5" xfId="65"/>
    <cellStyle name="Saída 2" xfId="66"/>
    <cellStyle name="Separador de milhares 2" xfId="67"/>
    <cellStyle name="Separador de milhares 2 2" xfId="3"/>
    <cellStyle name="Separador de milhares 2 3" xfId="68"/>
    <cellStyle name="Separador de milhares 3" xfId="2"/>
    <cellStyle name="Separador de milhares 4" xfId="69"/>
    <cellStyle name="Separador de milhares 5" xfId="70"/>
    <cellStyle name="Separador de milhares 9" xfId="71"/>
    <cellStyle name="Texto de Aviso 2" xfId="72"/>
    <cellStyle name="Texto Explicativo 2" xfId="73"/>
    <cellStyle name="Título 1 2" xfId="74"/>
    <cellStyle name="Título 2 2" xfId="75"/>
    <cellStyle name="Título 3 2" xfId="76"/>
    <cellStyle name="Título 4 2" xfId="77"/>
    <cellStyle name="Título 5" xfId="78"/>
    <cellStyle name="Total 2" xfId="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4</xdr:row>
      <xdr:rowOff>0</xdr:rowOff>
    </xdr:from>
    <xdr:to>
      <xdr:col>4</xdr:col>
      <xdr:colOff>104775</xdr:colOff>
      <xdr:row>6</xdr:row>
      <xdr:rowOff>38100</xdr:rowOff>
    </xdr:to>
    <xdr:pic>
      <xdr:nvPicPr>
        <xdr:cNvPr id="2" name="Imagem 1" descr="Logo Sulista  -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647700"/>
          <a:ext cx="1847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142875</xdr:rowOff>
    </xdr:from>
    <xdr:to>
      <xdr:col>3</xdr:col>
      <xdr:colOff>800100</xdr:colOff>
      <xdr:row>3</xdr:row>
      <xdr:rowOff>85725</xdr:rowOff>
    </xdr:to>
    <xdr:pic>
      <xdr:nvPicPr>
        <xdr:cNvPr id="2" name="Imagem 1" descr="Logo Sulista  -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142875"/>
          <a:ext cx="1847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48"/>
  <sheetViews>
    <sheetView showGridLines="0" tabSelected="1" topLeftCell="A22" workbookViewId="0">
      <selection activeCell="M35" sqref="M35"/>
    </sheetView>
  </sheetViews>
  <sheetFormatPr defaultRowHeight="12.75"/>
  <cols>
    <col min="1" max="1" width="5.85546875" style="1" customWidth="1"/>
    <col min="2" max="2" width="6.140625" style="1" customWidth="1"/>
    <col min="3" max="4" width="9.140625" style="1"/>
    <col min="5" max="5" width="11.7109375" style="1" customWidth="1"/>
    <col min="6" max="7" width="17.7109375" style="1" customWidth="1"/>
    <col min="8" max="8" width="8.28515625" style="1" customWidth="1"/>
    <col min="9" max="9" width="11" style="1" customWidth="1"/>
    <col min="10" max="10" width="9.140625" style="1"/>
    <col min="11" max="11" width="6.42578125" style="1" customWidth="1"/>
    <col min="12" max="12" width="25.140625" style="1" customWidth="1"/>
    <col min="13" max="13" width="17.5703125" style="1" customWidth="1"/>
    <col min="14" max="14" width="16.85546875" style="1" customWidth="1"/>
    <col min="15" max="15" width="8.85546875" style="1" customWidth="1"/>
    <col min="16" max="16" width="16.140625" style="1" customWidth="1"/>
    <col min="17" max="16384" width="9.140625" style="1"/>
  </cols>
  <sheetData>
    <row r="2" spans="1:17">
      <c r="P2" s="2"/>
    </row>
    <row r="3" spans="1:17">
      <c r="P3" s="2"/>
    </row>
    <row r="4" spans="1:17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6"/>
      <c r="P4" s="2"/>
    </row>
    <row r="5" spans="1:17" ht="18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9"/>
      <c r="P5" s="2"/>
    </row>
    <row r="6" spans="1:17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13"/>
      <c r="P6" s="14"/>
    </row>
    <row r="7" spans="1:17">
      <c r="A7" s="15"/>
      <c r="B7" s="16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4"/>
    </row>
    <row r="8" spans="1:17">
      <c r="A8" s="15"/>
      <c r="B8" s="19" t="s">
        <v>0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  <c r="P8" s="14"/>
    </row>
    <row r="9" spans="1:17">
      <c r="A9" s="10"/>
      <c r="B9" s="12"/>
      <c r="C9" s="12"/>
      <c r="D9" s="12"/>
      <c r="E9" s="12"/>
      <c r="F9" s="11" t="s">
        <v>1</v>
      </c>
      <c r="G9" s="22" t="s">
        <v>1</v>
      </c>
      <c r="H9" s="13"/>
      <c r="I9" s="23"/>
      <c r="J9" s="12"/>
      <c r="K9" s="12"/>
      <c r="L9" s="12"/>
      <c r="M9" s="11" t="s">
        <v>1</v>
      </c>
      <c r="N9" s="11" t="s">
        <v>1</v>
      </c>
      <c r="O9" s="13"/>
      <c r="P9" s="14"/>
    </row>
    <row r="10" spans="1:17">
      <c r="A10" s="10"/>
      <c r="B10" s="24" t="s">
        <v>2</v>
      </c>
      <c r="C10" s="12"/>
      <c r="D10" s="12"/>
      <c r="E10" s="12"/>
      <c r="F10" s="25">
        <v>2011</v>
      </c>
      <c r="G10" s="25">
        <v>2010</v>
      </c>
      <c r="H10" s="26"/>
      <c r="I10" s="23"/>
      <c r="J10" s="12"/>
      <c r="K10" s="24" t="s">
        <v>3</v>
      </c>
      <c r="L10" s="24"/>
      <c r="M10" s="25">
        <v>2011</v>
      </c>
      <c r="N10" s="25">
        <v>2010</v>
      </c>
      <c r="O10" s="26"/>
      <c r="P10" s="14"/>
    </row>
    <row r="11" spans="1:17">
      <c r="A11" s="10"/>
      <c r="B11" s="12"/>
      <c r="C11" s="12"/>
      <c r="D11" s="12"/>
      <c r="E11" s="12"/>
      <c r="F11" s="12"/>
      <c r="G11" s="12"/>
      <c r="H11" s="23"/>
      <c r="I11" s="23"/>
      <c r="J11" s="12"/>
      <c r="K11" s="12"/>
      <c r="L11" s="12"/>
      <c r="M11" s="12"/>
      <c r="N11" s="12"/>
      <c r="O11" s="23"/>
      <c r="P11" s="14"/>
    </row>
    <row r="12" spans="1:17">
      <c r="A12" s="10"/>
      <c r="B12" s="24" t="s">
        <v>4</v>
      </c>
      <c r="C12" s="24"/>
      <c r="D12" s="24"/>
      <c r="E12" s="24"/>
      <c r="F12" s="27"/>
      <c r="G12" s="27"/>
      <c r="H12" s="28"/>
      <c r="I12" s="29"/>
      <c r="J12" s="12"/>
      <c r="K12" s="24" t="s">
        <v>4</v>
      </c>
      <c r="L12" s="12"/>
      <c r="M12" s="12"/>
      <c r="N12" s="12"/>
      <c r="O12" s="28"/>
      <c r="P12" s="30"/>
    </row>
    <row r="13" spans="1:17">
      <c r="A13" s="10"/>
      <c r="B13" s="12"/>
      <c r="C13" s="12" t="s">
        <v>5</v>
      </c>
      <c r="D13" s="12"/>
      <c r="E13" s="12"/>
      <c r="F13" s="31">
        <v>6300</v>
      </c>
      <c r="G13" s="31">
        <v>6300</v>
      </c>
      <c r="H13" s="32"/>
      <c r="I13" s="29"/>
      <c r="J13" s="12"/>
      <c r="K13" s="12"/>
      <c r="L13" s="12" t="s">
        <v>6</v>
      </c>
      <c r="M13" s="30">
        <v>6558976.1500000004</v>
      </c>
      <c r="N13" s="33">
        <v>1041183.31</v>
      </c>
      <c r="O13" s="32"/>
      <c r="P13" s="30"/>
    </row>
    <row r="14" spans="1:17">
      <c r="A14" s="10"/>
      <c r="B14" s="12"/>
      <c r="C14" s="12" t="s">
        <v>7</v>
      </c>
      <c r="D14" s="12"/>
      <c r="E14" s="12"/>
      <c r="F14" s="33">
        <v>18282.02</v>
      </c>
      <c r="G14" s="33">
        <v>358</v>
      </c>
      <c r="H14" s="28"/>
      <c r="I14" s="29"/>
      <c r="J14" s="12"/>
      <c r="K14" s="12"/>
      <c r="L14" s="12" t="s">
        <v>8</v>
      </c>
      <c r="M14" s="34">
        <v>1368192.9</v>
      </c>
      <c r="N14" s="35">
        <v>4400787.25</v>
      </c>
      <c r="O14" s="28"/>
      <c r="P14" s="30"/>
      <c r="Q14" s="36"/>
    </row>
    <row r="15" spans="1:17">
      <c r="A15" s="10"/>
      <c r="B15" s="12"/>
      <c r="C15" s="12" t="s">
        <v>9</v>
      </c>
      <c r="D15" s="12"/>
      <c r="E15" s="12"/>
      <c r="F15" s="33">
        <v>0</v>
      </c>
      <c r="G15" s="33">
        <v>0</v>
      </c>
      <c r="H15" s="28"/>
      <c r="I15" s="29"/>
      <c r="J15" s="12"/>
      <c r="K15" s="12"/>
      <c r="L15" s="12" t="s">
        <v>10</v>
      </c>
      <c r="M15" s="37">
        <f>256549.26+9877.41</f>
        <v>266426.67</v>
      </c>
      <c r="N15" s="31">
        <v>161631.91999999998</v>
      </c>
      <c r="O15" s="28"/>
      <c r="P15" s="30"/>
    </row>
    <row r="16" spans="1:17">
      <c r="A16" s="10"/>
      <c r="B16" s="12"/>
      <c r="C16" s="12" t="s">
        <v>11</v>
      </c>
      <c r="D16" s="12"/>
      <c r="E16" s="12"/>
      <c r="F16" s="31">
        <v>4520833.78</v>
      </c>
      <c r="G16" s="31">
        <v>2390088.14</v>
      </c>
      <c r="H16" s="28"/>
      <c r="I16" s="29"/>
      <c r="J16" s="12"/>
      <c r="K16" s="12"/>
      <c r="L16" s="12" t="s">
        <v>12</v>
      </c>
      <c r="M16" s="38">
        <v>1947600.41</v>
      </c>
      <c r="N16" s="31">
        <v>1204310.22</v>
      </c>
      <c r="O16" s="28"/>
      <c r="P16" s="30"/>
    </row>
    <row r="17" spans="1:16">
      <c r="A17" s="10"/>
      <c r="B17" s="39"/>
      <c r="C17" s="12" t="s">
        <v>13</v>
      </c>
      <c r="D17" s="12"/>
      <c r="E17" s="12"/>
      <c r="F17" s="33">
        <v>22931.97</v>
      </c>
      <c r="G17" s="33">
        <v>44039.62</v>
      </c>
      <c r="H17" s="28"/>
      <c r="I17" s="29"/>
      <c r="J17" s="12"/>
      <c r="K17" s="12"/>
      <c r="L17" s="12" t="s">
        <v>14</v>
      </c>
      <c r="M17" s="30">
        <v>577388.59</v>
      </c>
      <c r="N17" s="33">
        <v>294156.43</v>
      </c>
      <c r="O17" s="28"/>
      <c r="P17" s="30"/>
    </row>
    <row r="18" spans="1:16">
      <c r="A18" s="10"/>
      <c r="B18" s="12"/>
      <c r="C18" s="12" t="s">
        <v>15</v>
      </c>
      <c r="D18" s="12"/>
      <c r="E18" s="12"/>
      <c r="F18" s="33">
        <v>244345.01</v>
      </c>
      <c r="G18" s="33">
        <v>169354.5</v>
      </c>
      <c r="H18" s="40"/>
      <c r="I18" s="29"/>
      <c r="J18" s="12"/>
      <c r="K18" s="12"/>
      <c r="L18" s="12" t="s">
        <v>16</v>
      </c>
      <c r="M18" s="41">
        <v>90065.81</v>
      </c>
      <c r="N18" s="33">
        <v>196939.7</v>
      </c>
      <c r="O18" s="28"/>
      <c r="P18" s="30"/>
    </row>
    <row r="19" spans="1:16">
      <c r="A19" s="10"/>
      <c r="B19" s="12"/>
      <c r="C19" s="12" t="s">
        <v>17</v>
      </c>
      <c r="D19" s="12"/>
      <c r="E19" s="12"/>
      <c r="F19" s="42">
        <v>0</v>
      </c>
      <c r="G19" s="33">
        <v>372.82</v>
      </c>
      <c r="H19" s="23"/>
      <c r="I19" s="29"/>
      <c r="J19" s="12"/>
      <c r="K19" s="12"/>
      <c r="L19" s="12" t="s">
        <v>18</v>
      </c>
      <c r="M19" s="34">
        <v>389040.68</v>
      </c>
      <c r="N19" s="43">
        <v>26591.31</v>
      </c>
      <c r="O19" s="28"/>
      <c r="P19" s="30"/>
    </row>
    <row r="20" spans="1:16">
      <c r="A20" s="10"/>
      <c r="B20" s="12"/>
      <c r="C20" s="12" t="s">
        <v>19</v>
      </c>
      <c r="D20" s="12"/>
      <c r="E20" s="12"/>
      <c r="F20" s="42">
        <v>3294806.16</v>
      </c>
      <c r="G20" s="33">
        <v>3341710.34</v>
      </c>
      <c r="H20" s="28"/>
      <c r="I20" s="29"/>
      <c r="J20" s="12"/>
      <c r="K20" s="12"/>
      <c r="L20" s="12"/>
      <c r="M20" s="44"/>
      <c r="N20" s="45"/>
      <c r="O20" s="28"/>
      <c r="P20" s="30"/>
    </row>
    <row r="21" spans="1:16">
      <c r="A21" s="10"/>
      <c r="B21" s="12"/>
      <c r="C21" s="12" t="s">
        <v>20</v>
      </c>
      <c r="D21" s="12"/>
      <c r="E21" s="12"/>
      <c r="F21" s="33">
        <v>1720233.66</v>
      </c>
      <c r="G21" s="33">
        <v>1067921.8799999999</v>
      </c>
      <c r="H21" s="28"/>
      <c r="I21" s="29"/>
      <c r="J21" s="12"/>
      <c r="K21" s="24" t="s">
        <v>21</v>
      </c>
      <c r="L21" s="24"/>
      <c r="M21" s="46">
        <f>SUM(M13:M20)</f>
        <v>11197691.210000001</v>
      </c>
      <c r="N21" s="46">
        <f>SUM(N13:N20)</f>
        <v>7325600.1399999997</v>
      </c>
      <c r="O21" s="28"/>
      <c r="P21" s="30"/>
    </row>
    <row r="22" spans="1:16">
      <c r="A22" s="10"/>
      <c r="B22" s="12"/>
      <c r="C22" s="12" t="s">
        <v>22</v>
      </c>
      <c r="D22" s="12"/>
      <c r="E22" s="12"/>
      <c r="F22" s="34">
        <v>139103.26</v>
      </c>
      <c r="G22" s="34">
        <v>123390.79</v>
      </c>
      <c r="H22" s="28"/>
      <c r="I22" s="29"/>
      <c r="J22" s="12"/>
      <c r="K22" s="12"/>
      <c r="L22" s="24"/>
      <c r="M22" s="46"/>
      <c r="N22" s="46"/>
      <c r="O22" s="28"/>
      <c r="P22" s="30"/>
    </row>
    <row r="23" spans="1:16">
      <c r="A23" s="10"/>
      <c r="C23" s="12" t="s">
        <v>23</v>
      </c>
      <c r="D23" s="12"/>
      <c r="E23" s="12"/>
      <c r="F23" s="47">
        <v>0</v>
      </c>
      <c r="G23" s="47">
        <v>0</v>
      </c>
      <c r="H23" s="48"/>
      <c r="I23" s="29"/>
      <c r="J23" s="12"/>
      <c r="K23" s="24" t="s">
        <v>24</v>
      </c>
      <c r="L23" s="12"/>
      <c r="M23" s="49"/>
      <c r="N23" s="49"/>
      <c r="O23" s="48"/>
      <c r="P23" s="30"/>
    </row>
    <row r="24" spans="1:16">
      <c r="A24" s="10"/>
      <c r="B24" s="24" t="s">
        <v>21</v>
      </c>
      <c r="C24" s="24"/>
      <c r="D24" s="24"/>
      <c r="E24" s="24"/>
      <c r="F24" s="50">
        <f>SUM(F13:F23)</f>
        <v>9966835.8599999994</v>
      </c>
      <c r="G24" s="50">
        <f>SUM(G13:G23)</f>
        <v>7143536.0899999999</v>
      </c>
      <c r="H24" s="48"/>
      <c r="I24" s="29"/>
      <c r="J24" s="12"/>
      <c r="K24" s="24"/>
      <c r="L24" s="1" t="s">
        <v>25</v>
      </c>
      <c r="M24" s="43">
        <v>4788683.67</v>
      </c>
      <c r="N24" s="43">
        <v>3650964.53</v>
      </c>
      <c r="O24" s="48"/>
      <c r="P24" s="30"/>
    </row>
    <row r="25" spans="1:16">
      <c r="A25" s="10"/>
      <c r="B25" s="24"/>
      <c r="C25" s="24"/>
      <c r="D25" s="24"/>
      <c r="E25" s="24"/>
      <c r="F25" s="50"/>
      <c r="G25" s="50"/>
      <c r="H25" s="51"/>
      <c r="I25" s="23"/>
      <c r="J25" s="12"/>
      <c r="L25" s="12" t="s">
        <v>16</v>
      </c>
      <c r="M25" s="33">
        <v>2030011.41</v>
      </c>
      <c r="N25" s="33">
        <v>2478509.27</v>
      </c>
      <c r="O25" s="51"/>
      <c r="P25" s="30"/>
    </row>
    <row r="26" spans="1:16">
      <c r="A26" s="10"/>
      <c r="B26" s="24" t="s">
        <v>24</v>
      </c>
      <c r="C26" s="24"/>
      <c r="D26" s="24"/>
      <c r="E26" s="24"/>
      <c r="F26" s="27"/>
      <c r="G26" s="27"/>
      <c r="H26" s="28"/>
      <c r="I26" s="29"/>
      <c r="J26" s="12"/>
      <c r="M26" s="47"/>
      <c r="N26" s="47"/>
      <c r="O26" s="28"/>
      <c r="P26" s="30"/>
    </row>
    <row r="27" spans="1:16">
      <c r="A27" s="10"/>
      <c r="B27" s="24" t="s">
        <v>26</v>
      </c>
      <c r="C27" s="12"/>
      <c r="D27" s="12"/>
      <c r="E27" s="12"/>
      <c r="F27" s="52">
        <f>SUM(F28:F30)</f>
        <v>826807.09000000008</v>
      </c>
      <c r="G27" s="52">
        <v>590140.75</v>
      </c>
      <c r="H27" s="28"/>
      <c r="I27" s="29"/>
      <c r="J27" s="12"/>
      <c r="K27" s="24" t="s">
        <v>27</v>
      </c>
      <c r="L27" s="24"/>
      <c r="M27" s="46">
        <f>SUM(M24:M26)</f>
        <v>6818695.0800000001</v>
      </c>
      <c r="N27" s="46">
        <f>SUM(N24:N26)</f>
        <v>6129473.7999999998</v>
      </c>
      <c r="O27" s="28"/>
      <c r="P27" s="30"/>
    </row>
    <row r="28" spans="1:16">
      <c r="A28" s="10"/>
      <c r="B28" s="24"/>
      <c r="C28" s="12" t="s">
        <v>28</v>
      </c>
      <c r="D28" s="12"/>
      <c r="E28" s="12"/>
      <c r="F28" s="43">
        <v>418492.82</v>
      </c>
      <c r="G28" s="33">
        <v>226332.27</v>
      </c>
      <c r="H28" s="28"/>
      <c r="I28" s="29"/>
      <c r="J28" s="12"/>
      <c r="K28" s="12"/>
      <c r="O28" s="28"/>
      <c r="P28" s="30"/>
    </row>
    <row r="29" spans="1:16">
      <c r="A29" s="10"/>
      <c r="B29" s="24"/>
      <c r="C29" s="12" t="s">
        <v>29</v>
      </c>
      <c r="D29" s="12"/>
      <c r="E29" s="12"/>
      <c r="F29" s="33">
        <v>375581.02</v>
      </c>
      <c r="G29" s="33">
        <v>331075.23</v>
      </c>
      <c r="H29" s="28"/>
      <c r="I29" s="29"/>
      <c r="J29" s="12"/>
      <c r="K29" s="12"/>
      <c r="O29" s="28"/>
      <c r="P29" s="30"/>
    </row>
    <row r="30" spans="1:16">
      <c r="A30" s="10"/>
      <c r="B30" s="24"/>
      <c r="C30" s="12" t="s">
        <v>30</v>
      </c>
      <c r="D30" s="12"/>
      <c r="E30" s="12"/>
      <c r="F30" s="33">
        <v>32733.25</v>
      </c>
      <c r="G30" s="33">
        <v>32733.25</v>
      </c>
      <c r="H30" s="28"/>
      <c r="I30" s="29"/>
      <c r="J30" s="12"/>
      <c r="K30" s="24" t="s">
        <v>31</v>
      </c>
      <c r="L30" s="12"/>
      <c r="M30" s="49"/>
      <c r="N30" s="49"/>
      <c r="O30" s="28"/>
      <c r="P30" s="30"/>
    </row>
    <row r="31" spans="1:16">
      <c r="A31" s="10"/>
      <c r="B31" s="24" t="s">
        <v>32</v>
      </c>
      <c r="C31" s="12"/>
      <c r="D31" s="12"/>
      <c r="E31" s="12"/>
      <c r="F31" s="50">
        <f>F32</f>
        <v>365563.35</v>
      </c>
      <c r="G31" s="50">
        <v>362603.36</v>
      </c>
      <c r="H31" s="28"/>
      <c r="I31" s="29"/>
      <c r="J31" s="12"/>
      <c r="K31" s="24"/>
      <c r="L31" s="12" t="s">
        <v>33</v>
      </c>
      <c r="M31" s="33">
        <v>8500000</v>
      </c>
      <c r="N31" s="33">
        <v>8500000</v>
      </c>
      <c r="O31" s="28"/>
      <c r="P31" s="30"/>
    </row>
    <row r="32" spans="1:16">
      <c r="A32" s="10"/>
      <c r="B32" s="12"/>
      <c r="C32" s="12" t="s">
        <v>34</v>
      </c>
      <c r="D32" s="12"/>
      <c r="E32" s="12"/>
      <c r="F32" s="33">
        <v>365563.35</v>
      </c>
      <c r="G32" s="33">
        <v>362603.36</v>
      </c>
      <c r="H32" s="28"/>
      <c r="I32" s="29"/>
      <c r="J32" s="12"/>
      <c r="K32" s="24"/>
      <c r="L32" s="12" t="s">
        <v>35</v>
      </c>
      <c r="M32" s="33">
        <v>3632622.8</v>
      </c>
      <c r="N32" s="33">
        <v>2526070.58</v>
      </c>
      <c r="O32" s="28"/>
      <c r="P32" s="30"/>
    </row>
    <row r="33" spans="1:17">
      <c r="A33" s="10"/>
      <c r="B33" s="24" t="s">
        <v>36</v>
      </c>
      <c r="C33" s="12"/>
      <c r="D33" s="12"/>
      <c r="E33" s="12"/>
      <c r="F33" s="53">
        <f>F34-F35</f>
        <v>13483472.33</v>
      </c>
      <c r="G33" s="53">
        <v>10179332.67</v>
      </c>
      <c r="H33" s="28"/>
      <c r="I33" s="29"/>
      <c r="J33" s="12"/>
      <c r="L33" s="12" t="s">
        <v>37</v>
      </c>
      <c r="M33" s="33">
        <v>1843</v>
      </c>
      <c r="N33" s="33">
        <v>1843</v>
      </c>
      <c r="O33" s="28"/>
      <c r="P33" s="30"/>
      <c r="Q33" s="54"/>
    </row>
    <row r="34" spans="1:17">
      <c r="A34" s="10"/>
      <c r="B34" s="12"/>
      <c r="C34" s="12" t="s">
        <v>38</v>
      </c>
      <c r="D34" s="12"/>
      <c r="E34" s="55"/>
      <c r="F34" s="43">
        <v>24604901.050000001</v>
      </c>
      <c r="G34" s="56">
        <v>19589129.699999999</v>
      </c>
      <c r="H34" s="28"/>
      <c r="I34" s="29"/>
      <c r="J34" s="12"/>
      <c r="K34" s="24"/>
      <c r="L34" s="12" t="s">
        <v>39</v>
      </c>
      <c r="M34" s="33">
        <f>N34+N35</f>
        <v>-6207374.6539999992</v>
      </c>
      <c r="N34" s="33">
        <v>-5895399.6200000001</v>
      </c>
      <c r="O34" s="28"/>
      <c r="P34" s="30"/>
    </row>
    <row r="35" spans="1:17">
      <c r="A35" s="10"/>
      <c r="B35" s="24"/>
      <c r="C35" s="12" t="s">
        <v>40</v>
      </c>
      <c r="D35" s="12"/>
      <c r="E35" s="24"/>
      <c r="F35" s="43">
        <v>11121428.720000001</v>
      </c>
      <c r="G35" s="43">
        <v>9409797.0299999993</v>
      </c>
      <c r="H35" s="28"/>
      <c r="I35" s="29"/>
      <c r="J35" s="12"/>
      <c r="K35" s="12"/>
      <c r="L35" s="12" t="s">
        <v>41</v>
      </c>
      <c r="M35" s="34">
        <f>'DRE e DFC'!E47</f>
        <v>699201.19029998139</v>
      </c>
      <c r="N35" s="43">
        <v>-311975.03399999923</v>
      </c>
      <c r="O35" s="28"/>
      <c r="P35" s="30"/>
    </row>
    <row r="36" spans="1:17">
      <c r="A36" s="10"/>
      <c r="B36" s="24"/>
      <c r="C36" s="12"/>
      <c r="D36" s="12"/>
      <c r="E36" s="24"/>
      <c r="F36" s="43"/>
      <c r="G36" s="43"/>
      <c r="H36" s="57"/>
      <c r="I36" s="29"/>
      <c r="J36" s="12"/>
      <c r="K36" s="12"/>
      <c r="L36" s="12"/>
      <c r="M36" s="44"/>
      <c r="N36" s="47"/>
      <c r="O36" s="57"/>
      <c r="P36" s="30"/>
    </row>
    <row r="37" spans="1:17">
      <c r="A37" s="10"/>
      <c r="B37" s="24"/>
      <c r="C37" s="12"/>
      <c r="D37" s="12"/>
      <c r="E37" s="12"/>
      <c r="F37" s="47"/>
      <c r="G37" s="47"/>
      <c r="H37" s="57"/>
      <c r="I37" s="29"/>
      <c r="J37" s="12"/>
      <c r="K37" s="24" t="s">
        <v>42</v>
      </c>
      <c r="L37" s="12"/>
      <c r="M37" s="46">
        <f>SUM(M31:M36)</f>
        <v>6626292.3362999829</v>
      </c>
      <c r="N37" s="46">
        <f>SUM(N31:N36)</f>
        <v>4820538.9260000009</v>
      </c>
      <c r="O37" s="57"/>
      <c r="P37" s="30"/>
    </row>
    <row r="38" spans="1:17">
      <c r="A38" s="10"/>
      <c r="B38" s="24" t="s">
        <v>27</v>
      </c>
      <c r="F38" s="50">
        <f>F33+F31+F27</f>
        <v>14675842.77</v>
      </c>
      <c r="G38" s="50">
        <v>11132076.779999999</v>
      </c>
      <c r="H38" s="28"/>
      <c r="I38" s="29"/>
      <c r="J38" s="12"/>
      <c r="K38" s="24"/>
      <c r="L38" s="12"/>
      <c r="M38" s="46"/>
      <c r="N38" s="46"/>
      <c r="O38" s="28"/>
      <c r="P38" s="30"/>
    </row>
    <row r="39" spans="1:17">
      <c r="A39" s="10"/>
      <c r="B39" s="24"/>
      <c r="C39" s="12"/>
      <c r="D39" s="12"/>
      <c r="E39" s="12"/>
      <c r="F39" s="33"/>
      <c r="G39" s="33"/>
      <c r="H39" s="28"/>
      <c r="I39" s="29"/>
      <c r="J39" s="12"/>
      <c r="K39" s="24"/>
      <c r="L39" s="24"/>
      <c r="M39" s="46"/>
      <c r="N39" s="46"/>
      <c r="O39" s="28"/>
      <c r="P39" s="30"/>
    </row>
    <row r="40" spans="1:17">
      <c r="A40" s="10"/>
      <c r="B40" s="12"/>
      <c r="C40" s="24"/>
      <c r="D40" s="24"/>
      <c r="E40" s="24"/>
      <c r="F40" s="58"/>
      <c r="G40" s="50"/>
      <c r="H40" s="59"/>
      <c r="I40" s="29"/>
      <c r="J40" s="12"/>
      <c r="K40" s="12"/>
      <c r="L40" s="12"/>
      <c r="M40" s="46"/>
      <c r="N40" s="46"/>
      <c r="O40" s="59"/>
      <c r="P40" s="41"/>
    </row>
    <row r="41" spans="1:17">
      <c r="A41" s="10"/>
      <c r="B41" s="24"/>
      <c r="D41" s="12"/>
      <c r="E41" s="12"/>
      <c r="F41" s="33"/>
      <c r="G41" s="33"/>
      <c r="H41" s="48"/>
      <c r="I41" s="29"/>
      <c r="J41" s="12"/>
      <c r="K41" s="12"/>
      <c r="L41" s="12"/>
      <c r="M41" s="46"/>
      <c r="N41" s="46"/>
      <c r="O41" s="48"/>
      <c r="P41" s="41"/>
    </row>
    <row r="42" spans="1:17">
      <c r="A42" s="10"/>
      <c r="B42" s="12"/>
      <c r="F42" s="33"/>
      <c r="G42" s="33"/>
      <c r="H42" s="60"/>
      <c r="I42" s="29"/>
      <c r="J42" s="12"/>
      <c r="K42" s="24"/>
      <c r="L42" s="12"/>
      <c r="M42" s="46"/>
      <c r="N42" s="46"/>
      <c r="O42" s="60"/>
      <c r="P42" s="41"/>
    </row>
    <row r="43" spans="1:17">
      <c r="A43" s="10"/>
      <c r="B43" s="24" t="s">
        <v>43</v>
      </c>
      <c r="F43" s="46">
        <f>F38+F24</f>
        <v>24642678.629999999</v>
      </c>
      <c r="G43" s="46">
        <f>G38+G24</f>
        <v>18275612.869999997</v>
      </c>
      <c r="H43" s="48"/>
      <c r="I43" s="29"/>
      <c r="J43" s="12"/>
      <c r="K43" s="24" t="s">
        <v>44</v>
      </c>
      <c r="L43" s="12"/>
      <c r="M43" s="46">
        <f>M37+M27+M21</f>
        <v>24642678.626299985</v>
      </c>
      <c r="N43" s="46">
        <f>N37+N27+N21</f>
        <v>18275612.866</v>
      </c>
      <c r="O43" s="48"/>
      <c r="P43" s="41"/>
    </row>
    <row r="44" spans="1:17">
      <c r="A44" s="15"/>
      <c r="B44" s="16"/>
      <c r="C44" s="17"/>
      <c r="D44" s="17"/>
      <c r="E44" s="17"/>
      <c r="F44" s="61"/>
      <c r="G44" s="61"/>
      <c r="H44" s="62"/>
      <c r="J44" s="15"/>
      <c r="K44" s="16"/>
      <c r="L44" s="17"/>
      <c r="M44" s="63"/>
      <c r="N44" s="64"/>
      <c r="O44" s="62"/>
      <c r="P44" s="36"/>
    </row>
    <row r="45" spans="1:17">
      <c r="G45" s="65"/>
      <c r="H45" s="65"/>
      <c r="M45" s="65"/>
      <c r="O45" s="65"/>
      <c r="P45" s="65"/>
    </row>
    <row r="46" spans="1:17">
      <c r="F46" s="65"/>
      <c r="G46" s="65"/>
      <c r="H46" s="65"/>
      <c r="O46" s="65"/>
    </row>
    <row r="47" spans="1:17">
      <c r="F47" s="66"/>
      <c r="G47" s="66"/>
      <c r="H47" s="65"/>
      <c r="M47" s="65"/>
      <c r="O47" s="65"/>
    </row>
    <row r="48" spans="1:17">
      <c r="F48" s="66"/>
    </row>
  </sheetData>
  <mergeCells count="2">
    <mergeCell ref="A5:O5"/>
    <mergeCell ref="B8:N8"/>
  </mergeCells>
  <printOptions horizontalCentered="1" verticalCentered="1"/>
  <pageMargins left="0.47244094488188981" right="0" top="0" bottom="0.19685039370078741" header="0" footer="0.15748031496062992"/>
  <pageSetup paperSize="9" scale="7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M55"/>
  <sheetViews>
    <sheetView showGridLines="0" topLeftCell="A34" workbookViewId="0">
      <selection activeCell="M35" sqref="M35"/>
    </sheetView>
  </sheetViews>
  <sheetFormatPr defaultColWidth="11.28515625" defaultRowHeight="12.75"/>
  <cols>
    <col min="1" max="1" width="3.140625" style="67" customWidth="1"/>
    <col min="2" max="2" width="4.42578125" style="67" customWidth="1"/>
    <col min="3" max="3" width="11.28515625" style="67"/>
    <col min="4" max="4" width="17.85546875" style="67" customWidth="1"/>
    <col min="5" max="5" width="14.28515625" style="67" customWidth="1"/>
    <col min="6" max="6" width="19" style="67" bestFit="1" customWidth="1"/>
    <col min="7" max="7" width="6.28515625" style="67" customWidth="1"/>
    <col min="8" max="8" width="2.5703125" style="67" customWidth="1"/>
    <col min="9" max="9" width="3.5703125" style="67" customWidth="1"/>
    <col min="10" max="10" width="18.5703125" style="67" customWidth="1"/>
    <col min="11" max="11" width="24.7109375" style="67" customWidth="1"/>
    <col min="12" max="13" width="16.5703125" style="67" bestFit="1" customWidth="1"/>
    <col min="14" max="16384" width="11.28515625" style="67"/>
  </cols>
  <sheetData>
    <row r="3" spans="2:13">
      <c r="G3" s="68"/>
    </row>
    <row r="4" spans="2:13">
      <c r="G4" s="68"/>
    </row>
    <row r="5" spans="2:13">
      <c r="B5" s="69" t="s">
        <v>45</v>
      </c>
      <c r="C5" s="70"/>
      <c r="D5" s="70"/>
      <c r="E5" s="70"/>
      <c r="F5" s="70"/>
      <c r="G5" s="71"/>
      <c r="H5" s="72"/>
      <c r="I5" s="73" t="s">
        <v>46</v>
      </c>
      <c r="J5" s="70"/>
      <c r="K5" s="70"/>
      <c r="L5" s="70"/>
      <c r="M5" s="71"/>
    </row>
    <row r="6" spans="2:13">
      <c r="B6" s="74" t="s">
        <v>47</v>
      </c>
      <c r="C6" s="75"/>
      <c r="D6" s="75"/>
      <c r="E6" s="75"/>
      <c r="F6" s="75"/>
      <c r="G6" s="76"/>
      <c r="H6" s="72"/>
      <c r="I6" s="74" t="s">
        <v>47</v>
      </c>
      <c r="J6" s="75"/>
      <c r="K6" s="75"/>
      <c r="L6" s="75"/>
      <c r="M6" s="76"/>
    </row>
    <row r="7" spans="2:13">
      <c r="B7" s="77"/>
      <c r="C7" s="77"/>
      <c r="D7" s="77"/>
      <c r="E7" s="77"/>
      <c r="F7" s="78"/>
      <c r="G7" s="78"/>
      <c r="H7" s="77"/>
      <c r="I7" s="77"/>
      <c r="J7" s="77"/>
      <c r="K7" s="77"/>
      <c r="L7" s="77"/>
      <c r="M7" s="78"/>
    </row>
    <row r="8" spans="2:13">
      <c r="B8" s="79"/>
      <c r="C8" s="80"/>
      <c r="D8" s="80"/>
      <c r="E8" s="81" t="s">
        <v>1</v>
      </c>
      <c r="F8" s="81" t="s">
        <v>1</v>
      </c>
      <c r="G8" s="82"/>
      <c r="H8" s="77"/>
      <c r="I8" s="79"/>
      <c r="J8" s="80"/>
      <c r="K8" s="80"/>
      <c r="L8" s="81" t="s">
        <v>1</v>
      </c>
      <c r="M8" s="82" t="s">
        <v>1</v>
      </c>
    </row>
    <row r="9" spans="2:13">
      <c r="B9" s="83"/>
      <c r="C9" s="77"/>
      <c r="D9" s="77"/>
      <c r="E9" s="84" t="s">
        <v>48</v>
      </c>
      <c r="F9" s="84" t="s">
        <v>49</v>
      </c>
      <c r="G9" s="85"/>
      <c r="H9" s="77"/>
      <c r="I9" s="83"/>
      <c r="J9" s="77"/>
      <c r="K9" s="77"/>
      <c r="L9" s="86" t="s">
        <v>50</v>
      </c>
      <c r="M9" s="87" t="s">
        <v>51</v>
      </c>
    </row>
    <row r="10" spans="2:13">
      <c r="B10" s="83"/>
      <c r="C10" s="77"/>
      <c r="D10" s="77"/>
      <c r="E10" s="88"/>
      <c r="F10" s="88"/>
      <c r="G10" s="89"/>
      <c r="H10" s="77"/>
      <c r="I10" s="83"/>
      <c r="J10" s="77"/>
      <c r="K10" s="77"/>
      <c r="L10" s="86" t="s">
        <v>52</v>
      </c>
      <c r="M10" s="87" t="s">
        <v>53</v>
      </c>
    </row>
    <row r="11" spans="2:13">
      <c r="B11" s="90" t="s">
        <v>54</v>
      </c>
      <c r="C11" s="77"/>
      <c r="D11" s="77"/>
      <c r="E11" s="77"/>
      <c r="F11" s="77"/>
      <c r="G11" s="91"/>
      <c r="H11" s="77"/>
      <c r="I11" s="92" t="s">
        <v>55</v>
      </c>
      <c r="J11" s="77"/>
      <c r="K11" s="77"/>
      <c r="L11" s="93"/>
      <c r="M11" s="94"/>
    </row>
    <row r="12" spans="2:13">
      <c r="B12" s="83"/>
      <c r="C12" s="77" t="s">
        <v>56</v>
      </c>
      <c r="D12" s="77"/>
      <c r="E12" s="95">
        <v>26829458.209999975</v>
      </c>
      <c r="F12" s="95">
        <v>26111825.030000001</v>
      </c>
      <c r="G12" s="96"/>
      <c r="H12" s="77"/>
      <c r="I12" s="83"/>
      <c r="J12" s="97" t="s">
        <v>57</v>
      </c>
      <c r="K12" s="77"/>
      <c r="L12" s="98">
        <f>E47</f>
        <v>699201.19029998139</v>
      </c>
      <c r="M12" s="99">
        <v>-311975.03399999923</v>
      </c>
    </row>
    <row r="13" spans="2:13">
      <c r="B13" s="83"/>
      <c r="C13" s="77" t="s">
        <v>58</v>
      </c>
      <c r="D13" s="77"/>
      <c r="E13" s="100">
        <v>5614236.8799999934</v>
      </c>
      <c r="F13" s="101">
        <v>5392333.3970000008</v>
      </c>
      <c r="G13" s="102"/>
      <c r="H13" s="77"/>
      <c r="I13" s="83"/>
      <c r="J13" s="103" t="s">
        <v>59</v>
      </c>
      <c r="K13" s="77"/>
      <c r="L13" s="104">
        <f>-(Balanço!G35-Balanço!F35)</f>
        <v>1711631.6900000013</v>
      </c>
      <c r="M13" s="105">
        <v>2355763.7199999997</v>
      </c>
    </row>
    <row r="14" spans="2:13">
      <c r="B14" s="83"/>
      <c r="C14" s="77"/>
      <c r="D14" s="77"/>
      <c r="E14" s="101"/>
      <c r="F14" s="101"/>
      <c r="G14" s="102"/>
      <c r="H14" s="77"/>
      <c r="I14" s="83"/>
      <c r="J14" s="97" t="s">
        <v>60</v>
      </c>
      <c r="K14" s="77"/>
      <c r="L14" s="104"/>
      <c r="M14" s="105"/>
    </row>
    <row r="15" spans="2:13">
      <c r="B15" s="90" t="s">
        <v>61</v>
      </c>
      <c r="C15" s="77"/>
      <c r="D15" s="77"/>
      <c r="E15" s="95">
        <f>E12-E13</f>
        <v>21215221.329999983</v>
      </c>
      <c r="F15" s="95">
        <v>20719491.633000001</v>
      </c>
      <c r="G15" s="96"/>
      <c r="H15" s="77"/>
      <c r="I15" s="83"/>
      <c r="J15" s="103" t="s">
        <v>62</v>
      </c>
      <c r="K15" s="77"/>
      <c r="L15" s="104">
        <f>Balanço!G16-Balanço!F16</f>
        <v>-2130745.64</v>
      </c>
      <c r="M15" s="105">
        <v>-648397.20000000019</v>
      </c>
    </row>
    <row r="16" spans="2:13">
      <c r="B16" s="90"/>
      <c r="C16" s="77"/>
      <c r="D16" s="77"/>
      <c r="E16" s="95"/>
      <c r="F16" s="95"/>
      <c r="G16" s="96"/>
      <c r="H16" s="77"/>
      <c r="I16" s="83"/>
      <c r="J16" s="103" t="s">
        <v>23</v>
      </c>
      <c r="K16" s="77"/>
      <c r="L16" s="104">
        <f>-Balanço!F23+Balanço!G23</f>
        <v>0</v>
      </c>
      <c r="M16" s="105">
        <v>0</v>
      </c>
    </row>
    <row r="17" spans="2:13">
      <c r="B17" s="83"/>
      <c r="C17" s="77" t="s">
        <v>63</v>
      </c>
      <c r="D17" s="77"/>
      <c r="E17" s="106">
        <v>18478835.359700002</v>
      </c>
      <c r="F17" s="106">
        <v>18722429.377</v>
      </c>
      <c r="G17" s="102"/>
      <c r="H17" s="77"/>
      <c r="I17" s="83"/>
      <c r="J17" s="107" t="s">
        <v>64</v>
      </c>
      <c r="K17" s="77"/>
      <c r="L17" s="104">
        <f>Balanço!G17-Balanço!F17</f>
        <v>21107.65</v>
      </c>
      <c r="M17" s="105">
        <v>13134.129999999997</v>
      </c>
    </row>
    <row r="18" spans="2:13">
      <c r="B18" s="83"/>
      <c r="C18" s="77"/>
      <c r="D18" s="77"/>
      <c r="E18" s="101"/>
      <c r="F18" s="101"/>
      <c r="G18" s="102"/>
      <c r="H18" s="77"/>
      <c r="I18" s="83"/>
      <c r="J18" s="103" t="s">
        <v>65</v>
      </c>
      <c r="K18" s="77"/>
      <c r="L18" s="104">
        <f>Balanço!G21-Balanço!F21</f>
        <v>-652311.78</v>
      </c>
      <c r="M18" s="105">
        <v>345800.81000000006</v>
      </c>
    </row>
    <row r="19" spans="2:13">
      <c r="B19" s="90" t="s">
        <v>66</v>
      </c>
      <c r="C19" s="77"/>
      <c r="D19" s="77"/>
      <c r="E19" s="98">
        <f>E15-E17</f>
        <v>2736385.9702999815</v>
      </c>
      <c r="F19" s="98">
        <v>1997062.256000001</v>
      </c>
      <c r="G19" s="96"/>
      <c r="H19" s="77"/>
      <c r="I19" s="83"/>
      <c r="J19" s="107" t="s">
        <v>67</v>
      </c>
      <c r="K19" s="77"/>
      <c r="L19" s="104">
        <f>Balanço!G20-Balanço!F20</f>
        <v>46904.179999999702</v>
      </c>
      <c r="M19" s="105">
        <v>-210979.18999999994</v>
      </c>
    </row>
    <row r="20" spans="2:13">
      <c r="B20" s="90"/>
      <c r="C20" s="77"/>
      <c r="D20" s="77"/>
      <c r="E20" s="98"/>
      <c r="F20" s="98"/>
      <c r="G20" s="96"/>
      <c r="H20" s="77"/>
      <c r="I20" s="83"/>
      <c r="J20" s="107" t="s">
        <v>68</v>
      </c>
      <c r="K20" s="77"/>
      <c r="L20" s="104">
        <f>Balanço!G19-Balanço!F19</f>
        <v>372.82</v>
      </c>
      <c r="M20" s="105">
        <v>71.5</v>
      </c>
    </row>
    <row r="21" spans="2:13">
      <c r="B21" s="90"/>
      <c r="C21" s="77"/>
      <c r="D21" s="77"/>
      <c r="E21" s="98"/>
      <c r="F21" s="98"/>
      <c r="G21" s="96"/>
      <c r="H21" s="77"/>
      <c r="I21" s="83"/>
      <c r="J21" s="107" t="s">
        <v>69</v>
      </c>
      <c r="K21" s="77"/>
      <c r="L21" s="104">
        <f>Balanço!G18-Balanço!F18</f>
        <v>-74990.510000000009</v>
      </c>
      <c r="M21" s="105">
        <v>516.20000000001164</v>
      </c>
    </row>
    <row r="22" spans="2:13">
      <c r="B22" s="83"/>
      <c r="C22" s="108" t="s">
        <v>70</v>
      </c>
      <c r="D22" s="77"/>
      <c r="E22" s="109">
        <f>SUM(E23:E24)</f>
        <v>-963882.20000000007</v>
      </c>
      <c r="F22" s="109">
        <v>-967587.31000000017</v>
      </c>
      <c r="G22" s="102"/>
      <c r="H22" s="77"/>
      <c r="I22" s="83"/>
      <c r="J22" s="107" t="s">
        <v>22</v>
      </c>
      <c r="K22" s="77"/>
      <c r="L22" s="104">
        <f>Balanço!G22-Balanço!F22</f>
        <v>-15712.470000000016</v>
      </c>
      <c r="M22" s="105">
        <v>-44309.649999999994</v>
      </c>
    </row>
    <row r="23" spans="2:13">
      <c r="B23" s="83"/>
      <c r="C23" s="77" t="s">
        <v>71</v>
      </c>
      <c r="D23" s="77"/>
      <c r="E23" s="100">
        <v>-1062245.8400000001</v>
      </c>
      <c r="F23" s="100">
        <v>-1148045.7100000002</v>
      </c>
      <c r="G23" s="105"/>
      <c r="H23" s="77"/>
      <c r="I23" s="83"/>
      <c r="J23" s="107" t="s">
        <v>6</v>
      </c>
      <c r="K23" s="77"/>
      <c r="L23" s="104">
        <f>Balanço!M13-Balanço!N13</f>
        <v>5517792.8399999999</v>
      </c>
      <c r="M23" s="105">
        <v>337279.1100000001</v>
      </c>
    </row>
    <row r="24" spans="2:13">
      <c r="B24" s="83"/>
      <c r="C24" s="110" t="s">
        <v>72</v>
      </c>
      <c r="D24" s="77"/>
      <c r="E24" s="100">
        <v>98363.640000000014</v>
      </c>
      <c r="F24" s="100">
        <v>180458.4</v>
      </c>
      <c r="G24" s="105"/>
      <c r="H24" s="77"/>
      <c r="I24" s="83"/>
      <c r="J24" s="107" t="s">
        <v>73</v>
      </c>
      <c r="K24" s="77"/>
      <c r="L24" s="104">
        <f>Balanço!M15-Balanço!N15</f>
        <v>104794.75</v>
      </c>
      <c r="M24" s="105">
        <v>8381.9799999999814</v>
      </c>
    </row>
    <row r="25" spans="2:13">
      <c r="B25" s="83"/>
      <c r="C25" s="77"/>
      <c r="D25" s="77"/>
      <c r="E25" s="104"/>
      <c r="F25" s="104"/>
      <c r="G25" s="105"/>
      <c r="H25" s="77"/>
      <c r="I25" s="83"/>
      <c r="J25" s="107" t="s">
        <v>74</v>
      </c>
      <c r="K25" s="77"/>
      <c r="L25" s="104">
        <f>Balanço!M16-Balanço!N16</f>
        <v>743290.19</v>
      </c>
      <c r="M25" s="105">
        <v>646833.55999999994</v>
      </c>
    </row>
    <row r="26" spans="2:13">
      <c r="B26" s="90" t="s">
        <v>75</v>
      </c>
      <c r="C26" s="77"/>
      <c r="D26" s="77"/>
      <c r="E26" s="98">
        <f>SUM(E27:E28)</f>
        <v>-1044102.99</v>
      </c>
      <c r="F26" s="98">
        <v>-1268187.3</v>
      </c>
      <c r="G26" s="99"/>
      <c r="H26" s="77"/>
      <c r="I26" s="83"/>
      <c r="J26" s="107" t="s">
        <v>76</v>
      </c>
      <c r="K26" s="77"/>
      <c r="L26" s="104">
        <f>Balanço!M25-Balanço!N25</f>
        <v>-448497.8600000001</v>
      </c>
      <c r="M26" s="105">
        <v>0</v>
      </c>
    </row>
    <row r="27" spans="2:13">
      <c r="B27" s="83"/>
      <c r="C27" s="77" t="s">
        <v>77</v>
      </c>
      <c r="D27" s="77"/>
      <c r="E27" s="104">
        <v>-1067150.18</v>
      </c>
      <c r="F27" s="104">
        <v>-1290427.71</v>
      </c>
      <c r="G27" s="105"/>
      <c r="H27" s="77"/>
      <c r="I27" s="83"/>
      <c r="J27" s="107" t="s">
        <v>78</v>
      </c>
      <c r="K27" s="77"/>
      <c r="L27" s="104">
        <f>Balanço!M17-Balanço!N17</f>
        <v>283232.15999999997</v>
      </c>
      <c r="M27" s="105">
        <v>36700.19</v>
      </c>
    </row>
    <row r="28" spans="2:13">
      <c r="B28" s="83"/>
      <c r="C28" s="77" t="s">
        <v>79</v>
      </c>
      <c r="D28" s="77"/>
      <c r="E28" s="104">
        <v>23047.19</v>
      </c>
      <c r="F28" s="104">
        <v>22240.409999999996</v>
      </c>
      <c r="G28" s="105"/>
      <c r="H28" s="77"/>
      <c r="I28" s="83"/>
      <c r="J28" s="107" t="s">
        <v>80</v>
      </c>
      <c r="K28" s="77"/>
      <c r="L28" s="104">
        <f>Balanço!M19-Balanço!N19</f>
        <v>362449.37</v>
      </c>
      <c r="M28" s="105">
        <v>7342.7100000000028</v>
      </c>
    </row>
    <row r="29" spans="2:13">
      <c r="B29" s="83"/>
      <c r="C29" s="77"/>
      <c r="D29" s="77"/>
      <c r="E29" s="104"/>
      <c r="F29" s="104"/>
      <c r="G29" s="105"/>
      <c r="H29" s="77"/>
      <c r="I29" s="111" t="s">
        <v>81</v>
      </c>
      <c r="J29" s="108"/>
      <c r="K29" s="108"/>
      <c r="L29" s="98">
        <f>SUM(L12:L28)</f>
        <v>6168518.5802999809</v>
      </c>
      <c r="M29" s="99">
        <v>2536162.8360000001</v>
      </c>
    </row>
    <row r="30" spans="2:13">
      <c r="B30" s="83"/>
      <c r="C30" s="77"/>
      <c r="D30" s="77"/>
      <c r="E30" s="104"/>
      <c r="F30" s="104"/>
      <c r="G30" s="105"/>
      <c r="H30" s="77"/>
      <c r="I30" s="83"/>
      <c r="J30" s="77"/>
      <c r="K30" s="77"/>
      <c r="L30" s="104"/>
      <c r="M30" s="105"/>
    </row>
    <row r="31" spans="2:13">
      <c r="B31" s="90" t="s">
        <v>82</v>
      </c>
      <c r="C31" s="108"/>
      <c r="D31" s="108"/>
      <c r="E31" s="98">
        <f>E19+E22+E26</f>
        <v>728400.78029998136</v>
      </c>
      <c r="F31" s="98">
        <v>-238712.35399999924</v>
      </c>
      <c r="G31" s="99"/>
      <c r="H31" s="77"/>
      <c r="I31" s="92" t="s">
        <v>83</v>
      </c>
      <c r="J31" s="77"/>
      <c r="K31" s="77"/>
      <c r="L31" s="104"/>
      <c r="M31" s="105"/>
    </row>
    <row r="32" spans="2:13">
      <c r="B32" s="90"/>
      <c r="C32" s="108"/>
      <c r="D32" s="108"/>
      <c r="E32" s="98"/>
      <c r="F32" s="98"/>
      <c r="G32" s="105"/>
      <c r="H32" s="77"/>
      <c r="I32" s="83"/>
      <c r="J32" s="103" t="s">
        <v>84</v>
      </c>
      <c r="K32" s="77"/>
      <c r="L32" s="104">
        <f>Balanço!G34-Balanço!F34</f>
        <v>-5015771.3500000015</v>
      </c>
      <c r="M32" s="105">
        <v>-477141.57</v>
      </c>
    </row>
    <row r="33" spans="2:13">
      <c r="B33" s="90" t="s">
        <v>85</v>
      </c>
      <c r="C33" s="108"/>
      <c r="D33" s="108"/>
      <c r="E33" s="98"/>
      <c r="F33" s="98"/>
      <c r="G33" s="105"/>
      <c r="H33" s="77"/>
      <c r="I33" s="83"/>
      <c r="J33" s="103" t="s">
        <v>9</v>
      </c>
      <c r="K33" s="77"/>
      <c r="L33" s="104">
        <f>-Balanço!F15</f>
        <v>0</v>
      </c>
      <c r="M33" s="105">
        <v>0</v>
      </c>
    </row>
    <row r="34" spans="2:13">
      <c r="B34" s="90"/>
      <c r="C34" s="77" t="s">
        <v>86</v>
      </c>
      <c r="D34" s="77"/>
      <c r="E34" s="104">
        <v>-29199.589999999997</v>
      </c>
      <c r="F34" s="104">
        <v>-73262.680000000008</v>
      </c>
      <c r="G34" s="105"/>
      <c r="H34" s="77"/>
      <c r="I34" s="83"/>
      <c r="J34" s="107" t="s">
        <v>87</v>
      </c>
      <c r="K34" s="77"/>
      <c r="L34" s="104">
        <f>Balanço!G27-Balanço!F27</f>
        <v>-236666.34000000008</v>
      </c>
      <c r="M34" s="105">
        <v>105781.21999999997</v>
      </c>
    </row>
    <row r="35" spans="2:13">
      <c r="B35" s="83"/>
      <c r="C35" s="77"/>
      <c r="D35" s="77"/>
      <c r="E35" s="104"/>
      <c r="F35" s="104"/>
      <c r="G35" s="105"/>
      <c r="H35" s="77"/>
      <c r="I35" s="83"/>
      <c r="J35" s="107" t="s">
        <v>88</v>
      </c>
      <c r="K35" s="77"/>
      <c r="L35" s="104">
        <f>Balanço!G32-Balanço!F32</f>
        <v>-2959.9899999999907</v>
      </c>
      <c r="M35" s="105">
        <v>73542.13</v>
      </c>
    </row>
    <row r="36" spans="2:13">
      <c r="B36" s="83"/>
      <c r="C36" s="77"/>
      <c r="D36" s="77"/>
      <c r="E36" s="104"/>
      <c r="F36" s="104"/>
      <c r="G36" s="105"/>
      <c r="H36" s="77"/>
      <c r="I36" s="111" t="s">
        <v>89</v>
      </c>
      <c r="J36" s="108"/>
      <c r="K36" s="108"/>
      <c r="L36" s="98">
        <f>SUM(L32:L35)</f>
        <v>-5255397.6800000016</v>
      </c>
      <c r="M36" s="99">
        <v>-297818.22000000003</v>
      </c>
    </row>
    <row r="37" spans="2:13">
      <c r="B37" s="83"/>
      <c r="C37" s="77"/>
      <c r="D37" s="77"/>
      <c r="E37" s="104"/>
      <c r="F37" s="104"/>
      <c r="G37" s="99"/>
      <c r="H37" s="77"/>
      <c r="I37" s="83"/>
      <c r="J37" s="77"/>
      <c r="K37" s="77"/>
      <c r="L37" s="77"/>
      <c r="M37" s="105"/>
    </row>
    <row r="38" spans="2:13">
      <c r="B38" s="83"/>
      <c r="C38" s="77"/>
      <c r="D38" s="77"/>
      <c r="E38" s="104"/>
      <c r="F38" s="104"/>
      <c r="G38" s="105"/>
      <c r="H38" s="77"/>
      <c r="I38" s="92" t="s">
        <v>90</v>
      </c>
      <c r="J38" s="77"/>
      <c r="K38" s="77"/>
      <c r="L38" s="77"/>
      <c r="M38" s="105"/>
    </row>
    <row r="39" spans="2:13">
      <c r="B39" s="90" t="s">
        <v>91</v>
      </c>
      <c r="C39" s="108"/>
      <c r="D39" s="108"/>
      <c r="E39" s="112">
        <f>SUM(E31:E35)</f>
        <v>699201.19029998139</v>
      </c>
      <c r="F39" s="98">
        <v>-311975.03399999923</v>
      </c>
      <c r="G39" s="105"/>
      <c r="H39" s="77"/>
      <c r="I39" s="83"/>
      <c r="J39" s="107" t="s">
        <v>92</v>
      </c>
      <c r="K39" s="77"/>
      <c r="L39" s="104">
        <f>Balanço!M24-Balanço!N24</f>
        <v>1137719.1400000001</v>
      </c>
      <c r="M39" s="105">
        <v>-2080500.4500000007</v>
      </c>
    </row>
    <row r="40" spans="2:13">
      <c r="B40" s="90"/>
      <c r="C40" s="77" t="s">
        <v>93</v>
      </c>
      <c r="D40" s="108"/>
      <c r="E40" s="104">
        <v>0</v>
      </c>
      <c r="F40" s="104">
        <v>0</v>
      </c>
      <c r="G40" s="99"/>
      <c r="H40" s="77"/>
      <c r="I40" s="83"/>
      <c r="J40" s="107" t="s">
        <v>94</v>
      </c>
      <c r="K40" s="77"/>
      <c r="L40" s="104">
        <f>Balanço!M14-Balanço!N14</f>
        <v>-3032594.35</v>
      </c>
      <c r="M40" s="105">
        <v>294002.75999999978</v>
      </c>
    </row>
    <row r="41" spans="2:13">
      <c r="B41" s="90"/>
      <c r="C41" s="77" t="s">
        <v>95</v>
      </c>
      <c r="D41" s="108"/>
      <c r="E41" s="104">
        <v>0</v>
      </c>
      <c r="F41" s="104">
        <v>0</v>
      </c>
      <c r="G41" s="99"/>
      <c r="H41" s="77"/>
      <c r="I41" s="83"/>
      <c r="J41" s="107" t="s">
        <v>96</v>
      </c>
      <c r="K41" s="77"/>
      <c r="L41" s="104">
        <f>Balanço!M18-Balanço!N18</f>
        <v>-106873.89000000001</v>
      </c>
      <c r="M41" s="105">
        <v>-1010.1699999999837</v>
      </c>
    </row>
    <row r="42" spans="2:13">
      <c r="B42" s="90"/>
      <c r="C42" s="77"/>
      <c r="D42" s="108"/>
      <c r="E42" s="104"/>
      <c r="F42" s="104"/>
      <c r="G42" s="99"/>
      <c r="H42" s="77"/>
      <c r="I42" s="83"/>
      <c r="J42" s="107" t="s">
        <v>97</v>
      </c>
      <c r="K42" s="77"/>
      <c r="L42" s="104"/>
      <c r="M42" s="105">
        <v>-132000</v>
      </c>
    </row>
    <row r="43" spans="2:13">
      <c r="B43" s="83"/>
      <c r="C43" s="77"/>
      <c r="D43" s="77"/>
      <c r="E43" s="104"/>
      <c r="F43" s="104"/>
      <c r="G43" s="99"/>
      <c r="H43" s="77"/>
      <c r="I43" s="83"/>
      <c r="J43" s="113" t="s">
        <v>98</v>
      </c>
      <c r="K43" s="77"/>
      <c r="L43" s="104">
        <f>Balanço!M32-Balanço!N32</f>
        <v>1106552.2199999997</v>
      </c>
      <c r="M43" s="105">
        <v>-321103.66999999993</v>
      </c>
    </row>
    <row r="44" spans="2:13">
      <c r="B44" s="83"/>
      <c r="C44" s="77"/>
      <c r="D44" s="77"/>
      <c r="E44" s="104"/>
      <c r="F44" s="104"/>
      <c r="G44" s="99"/>
      <c r="H44" s="77"/>
      <c r="I44" s="111" t="s">
        <v>99</v>
      </c>
      <c r="J44" s="108"/>
      <c r="K44" s="108"/>
      <c r="L44" s="98">
        <f>SUM(L39:L43)</f>
        <v>-895196.88000000035</v>
      </c>
      <c r="M44" s="99">
        <v>-2240611.5300000007</v>
      </c>
    </row>
    <row r="45" spans="2:13">
      <c r="B45" s="83"/>
      <c r="C45" s="77"/>
      <c r="D45" s="77"/>
      <c r="E45" s="104"/>
      <c r="F45" s="104"/>
      <c r="G45" s="99"/>
      <c r="H45" s="77"/>
      <c r="I45" s="83"/>
      <c r="J45" s="77"/>
      <c r="K45" s="77"/>
      <c r="L45" s="104"/>
      <c r="M45" s="105"/>
    </row>
    <row r="46" spans="2:13">
      <c r="B46" s="90"/>
      <c r="C46" s="108"/>
      <c r="D46" s="108"/>
      <c r="E46" s="98"/>
      <c r="F46" s="98"/>
      <c r="G46" s="99"/>
      <c r="I46" s="111" t="s">
        <v>100</v>
      </c>
      <c r="J46" s="108"/>
      <c r="K46" s="108"/>
      <c r="L46" s="98">
        <f>L29+L36+L44</f>
        <v>17924.02029997902</v>
      </c>
      <c r="M46" s="99">
        <v>-2266.9140000008047</v>
      </c>
    </row>
    <row r="47" spans="2:13">
      <c r="B47" s="90" t="s">
        <v>101</v>
      </c>
      <c r="C47" s="108"/>
      <c r="D47" s="108"/>
      <c r="E47" s="98">
        <f>SUM(E39:E41)</f>
        <v>699201.19029998139</v>
      </c>
      <c r="F47" s="98">
        <v>-311975.03399999923</v>
      </c>
      <c r="G47" s="99"/>
      <c r="I47" s="83"/>
      <c r="J47" s="114" t="s">
        <v>102</v>
      </c>
      <c r="K47" s="77"/>
      <c r="L47" s="104">
        <f>M48</f>
        <v>6658</v>
      </c>
      <c r="M47" s="105">
        <v>8924.91</v>
      </c>
    </row>
    <row r="48" spans="2:13">
      <c r="B48" s="115"/>
      <c r="C48" s="116"/>
      <c r="D48" s="116"/>
      <c r="E48" s="117"/>
      <c r="F48" s="118"/>
      <c r="G48" s="119"/>
      <c r="I48" s="115"/>
      <c r="J48" s="120" t="s">
        <v>103</v>
      </c>
      <c r="K48" s="117"/>
      <c r="L48" s="121">
        <f>Balanço!F13+Balanço!F14</f>
        <v>24582.02</v>
      </c>
      <c r="M48" s="122">
        <v>6658</v>
      </c>
    </row>
    <row r="49" spans="12:13">
      <c r="L49" s="123"/>
      <c r="M49" s="123"/>
    </row>
    <row r="50" spans="12:13">
      <c r="L50" s="123">
        <f>L48-L47</f>
        <v>17924.02</v>
      </c>
      <c r="M50" s="123">
        <f>M48-M47</f>
        <v>-2266.91</v>
      </c>
    </row>
    <row r="51" spans="12:13">
      <c r="L51" s="123"/>
      <c r="M51" s="123"/>
    </row>
    <row r="52" spans="12:13">
      <c r="L52" s="123"/>
    </row>
    <row r="53" spans="12:13">
      <c r="L53" s="123"/>
    </row>
    <row r="54" spans="12:13">
      <c r="L54" s="123"/>
    </row>
    <row r="55" spans="12:13">
      <c r="L55" s="123"/>
    </row>
  </sheetData>
  <mergeCells count="4">
    <mergeCell ref="B5:G5"/>
    <mergeCell ref="I5:M5"/>
    <mergeCell ref="B6:G6"/>
    <mergeCell ref="I6:M6"/>
  </mergeCells>
  <printOptions horizontalCentered="1"/>
  <pageMargins left="0.23622047244094491" right="0" top="0" bottom="0.19685039370078741" header="0" footer="0.1574803149606299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</vt:lpstr>
      <vt:lpstr>DRE e DFC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ribeirod</dc:creator>
  <cp:lastModifiedBy>ribeirod</cp:lastModifiedBy>
  <dcterms:created xsi:type="dcterms:W3CDTF">2011-12-29T16:56:08Z</dcterms:created>
  <dcterms:modified xsi:type="dcterms:W3CDTF">2011-12-29T16:57:19Z</dcterms:modified>
</cp:coreProperties>
</file>