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priscyla.mesquita\Documents\COOUT\0 Ferramentas-OUTORGA\Planilhas de outorga\"/>
    </mc:Choice>
  </mc:AlternateContent>
  <xr:revisionPtr revIDLastSave="0" documentId="13_ncr:1_{B882686C-D07F-4EE9-A86B-FC0177D4BA9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Planilha de mineração" sheetId="1" r:id="rId1"/>
    <sheet name="Fórmul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1" l="1"/>
  <c r="D14" i="1"/>
  <c r="K7" i="1" l="1"/>
  <c r="J9" i="1"/>
  <c r="J10" i="1" l="1"/>
  <c r="C15" i="1"/>
  <c r="C16" i="1" s="1"/>
  <c r="C11" i="1"/>
  <c r="C12" i="1" s="1"/>
  <c r="D10" i="1" l="1"/>
  <c r="D15" i="1" l="1"/>
  <c r="D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Usuário do Windows</author>
  </authors>
  <commentList>
    <comment ref="C5" authorId="0" shapeId="0" xr:uid="{1EDB54E5-9FE0-4047-AC99-F8DF54CF1C96}">
      <text>
        <r>
          <rPr>
            <sz val="9"/>
            <color indexed="81"/>
            <rFont val="Segoe UI"/>
            <family val="2"/>
          </rPr>
          <t>Deverá ser inserida no campo "Vazão (m³/h)", em todos os meses</t>
        </r>
      </text>
    </comment>
    <comment ref="J6" authorId="0" shapeId="0" xr:uid="{9760141F-7096-4DC0-B4A1-8177BCECAC2C}">
      <text>
        <r>
          <rPr>
            <sz val="9"/>
            <color indexed="81"/>
            <rFont val="Segoe UI"/>
            <family val="2"/>
          </rPr>
          <t>Inserir esse valor no Regla. Para obtê-lo, divida o percentual de água pelo percentual de areia na polpa.</t>
        </r>
      </text>
    </comment>
    <comment ref="C7" authorId="0" shapeId="0" xr:uid="{0E7967E5-4E0C-4431-B0E3-6893CCA68929}">
      <text>
        <r>
          <rPr>
            <sz val="9"/>
            <color indexed="81"/>
            <rFont val="Segoe UI"/>
            <family val="2"/>
          </rPr>
          <t>Inserir esse valor no Regla. Para obtê-lo, divida o percentual de água pelo percentual de areia na polpa.</t>
        </r>
      </text>
    </comment>
    <comment ref="J10" authorId="1" shapeId="0" xr:uid="{00000000-0006-0000-0000-000005000000}">
      <text>
        <r>
          <rPr>
            <sz val="9"/>
            <color indexed="81"/>
            <rFont val="Segoe UI"/>
            <family val="2"/>
          </rPr>
          <t>Deverá ser inserida no campo "Vazão (m³/h)", em todos os meses</t>
        </r>
      </text>
    </comment>
  </commentList>
</comments>
</file>

<file path=xl/sharedStrings.xml><?xml version="1.0" encoding="utf-8"?>
<sst xmlns="http://schemas.openxmlformats.org/spreadsheetml/2006/main" count="43" uniqueCount="31">
  <si>
    <t>Capacidade da bomba (m³/h):</t>
  </si>
  <si>
    <t>Proporção de água/areia:</t>
  </si>
  <si>
    <t>Horas de captação por dia:</t>
  </si>
  <si>
    <t>Número de dias por mês:</t>
  </si>
  <si>
    <t>Produção de areia (m³/mês):</t>
  </si>
  <si>
    <t>Horas de captação por mês:</t>
  </si>
  <si>
    <t>Cálculo a partir da vazão da bomba</t>
  </si>
  <si>
    <t>Vazão da bomba (m³/h):</t>
  </si>
  <si>
    <t>Cálculo a partir do regime horário</t>
  </si>
  <si>
    <t>Caso queira fixar o número de horas por dia, preencha aqui:</t>
  </si>
  <si>
    <t>Preencha somente os campos amarelos</t>
  </si>
  <si>
    <t>Utilize essa opção caso já tenha adquirido a bomba</t>
  </si>
  <si>
    <t>Utilize essa opção caso ainda não possua a bomba</t>
  </si>
  <si>
    <t>P</t>
  </si>
  <si>
    <t>C</t>
  </si>
  <si>
    <t>Porcentagem de água (%):</t>
  </si>
  <si>
    <t>p1</t>
  </si>
  <si>
    <t>Porcentagem de areia (%):</t>
  </si>
  <si>
    <t>p2</t>
  </si>
  <si>
    <t>p</t>
  </si>
  <si>
    <t>Vazão de água (m³/h):</t>
  </si>
  <si>
    <t>Q1</t>
  </si>
  <si>
    <t>Vazão de areia (m³/h):</t>
  </si>
  <si>
    <t>Q2</t>
  </si>
  <si>
    <t>H</t>
  </si>
  <si>
    <t>Nº de horas por dia:</t>
  </si>
  <si>
    <t>h</t>
  </si>
  <si>
    <t>Nº de dias por mês:</t>
  </si>
  <si>
    <t>d</t>
  </si>
  <si>
    <t>Produção máxima mensal de areia (m³/mês):</t>
  </si>
  <si>
    <t>Proporção de água na polpa: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</si>
</sst>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Segoe UI"/>
      <family val="2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6" xfId="0" applyBorder="1"/>
    <xf numFmtId="0" fontId="0" fillId="4" borderId="0" xfId="0" applyFill="1" applyBorder="1"/>
    <xf numFmtId="0" fontId="4" fillId="4" borderId="0" xfId="0" applyFont="1" applyFill="1" applyBorder="1"/>
    <xf numFmtId="0" fontId="6" fillId="3" borderId="0" xfId="0" applyFont="1" applyFill="1" applyBorder="1" applyProtection="1">
      <protection locked="0"/>
    </xf>
    <xf numFmtId="0" fontId="0" fillId="6" borderId="2" xfId="0" applyFill="1" applyBorder="1"/>
    <xf numFmtId="0" fontId="0" fillId="6" borderId="0" xfId="0" applyFill="1" applyBorder="1"/>
    <xf numFmtId="0" fontId="0" fillId="6" borderId="3" xfId="0" applyFill="1" applyBorder="1"/>
    <xf numFmtId="1" fontId="0" fillId="6" borderId="0" xfId="0" applyNumberFormat="1" applyFill="1" applyBorder="1"/>
    <xf numFmtId="0" fontId="0" fillId="6" borderId="4" xfId="0" applyFill="1" applyBorder="1"/>
    <xf numFmtId="0" fontId="0" fillId="6" borderId="1" xfId="0" applyFill="1" applyBorder="1"/>
    <xf numFmtId="0" fontId="0" fillId="6" borderId="5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5" xfId="0" applyFill="1" applyBorder="1"/>
    <xf numFmtId="0" fontId="5" fillId="3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wrapText="1"/>
    </xf>
    <xf numFmtId="0" fontId="0" fillId="4" borderId="2" xfId="0" applyFont="1" applyFill="1" applyBorder="1"/>
    <xf numFmtId="0" fontId="4" fillId="4" borderId="3" xfId="0" applyFont="1" applyFill="1" applyBorder="1" applyAlignment="1">
      <alignment horizontal="center" wrapText="1"/>
    </xf>
    <xf numFmtId="0" fontId="6" fillId="4" borderId="2" xfId="0" applyFont="1" applyFill="1" applyBorder="1"/>
    <xf numFmtId="0" fontId="6" fillId="4" borderId="0" xfId="0" applyFont="1" applyFill="1" applyBorder="1"/>
    <xf numFmtId="1" fontId="0" fillId="6" borderId="1" xfId="0" applyNumberFormat="1" applyFill="1" applyBorder="1"/>
    <xf numFmtId="1" fontId="0" fillId="3" borderId="0" xfId="0" applyNumberFormat="1" applyFill="1" applyBorder="1" applyProtection="1">
      <protection locked="0"/>
    </xf>
    <xf numFmtId="0" fontId="1" fillId="4" borderId="2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2" fillId="7" borderId="7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</cellXfs>
  <cellStyles count="1">
    <cellStyle name="Normal" xfId="0" builtinId="0"/>
  </cellStyles>
  <dxfs count="8"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509238</xdr:colOff>
      <xdr:row>0</xdr:row>
      <xdr:rowOff>109791</xdr:rowOff>
    </xdr:from>
    <xdr:ext cx="82118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 txBox="1"/>
          </xdr:nvSpPr>
          <xdr:spPr>
            <a:xfrm>
              <a:off x="2909538" y="109791"/>
              <a:ext cx="821186" cy="172227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l-GR" sz="11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𝑄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1+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𝑄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2</m:t>
                    </m:r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3" name="CaixaDeTexto 2"/>
            <xdr:cNvSpPr txBox="1"/>
          </xdr:nvSpPr>
          <xdr:spPr>
            <a:xfrm>
              <a:off x="2909538" y="109791"/>
              <a:ext cx="821186" cy="172227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𝐶</a:t>
              </a:r>
              <a:r>
                <a:rPr lang="el-GR" sz="1100" i="0">
                  <a:latin typeface="Cambria Math" panose="02040503050406030204" pitchFamily="18" charset="0"/>
                </a:rPr>
                <a:t>=</a:t>
              </a:r>
              <a:r>
                <a:rPr lang="pt-BR" sz="1100" b="0" i="0">
                  <a:latin typeface="Cambria Math" panose="02040503050406030204" pitchFamily="18" charset="0"/>
                </a:rPr>
                <a:t>𝑄1+𝑄2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3</xdr:col>
      <xdr:colOff>61563</xdr:colOff>
      <xdr:row>2</xdr:row>
      <xdr:rowOff>52641</xdr:rowOff>
    </xdr:from>
    <xdr:ext cx="452816" cy="3465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3071463" y="433641"/>
              <a:ext cx="452816" cy="346505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el-G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l-G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𝑝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𝑝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4" name="CaixaDeTexto 3"/>
            <xdr:cNvSpPr txBox="1"/>
          </xdr:nvSpPr>
          <xdr:spPr>
            <a:xfrm>
              <a:off x="3071463" y="433641"/>
              <a:ext cx="452816" cy="346505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𝑝</a:t>
              </a:r>
              <a:r>
                <a:rPr lang="el-GR" sz="1100" i="0">
                  <a:latin typeface="Cambria Math" panose="02040503050406030204" pitchFamily="18" charset="0"/>
                </a:rPr>
                <a:t>=</a:t>
              </a:r>
              <a:r>
                <a:rPr lang="pt-BR" sz="1100" b="0" i="0">
                  <a:latin typeface="Cambria Math" panose="02040503050406030204" pitchFamily="18" charset="0"/>
                </a:rPr>
                <a:t>𝑝1</a:t>
              </a:r>
              <a:r>
                <a:rPr lang="el-GR" sz="1100" b="0" i="0">
                  <a:latin typeface="Cambria Math" panose="02040503050406030204" pitchFamily="18" charset="0"/>
                </a:rPr>
                <a:t>/</a:t>
              </a:r>
              <a:r>
                <a:rPr lang="pt-BR" sz="1100" b="0" i="0">
                  <a:latin typeface="Cambria Math" panose="02040503050406030204" pitchFamily="18" charset="0"/>
                </a:rPr>
                <a:t>𝑝2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2</xdr:col>
      <xdr:colOff>504825</xdr:colOff>
      <xdr:row>4</xdr:row>
      <xdr:rowOff>142875</xdr:rowOff>
    </xdr:from>
    <xdr:ext cx="79983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2905125" y="904875"/>
              <a:ext cx="799834" cy="172227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𝑄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1=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1×</m:t>
                    </m:r>
                    <m:r>
                      <a:rPr lang="pt-B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𝐶</m:t>
                    </m:r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5" name="CaixaDeTexto 4"/>
            <xdr:cNvSpPr txBox="1"/>
          </xdr:nvSpPr>
          <xdr:spPr>
            <a:xfrm>
              <a:off x="2905125" y="904875"/>
              <a:ext cx="799834" cy="172227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𝑄1</a:t>
              </a:r>
              <a:r>
                <a:rPr lang="el-GR" sz="1100" i="0">
                  <a:latin typeface="Cambria Math" panose="02040503050406030204" pitchFamily="18" charset="0"/>
                </a:rPr>
                <a:t>=</a:t>
              </a:r>
              <a:r>
                <a:rPr lang="pt-BR" sz="1100" b="0" i="0">
                  <a:latin typeface="Cambria Math" panose="02040503050406030204" pitchFamily="18" charset="0"/>
                </a:rPr>
                <a:t>𝑝1</a:t>
              </a:r>
              <a:r>
                <a:rPr lang="pt-B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×𝐶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2</xdr:col>
      <xdr:colOff>514350</xdr:colOff>
      <xdr:row>6</xdr:row>
      <xdr:rowOff>47625</xdr:rowOff>
    </xdr:from>
    <xdr:ext cx="79983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2914650" y="1190625"/>
              <a:ext cx="799834" cy="172227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𝑄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2=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2×</m:t>
                    </m:r>
                    <m:r>
                      <a:rPr lang="pt-B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𝐶</m:t>
                    </m:r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6" name="CaixaDeTexto 5"/>
            <xdr:cNvSpPr txBox="1"/>
          </xdr:nvSpPr>
          <xdr:spPr>
            <a:xfrm>
              <a:off x="2914650" y="1190625"/>
              <a:ext cx="799834" cy="172227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𝑄2</a:t>
              </a:r>
              <a:r>
                <a:rPr lang="el-GR" sz="1100" i="0">
                  <a:latin typeface="Cambria Math" panose="02040503050406030204" pitchFamily="18" charset="0"/>
                </a:rPr>
                <a:t>=</a:t>
              </a:r>
              <a:r>
                <a:rPr lang="pt-BR" sz="1100" b="0" i="0">
                  <a:latin typeface="Cambria Math" panose="02040503050406030204" pitchFamily="18" charset="0"/>
                </a:rPr>
                <a:t>𝑝2</a:t>
              </a:r>
              <a:r>
                <a:rPr lang="pt-B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×𝐶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3</xdr:col>
      <xdr:colOff>71088</xdr:colOff>
      <xdr:row>7</xdr:row>
      <xdr:rowOff>138366</xdr:rowOff>
    </xdr:from>
    <xdr:ext cx="495970" cy="3151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3080988" y="1471866"/>
              <a:ext cx="495970" cy="315151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el-GR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l-GR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𝑝</m:t>
                        </m:r>
                      </m:num>
                      <m:den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𝑄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7" name="CaixaDeTexto 6"/>
            <xdr:cNvSpPr txBox="1"/>
          </xdr:nvSpPr>
          <xdr:spPr>
            <a:xfrm>
              <a:off x="3080988" y="1471866"/>
              <a:ext cx="495970" cy="315151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𝐻</a:t>
              </a:r>
              <a:r>
                <a:rPr lang="el-GR" sz="1100" i="0">
                  <a:latin typeface="Cambria Math" panose="02040503050406030204" pitchFamily="18" charset="0"/>
                </a:rPr>
                <a:t>=</a:t>
              </a:r>
              <a:r>
                <a:rPr lang="pt-BR" sz="1100" b="0" i="0">
                  <a:latin typeface="Cambria Math" panose="02040503050406030204" pitchFamily="18" charset="0"/>
                </a:rPr>
                <a:t>𝑝</a:t>
              </a:r>
              <a:r>
                <a:rPr lang="el-GR" sz="1100" b="0" i="0">
                  <a:latin typeface="Cambria Math" panose="02040503050406030204" pitchFamily="18" charset="0"/>
                </a:rPr>
                <a:t>/</a:t>
              </a:r>
              <a:r>
                <a:rPr lang="pt-BR" sz="1100" b="0" i="0">
                  <a:latin typeface="Cambria Math" panose="02040503050406030204" pitchFamily="18" charset="0"/>
                </a:rPr>
                <a:t>𝑄2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2</xdr:col>
      <xdr:colOff>590550</xdr:colOff>
      <xdr:row>10</xdr:row>
      <xdr:rowOff>19050</xdr:rowOff>
    </xdr:from>
    <xdr:ext cx="65287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aixaDeTexto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 txBox="1"/>
          </xdr:nvSpPr>
          <xdr:spPr>
            <a:xfrm>
              <a:off x="2990850" y="1924050"/>
              <a:ext cx="652871" cy="172227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el-GR" sz="11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h</m:t>
                    </m:r>
                    <m:r>
                      <a:rPr lang="pt-B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pt-B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𝑑</m:t>
                    </m:r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8" name="CaixaDeTexto 7"/>
            <xdr:cNvSpPr txBox="1"/>
          </xdr:nvSpPr>
          <xdr:spPr>
            <a:xfrm>
              <a:off x="2990850" y="1924050"/>
              <a:ext cx="652871" cy="172227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𝐻</a:t>
              </a:r>
              <a:r>
                <a:rPr lang="el-GR" sz="1100" i="0">
                  <a:latin typeface="Cambria Math" panose="02040503050406030204" pitchFamily="18" charset="0"/>
                </a:rPr>
                <a:t>=</a:t>
              </a:r>
              <a:r>
                <a:rPr lang="pt-BR" sz="1100" b="0" i="0">
                  <a:latin typeface="Cambria Math" panose="02040503050406030204" pitchFamily="18" charset="0"/>
                </a:rPr>
                <a:t>ℎ</a:t>
              </a:r>
              <a:r>
                <a:rPr lang="pt-B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×𝑑</a:t>
              </a:r>
              <a:endParaRPr lang="pt-BR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8"/>
  <sheetViews>
    <sheetView showGridLines="0" tabSelected="1" zoomScaleNormal="100" workbookViewId="0">
      <selection activeCell="B1" sqref="B1:N17"/>
    </sheetView>
  </sheetViews>
  <sheetFormatPr defaultRowHeight="15" x14ac:dyDescent="0.25"/>
  <cols>
    <col min="1" max="1" width="3.42578125" customWidth="1"/>
    <col min="2" max="2" width="42.7109375" customWidth="1"/>
    <col min="4" max="4" width="19.42578125" customWidth="1"/>
    <col min="5" max="6" width="8.28515625" customWidth="1"/>
    <col min="7" max="7" width="3.85546875" customWidth="1"/>
    <col min="8" max="8" width="3.7109375" customWidth="1"/>
    <col min="9" max="9" width="40" customWidth="1"/>
    <col min="10" max="10" width="6.85546875" customWidth="1"/>
    <col min="11" max="14" width="9.140625" customWidth="1"/>
  </cols>
  <sheetData>
    <row r="1" spans="2:14" ht="26.25" x14ac:dyDescent="0.4">
      <c r="B1" s="39" t="s">
        <v>6</v>
      </c>
      <c r="C1" s="40"/>
      <c r="D1" s="40"/>
      <c r="E1" s="40"/>
      <c r="F1" s="19"/>
      <c r="I1" s="30" t="s">
        <v>8</v>
      </c>
      <c r="J1" s="31"/>
      <c r="K1" s="31"/>
      <c r="L1" s="31"/>
      <c r="M1" s="31"/>
      <c r="N1" s="32"/>
    </row>
    <row r="2" spans="2:14" x14ac:dyDescent="0.25">
      <c r="B2" s="33" t="s">
        <v>10</v>
      </c>
      <c r="C2" s="34"/>
      <c r="D2" s="34"/>
      <c r="E2" s="34"/>
      <c r="F2" s="17"/>
      <c r="I2" s="33" t="s">
        <v>10</v>
      </c>
      <c r="J2" s="34"/>
      <c r="K2" s="34"/>
      <c r="L2" s="34"/>
      <c r="M2" s="34"/>
      <c r="N2" s="35"/>
    </row>
    <row r="3" spans="2:14" x14ac:dyDescent="0.25">
      <c r="B3" s="36" t="s">
        <v>11</v>
      </c>
      <c r="C3" s="37"/>
      <c r="D3" s="37"/>
      <c r="E3" s="37"/>
      <c r="F3" s="18"/>
      <c r="I3" s="36" t="s">
        <v>12</v>
      </c>
      <c r="J3" s="37"/>
      <c r="K3" s="37"/>
      <c r="L3" s="37"/>
      <c r="M3" s="37"/>
      <c r="N3" s="38"/>
    </row>
    <row r="4" spans="2:14" x14ac:dyDescent="0.25">
      <c r="B4" s="12"/>
      <c r="C4" s="2"/>
      <c r="D4" s="2"/>
      <c r="E4" s="2"/>
      <c r="F4" s="13"/>
      <c r="I4" s="5"/>
      <c r="J4" s="6"/>
      <c r="K4" s="6"/>
      <c r="L4" s="6"/>
      <c r="M4" s="6"/>
      <c r="N4" s="7"/>
    </row>
    <row r="5" spans="2:14" x14ac:dyDescent="0.25">
      <c r="B5" s="12" t="s">
        <v>7</v>
      </c>
      <c r="C5" s="4"/>
      <c r="D5" s="2"/>
      <c r="E5" s="2"/>
      <c r="F5" s="13"/>
      <c r="I5" s="5" t="s">
        <v>29</v>
      </c>
      <c r="J5" s="4"/>
      <c r="K5" s="6"/>
      <c r="L5" s="6"/>
      <c r="M5" s="6"/>
      <c r="N5" s="7"/>
    </row>
    <row r="6" spans="2:14" x14ac:dyDescent="0.25">
      <c r="B6" s="21" t="s">
        <v>29</v>
      </c>
      <c r="C6" s="4"/>
      <c r="D6" s="2"/>
      <c r="E6" s="2"/>
      <c r="F6" s="13"/>
      <c r="I6" s="5" t="s">
        <v>30</v>
      </c>
      <c r="J6" s="26"/>
      <c r="K6" s="6"/>
      <c r="L6" s="6"/>
      <c r="M6" s="6"/>
      <c r="N6" s="7"/>
    </row>
    <row r="7" spans="2:14" x14ac:dyDescent="0.25">
      <c r="B7" s="12" t="s">
        <v>30</v>
      </c>
      <c r="C7" s="26"/>
      <c r="D7" s="2"/>
      <c r="E7" s="2"/>
      <c r="F7" s="13"/>
      <c r="I7" s="5" t="s">
        <v>2</v>
      </c>
      <c r="J7" s="4"/>
      <c r="K7" s="6" t="str">
        <f>IF(J7&gt;24,"Insira até 24 horas","")</f>
        <v/>
      </c>
      <c r="L7" s="6"/>
      <c r="M7" s="6"/>
      <c r="N7" s="7"/>
    </row>
    <row r="8" spans="2:14" x14ac:dyDescent="0.25">
      <c r="B8" s="12"/>
      <c r="C8" s="2"/>
      <c r="D8" s="20"/>
      <c r="E8" s="20"/>
      <c r="F8" s="22"/>
      <c r="I8" s="5" t="s">
        <v>3</v>
      </c>
      <c r="J8" s="4"/>
      <c r="K8" s="6" t="str">
        <f>IF(J8&gt;30,"Insira até 30 dias","")</f>
        <v/>
      </c>
      <c r="L8" s="6"/>
      <c r="M8" s="6"/>
      <c r="N8" s="7"/>
    </row>
    <row r="9" spans="2:14" x14ac:dyDescent="0.25">
      <c r="B9" s="27" t="s">
        <v>9</v>
      </c>
      <c r="C9" s="28"/>
      <c r="D9" s="28"/>
      <c r="E9" s="28"/>
      <c r="F9" s="29"/>
      <c r="I9" s="5" t="s">
        <v>5</v>
      </c>
      <c r="J9" s="8">
        <f>J7*J8</f>
        <v>0</v>
      </c>
      <c r="K9" s="6"/>
      <c r="L9" s="6"/>
      <c r="M9" s="6"/>
      <c r="N9" s="7"/>
    </row>
    <row r="10" spans="2:14" x14ac:dyDescent="0.25">
      <c r="B10" s="12" t="s">
        <v>2</v>
      </c>
      <c r="C10" s="4"/>
      <c r="D10" s="3" t="str">
        <f>IF(C10&gt;24,"Insira até 24 horas","")</f>
        <v/>
      </c>
      <c r="E10" s="2"/>
      <c r="F10" s="13"/>
      <c r="I10" s="5" t="s">
        <v>7</v>
      </c>
      <c r="J10" s="8" t="e">
        <f>J6*J5/(J7*J8)+J5/(J7*J8)</f>
        <v>#DIV/0!</v>
      </c>
      <c r="K10" s="6"/>
      <c r="L10" s="6"/>
      <c r="M10" s="6"/>
      <c r="N10" s="7"/>
    </row>
    <row r="11" spans="2:14" x14ac:dyDescent="0.25">
      <c r="B11" s="12" t="s">
        <v>3</v>
      </c>
      <c r="C11" s="2" t="e">
        <f>ROUNDUP((C6/(C5-((IF(C7=1,0.5,IF(C7=2,0.667,IF(C7=3,0.75,0.8))))*C5)))/C10,0)</f>
        <v>#DIV/0!</v>
      </c>
      <c r="D11" s="3" t="str">
        <f>IF(C10&lt;&gt;"",IF(C11&gt;30,"Aumente o número de horas por dia",""),"")</f>
        <v/>
      </c>
      <c r="E11" s="2"/>
      <c r="F11" s="13"/>
      <c r="I11" s="9"/>
      <c r="J11" s="25"/>
      <c r="K11" s="10"/>
      <c r="L11" s="10"/>
      <c r="M11" s="10"/>
      <c r="N11" s="11"/>
    </row>
    <row r="12" spans="2:14" x14ac:dyDescent="0.25">
      <c r="B12" s="23" t="s">
        <v>5</v>
      </c>
      <c r="C12" s="24" t="e">
        <f>C10*C11</f>
        <v>#DIV/0!</v>
      </c>
      <c r="D12" s="2"/>
      <c r="E12" s="2"/>
      <c r="F12" s="13"/>
    </row>
    <row r="13" spans="2:14" x14ac:dyDescent="0.25">
      <c r="B13" s="27" t="s">
        <v>9</v>
      </c>
      <c r="C13" s="28"/>
      <c r="D13" s="28"/>
      <c r="E13" s="28"/>
      <c r="F13" s="29"/>
    </row>
    <row r="14" spans="2:14" ht="15" customHeight="1" x14ac:dyDescent="0.25">
      <c r="B14" s="12" t="s">
        <v>3</v>
      </c>
      <c r="C14" s="4"/>
      <c r="D14" s="3" t="str">
        <f>IF(C14&gt;30,"Insira até 30 dias","")</f>
        <v/>
      </c>
      <c r="E14" s="2"/>
      <c r="F14" s="13"/>
    </row>
    <row r="15" spans="2:14" x14ac:dyDescent="0.25">
      <c r="B15" s="12" t="s">
        <v>2</v>
      </c>
      <c r="C15" s="2" t="e">
        <f>ROUNDUP((C6/(C5-((IF(C7=1,0.5,IF(C7=2,0.667,IF(C7=3,0.75,0.8))))*C5)))/C14,0)</f>
        <v>#DIV/0!</v>
      </c>
      <c r="D15" s="3" t="str">
        <f>IF(C14&lt;&gt;"",IF(C15&gt;24,"Aumente o número de dias por mês",""),"")</f>
        <v/>
      </c>
      <c r="E15" s="2"/>
      <c r="F15" s="13"/>
    </row>
    <row r="16" spans="2:14" x14ac:dyDescent="0.25">
      <c r="B16" s="23" t="s">
        <v>5</v>
      </c>
      <c r="C16" s="24" t="e">
        <f>C14*C15</f>
        <v>#DIV/0!</v>
      </c>
      <c r="D16" s="2"/>
      <c r="E16" s="2"/>
      <c r="F16" s="13"/>
    </row>
    <row r="17" spans="2:6" x14ac:dyDescent="0.25">
      <c r="B17" s="14"/>
      <c r="C17" s="15"/>
      <c r="D17" s="15"/>
      <c r="E17" s="15"/>
      <c r="F17" s="16"/>
    </row>
    <row r="18" spans="2:6" ht="15" customHeight="1" x14ac:dyDescent="0.25"/>
  </sheetData>
  <sheetProtection algorithmName="SHA-512" hashValue="JBIpmGJcaXkrLpfabyTS6yyAYk7QNQU92yV5MUCcUXYf36WZHyDtGFR1kQRcZaG+PogmrIImp4IdbyVvxJd1GQ==" saltValue="6YcZWfWhi/vLr+wE9n3qFg==" spinCount="100000" sheet="1" objects="1" scenarios="1"/>
  <mergeCells count="8">
    <mergeCell ref="B9:F9"/>
    <mergeCell ref="B13:F13"/>
    <mergeCell ref="I1:N1"/>
    <mergeCell ref="I2:N2"/>
    <mergeCell ref="B3:E3"/>
    <mergeCell ref="I3:N3"/>
    <mergeCell ref="B1:E1"/>
    <mergeCell ref="B2:E2"/>
  </mergeCells>
  <conditionalFormatting sqref="C7">
    <cfRule type="cellIs" dxfId="7" priority="15" operator="lessThan">
      <formula>1</formula>
    </cfRule>
  </conditionalFormatting>
  <conditionalFormatting sqref="C11">
    <cfRule type="cellIs" dxfId="6" priority="13" operator="greaterThan">
      <formula>30</formula>
    </cfRule>
  </conditionalFormatting>
  <conditionalFormatting sqref="C15">
    <cfRule type="cellIs" dxfId="5" priority="12" operator="greaterThan">
      <formula>24</formula>
    </cfRule>
  </conditionalFormatting>
  <conditionalFormatting sqref="C10">
    <cfRule type="cellIs" dxfId="4" priority="10" operator="greaterThan">
      <formula>24</formula>
    </cfRule>
  </conditionalFormatting>
  <conditionalFormatting sqref="C14">
    <cfRule type="cellIs" dxfId="3" priority="9" operator="greaterThan">
      <formula>30</formula>
    </cfRule>
  </conditionalFormatting>
  <conditionalFormatting sqref="J6">
    <cfRule type="cellIs" dxfId="2" priority="4" operator="lessThan">
      <formula>1</formula>
    </cfRule>
  </conditionalFormatting>
  <conditionalFormatting sqref="J7">
    <cfRule type="cellIs" dxfId="1" priority="3" operator="greaterThan">
      <formula>24</formula>
    </cfRule>
  </conditionalFormatting>
  <conditionalFormatting sqref="J8">
    <cfRule type="cellIs" dxfId="0" priority="2" operator="greaterThan">
      <formula>30</formula>
    </cfRule>
  </conditionalFormatting>
  <dataValidations count="1">
    <dataValidation type="list" allowBlank="1" showInputMessage="1" showErrorMessage="1" sqref="C7 J6" xr:uid="{AE302AD1-C9A6-4D73-B0DC-ABA3545A1B11}">
      <formula1>"1,2,3,4"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showGridLines="0" workbookViewId="0"/>
  </sheetViews>
  <sheetFormatPr defaultRowHeight="15" x14ac:dyDescent="0.25"/>
  <cols>
    <col min="1" max="1" width="26.85546875" bestFit="1" customWidth="1"/>
  </cols>
  <sheetData>
    <row r="1" spans="1:2" x14ac:dyDescent="0.25">
      <c r="A1" s="1" t="s">
        <v>4</v>
      </c>
      <c r="B1" s="1" t="s">
        <v>13</v>
      </c>
    </row>
    <row r="2" spans="1:2" x14ac:dyDescent="0.25">
      <c r="A2" s="1" t="s">
        <v>0</v>
      </c>
      <c r="B2" s="1" t="s">
        <v>14</v>
      </c>
    </row>
    <row r="3" spans="1:2" x14ac:dyDescent="0.25">
      <c r="A3" s="1" t="s">
        <v>15</v>
      </c>
      <c r="B3" s="1" t="s">
        <v>16</v>
      </c>
    </row>
    <row r="4" spans="1:2" x14ac:dyDescent="0.25">
      <c r="A4" s="1" t="s">
        <v>17</v>
      </c>
      <c r="B4" s="1" t="s">
        <v>18</v>
      </c>
    </row>
    <row r="5" spans="1:2" x14ac:dyDescent="0.25">
      <c r="A5" s="1" t="s">
        <v>1</v>
      </c>
      <c r="B5" s="1" t="s">
        <v>19</v>
      </c>
    </row>
    <row r="6" spans="1:2" x14ac:dyDescent="0.25">
      <c r="A6" s="1" t="s">
        <v>20</v>
      </c>
      <c r="B6" s="1" t="s">
        <v>21</v>
      </c>
    </row>
    <row r="7" spans="1:2" x14ac:dyDescent="0.25">
      <c r="A7" s="1" t="s">
        <v>22</v>
      </c>
      <c r="B7" s="1" t="s">
        <v>23</v>
      </c>
    </row>
    <row r="8" spans="1:2" x14ac:dyDescent="0.25">
      <c r="A8" s="1" t="s">
        <v>5</v>
      </c>
      <c r="B8" s="1" t="s">
        <v>24</v>
      </c>
    </row>
    <row r="9" spans="1:2" x14ac:dyDescent="0.25">
      <c r="A9" s="1" t="s">
        <v>25</v>
      </c>
      <c r="B9" s="1" t="s">
        <v>26</v>
      </c>
    </row>
    <row r="10" spans="1:2" x14ac:dyDescent="0.25">
      <c r="A10" s="1" t="s">
        <v>27</v>
      </c>
      <c r="B10" s="1" t="s">
        <v>28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z G y L T S V v P / u n A A A A + Q A A A B I A H A B D b 2 5 m a W c v U G F j a 2 F n Z S 5 4 b W w g o h g A K K A U A A A A A A A A A A A A A A A A A A A A A A A A A A A A h Y / B C o I w H I d f R X Z 3 m x M j 5 O + E u i Z E Q X Q d a + l I p 7 j Z f L c O P V K v k F B W t 4 6 / j + / w / R 6 3 O + R j U w d X 1 V v d m g x F m K J A G d m e t C k z N L h z u E Q 5 h 6 2 Q F 1 G q Y J K N T U d 7 y l D l X J c S 4 r 3 H P s Z t X x J G a U S O x W Y v K 9 U I 9 J H 1 f z n U x j p h p E I c D q 8 Y z n C y w A l l M Y 4 i y o D M H A p t v g 6 b k j E F 8 g N h P d R u 6 B X v X L j a A Z k n k P c N / g R Q S w M E F A A C A A g A z G y L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x s i 0 0 o i k e 4 D g A A A B E A A A A T A B w A R m 9 y b X V s Y X M v U 2 V j d G l v b j E u b S C i G A A o o B Q A A A A A A A A A A A A A A A A A A A A A A A A A A A A r T k 0 u y c z P U w i G 0 I b W A F B L A Q I t A B Q A A g A I A M x s i 0 0 l b z / 7 p w A A A P k A A A A S A A A A A A A A A A A A A A A A A A A A A A B D b 2 5 m a W c v U G F j a 2 F n Z S 5 4 b W x Q S w E C L Q A U A A I A C A D M b I t N D 8 r p q 6 Q A A A D p A A A A E w A A A A A A A A A A A A A A A A D z A A A A W 0 N v b n R l b n R f V H l w Z X N d L n h t b F B L A Q I t A B Q A A g A I A M x s i 0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U q R 7 O K w O P Q o t E x y d B 6 u R k A A A A A A I A A A A A A A N m A A D A A A A A E A A A A M u N K D M R n p c 4 D w 1 v n x P I 2 W I A A A A A B I A A A K A A A A A Q A A A A g I 6 N P 6 M O E p 6 j P o H / T l X F L 1 A A A A B D K 6 e R n S f C X Q B m + Z J O j A A X 9 Z s k O 1 / z Y p U h s B o G w D D Y e + z d t f m E r 9 g 4 P 1 s v 5 R S O j c E p E V c D H 6 x 8 P p F R a H 3 w n 7 i 5 S A 2 t H q 9 u x x H w v X 1 F 4 M i z 3 x Q A A A A f L / v 3 z U Z S d Y o A E / C 5 l g q a n v O 0 M w = = < / D a t a M a s h u p > 
</file>

<file path=customXml/itemProps1.xml><?xml version="1.0" encoding="utf-8"?>
<ds:datastoreItem xmlns:ds="http://schemas.openxmlformats.org/officeDocument/2006/customXml" ds:itemID="{D4B14F49-AE62-42EE-BCAE-6D9C044C59C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de mineração</vt:lpstr>
      <vt:lpstr>Fórmulas</vt:lpstr>
    </vt:vector>
  </TitlesOfParts>
  <Company>Agência Nacional de Águas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Priscyla Mesquita</cp:lastModifiedBy>
  <dcterms:created xsi:type="dcterms:W3CDTF">2015-05-13T15:00:13Z</dcterms:created>
  <dcterms:modified xsi:type="dcterms:W3CDTF">2021-02-26T12:50:37Z</dcterms:modified>
</cp:coreProperties>
</file>