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gencia\ana\COSER\2_REGULAÇÃO DE SERVIÇOS\1_PISF\16_PGA\2021\Planilhas\"/>
    </mc:Choice>
  </mc:AlternateContent>
  <xr:revisionPtr revIDLastSave="0" documentId="8_{4E50FB32-7131-413F-B3F8-688B81614D09}" xr6:coauthVersionLast="45" xr6:coauthVersionMax="45" xr10:uidLastSave="{00000000-0000-0000-0000-000000000000}"/>
  <bookViews>
    <workbookView xWindow="-120" yWindow="-120" windowWidth="20730" windowHeight="11160" firstSheet="4" activeTab="5" xr2:uid="{BEEA9194-FE08-4023-AB92-BD7E9302A5A6}"/>
  </bookViews>
  <sheets>
    <sheet name="Instruções" sheetId="7" r:id="rId1"/>
    <sheet name="vazões MIN para simulações" sheetId="22" r:id="rId2"/>
    <sheet name="vazões MED para simulações" sheetId="23" r:id="rId3"/>
    <sheet name="Anexo 1 PGA 2021 vMIN" sheetId="10" r:id="rId4"/>
    <sheet name="Anexo I PGA 2021 vMED" sheetId="21" r:id="rId5"/>
    <sheet name="Anexo 1 PGA vMAX" sheetId="24" r:id="rId6"/>
    <sheet name="Anexo 2 PGA" sheetId="8" r:id="rId7"/>
    <sheet name="Anexo 3 PGA 2022 vMIN" sheetId="19" r:id="rId8"/>
    <sheet name="Anexo 4 PGA 2023 vMIN" sheetId="20" r:id="rId9"/>
  </sheets>
  <definedNames>
    <definedName name="_xlnm._FilterDatabase" localSheetId="3" hidden="1">'Anexo 1 PGA 2021 vMIN'!$S$3:$T$37</definedName>
    <definedName name="_xlnm._FilterDatabase" localSheetId="7" hidden="1">'Anexo 3 PGA 2022 vMIN'!$R$6:$S$364</definedName>
    <definedName name="_xlnm._FilterDatabase" localSheetId="8" hidden="1">'Anexo 4 PGA 2023 vMIN'!#REF!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8" i="24" l="1"/>
  <c r="N9" i="24" s="1"/>
  <c r="R7" i="24"/>
  <c r="R7" i="19"/>
  <c r="R41" i="24" l="1"/>
  <c r="R40" i="24"/>
  <c r="R39" i="24"/>
  <c r="R38" i="24"/>
  <c r="R37" i="24"/>
  <c r="R36" i="24"/>
  <c r="R35" i="24"/>
  <c r="R34" i="24"/>
  <c r="R33" i="24"/>
  <c r="R32" i="24"/>
  <c r="R31" i="24"/>
  <c r="R30" i="24"/>
  <c r="R29" i="24"/>
  <c r="R28" i="24"/>
  <c r="R27" i="24"/>
  <c r="R26" i="24"/>
  <c r="R25" i="24"/>
  <c r="R24" i="24"/>
  <c r="R23" i="24"/>
  <c r="R22" i="24"/>
  <c r="R16" i="24"/>
  <c r="R15" i="24"/>
  <c r="R14" i="24"/>
  <c r="N17" i="24" s="1"/>
  <c r="O42" i="24" l="1"/>
  <c r="AF14" i="8"/>
  <c r="AF13" i="8"/>
  <c r="AF12" i="8"/>
  <c r="G40" i="23"/>
  <c r="H40" i="23"/>
  <c r="I40" i="23"/>
  <c r="J40" i="23"/>
  <c r="K40" i="23"/>
  <c r="L40" i="23"/>
  <c r="M40" i="23"/>
  <c r="N40" i="23"/>
  <c r="F40" i="23"/>
  <c r="AF6" i="8"/>
  <c r="AF7" i="8"/>
  <c r="AF8" i="8"/>
  <c r="AF9" i="8"/>
  <c r="AF10" i="8"/>
  <c r="AF5" i="8"/>
  <c r="D16" i="23" l="1"/>
  <c r="E16" i="23"/>
  <c r="F16" i="23"/>
  <c r="G16" i="23"/>
  <c r="H16" i="23"/>
  <c r="I16" i="23"/>
  <c r="J16" i="23"/>
  <c r="K16" i="23"/>
  <c r="L16" i="23"/>
  <c r="M16" i="23"/>
  <c r="N16" i="23"/>
  <c r="C16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C15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C13" i="23"/>
  <c r="D12" i="23"/>
  <c r="E12" i="23"/>
  <c r="F12" i="23"/>
  <c r="G12" i="23"/>
  <c r="H12" i="23"/>
  <c r="I12" i="23"/>
  <c r="J12" i="23"/>
  <c r="K12" i="23"/>
  <c r="L12" i="23"/>
  <c r="M12" i="23"/>
  <c r="N12" i="23"/>
  <c r="C12" i="23"/>
  <c r="O9" i="23"/>
  <c r="D9" i="23"/>
  <c r="E9" i="23"/>
  <c r="F9" i="23"/>
  <c r="G9" i="23"/>
  <c r="H9" i="23"/>
  <c r="I9" i="23"/>
  <c r="J9" i="23"/>
  <c r="K9" i="23"/>
  <c r="L9" i="23"/>
  <c r="M9" i="23"/>
  <c r="N9" i="23"/>
  <c r="C9" i="23"/>
  <c r="D5" i="23"/>
  <c r="E5" i="23"/>
  <c r="F5" i="23"/>
  <c r="G5" i="23"/>
  <c r="H5" i="23"/>
  <c r="I5" i="23"/>
  <c r="J5" i="23"/>
  <c r="K5" i="23"/>
  <c r="L5" i="23"/>
  <c r="M5" i="23"/>
  <c r="N5" i="23"/>
  <c r="C5" i="23"/>
  <c r="D28" i="23"/>
  <c r="E28" i="23"/>
  <c r="F28" i="23"/>
  <c r="G28" i="23"/>
  <c r="H28" i="23"/>
  <c r="I28" i="23"/>
  <c r="J28" i="23"/>
  <c r="K28" i="23"/>
  <c r="L28" i="23"/>
  <c r="M28" i="23"/>
  <c r="N28" i="23"/>
  <c r="O28" i="23"/>
  <c r="C28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C26" i="23"/>
  <c r="D24" i="23"/>
  <c r="E24" i="23"/>
  <c r="F24" i="23"/>
  <c r="G24" i="23"/>
  <c r="H24" i="23"/>
  <c r="I24" i="23"/>
  <c r="J24" i="23"/>
  <c r="K24" i="23"/>
  <c r="L24" i="23"/>
  <c r="M24" i="23"/>
  <c r="N24" i="23"/>
  <c r="O24" i="23"/>
  <c r="O23" i="23"/>
  <c r="D23" i="23"/>
  <c r="E23" i="23"/>
  <c r="F23" i="23"/>
  <c r="G23" i="23"/>
  <c r="H23" i="23"/>
  <c r="I23" i="23"/>
  <c r="J23" i="23"/>
  <c r="K23" i="23"/>
  <c r="L23" i="23"/>
  <c r="M23" i="23"/>
  <c r="N23" i="23"/>
  <c r="C23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C22" i="23"/>
  <c r="D29" i="23"/>
  <c r="E29" i="23"/>
  <c r="F29" i="23"/>
  <c r="G29" i="23"/>
  <c r="H29" i="23"/>
  <c r="I29" i="23"/>
  <c r="J29" i="23"/>
  <c r="K29" i="23"/>
  <c r="L29" i="23"/>
  <c r="M29" i="23"/>
  <c r="N29" i="23"/>
  <c r="O29" i="23"/>
  <c r="C29" i="23"/>
  <c r="O18" i="23"/>
  <c r="D18" i="23"/>
  <c r="E18" i="23"/>
  <c r="F18" i="23"/>
  <c r="G18" i="23"/>
  <c r="H18" i="23"/>
  <c r="I18" i="23"/>
  <c r="J18" i="23"/>
  <c r="K18" i="23"/>
  <c r="L18" i="23"/>
  <c r="M18" i="23"/>
  <c r="N18" i="23"/>
  <c r="C18" i="23"/>
  <c r="O41" i="21" l="1"/>
  <c r="R39" i="21"/>
  <c r="R38" i="21"/>
  <c r="R33" i="21"/>
  <c r="R28" i="21"/>
  <c r="R25" i="21"/>
  <c r="R24" i="21"/>
  <c r="R22" i="21"/>
  <c r="R21" i="21"/>
  <c r="N16" i="21"/>
  <c r="R40" i="21"/>
  <c r="R37" i="21"/>
  <c r="R36" i="21"/>
  <c r="R35" i="21"/>
  <c r="R34" i="21"/>
  <c r="R32" i="21"/>
  <c r="R31" i="21"/>
  <c r="R30" i="21"/>
  <c r="R29" i="21"/>
  <c r="R27" i="21"/>
  <c r="R26" i="21"/>
  <c r="R23" i="21"/>
  <c r="R15" i="21"/>
  <c r="R14" i="21"/>
  <c r="R13" i="21"/>
  <c r="N8" i="21"/>
  <c r="R7" i="21"/>
  <c r="R32" i="20" l="1"/>
  <c r="R26" i="20"/>
  <c r="R24" i="20"/>
  <c r="R33" i="20" l="1"/>
  <c r="R31" i="20"/>
  <c r="R30" i="20"/>
  <c r="R29" i="20"/>
  <c r="R28" i="20"/>
  <c r="R27" i="20"/>
  <c r="R25" i="20"/>
  <c r="R23" i="20"/>
  <c r="R22" i="20"/>
  <c r="R21" i="20"/>
  <c r="R15" i="20"/>
  <c r="R14" i="20"/>
  <c r="R13" i="20"/>
  <c r="R7" i="20"/>
  <c r="R30" i="19"/>
  <c r="R29" i="19"/>
  <c r="R28" i="19"/>
  <c r="R27" i="19"/>
  <c r="R26" i="19"/>
  <c r="R25" i="19"/>
  <c r="R24" i="19"/>
  <c r="R23" i="19"/>
  <c r="R22" i="19"/>
  <c r="R21" i="19"/>
  <c r="R15" i="19"/>
  <c r="R14" i="19"/>
  <c r="R13" i="19"/>
  <c r="O13" i="8" l="1"/>
  <c r="O14" i="8"/>
  <c r="O12" i="8"/>
  <c r="O6" i="8"/>
  <c r="O7" i="8"/>
  <c r="O8" i="8"/>
  <c r="O9" i="8"/>
  <c r="O10" i="8"/>
  <c r="O5" i="8"/>
</calcChain>
</file>

<file path=xl/sharedStrings.xml><?xml version="1.0" encoding="utf-8"?>
<sst xmlns="http://schemas.openxmlformats.org/spreadsheetml/2006/main" count="1297" uniqueCount="148">
  <si>
    <t>EBV-1</t>
  </si>
  <si>
    <t>EBV-2</t>
  </si>
  <si>
    <t>EBV-3</t>
  </si>
  <si>
    <t>EBV-4</t>
  </si>
  <si>
    <t>EBV-5</t>
  </si>
  <si>
    <t>EBV-6</t>
  </si>
  <si>
    <t>EBI-1</t>
  </si>
  <si>
    <t>EBI-2</t>
  </si>
  <si>
    <t>EBI-3</t>
  </si>
  <si>
    <t>Vazão média bombeada (m³/s)</t>
  </si>
  <si>
    <t>LOCAL</t>
  </si>
  <si>
    <t>PONTO DE ENTREGA</t>
  </si>
  <si>
    <t>CATEGORIA DE USUÁRIO</t>
  </si>
  <si>
    <t>FINALIDADE DO USO</t>
  </si>
  <si>
    <t>jan/XX</t>
  </si>
  <si>
    <t>fez/XX</t>
  </si>
  <si>
    <t>mar/XX</t>
  </si>
  <si>
    <t>EIXO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</si>
  <si>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</si>
  <si>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</si>
  <si>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</si>
  <si>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</si>
  <si>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</si>
  <si>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</si>
  <si>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</si>
  <si>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</si>
  <si>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</si>
  <si>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</si>
  <si>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</si>
  <si>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</si>
  <si>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PERNAMBUCO - VAZÃO MÉDIA MENSAL (m³/s) </t>
  </si>
  <si>
    <t xml:space="preserve">CEARÁ - VAZÃO MÉDIA MENSAL (m³/s) </t>
  </si>
  <si>
    <t>Operadora Estadual</t>
  </si>
  <si>
    <t>Abastecimento Humano</t>
  </si>
  <si>
    <t>Irrigação e demais usos</t>
  </si>
  <si>
    <t>Pequeno Usuário</t>
  </si>
  <si>
    <t>Sistema Isolado de Abastecimento de Água - SIAA</t>
  </si>
  <si>
    <t>Pequenas Comunidades Agrícolas</t>
  </si>
  <si>
    <t>Norte</t>
  </si>
  <si>
    <t>Leste</t>
  </si>
  <si>
    <t xml:space="preserve">PARAÍBA - VAZÃO MÉDIA MENSAL (m³/s) </t>
  </si>
  <si>
    <t xml:space="preserve">RIO GRANDE DO NORTE - VAZÃO MÉDIA MENSAL (m³/s) </t>
  </si>
  <si>
    <t>1 - Preencha somente as células preenchidas com a cor verde claro (desta célula)</t>
  </si>
  <si>
    <t>2 - os pontos de entrega e usos já são definidos, consolide as vazões conforme planilha.</t>
  </si>
  <si>
    <t>INSTRUÇÕES DE PREENCHIMENTO</t>
  </si>
  <si>
    <t>Reservatório Jati  - CE01N</t>
  </si>
  <si>
    <t>Divisa PE/PB até galeria Monteiro - PB01L</t>
  </si>
  <si>
    <t>Reservatório Terra Nova - PE02N</t>
  </si>
  <si>
    <t>Reservatório Serra do Livramento - PE03N</t>
  </si>
  <si>
    <t>Trecho 4: entre EBI2 e reservatório Serra do Livramento</t>
  </si>
  <si>
    <t>Trecho 5: entre reservatório Serra do Livramento e reservatório Mangueira</t>
  </si>
  <si>
    <t>Reservatório Negreiros - PE06N</t>
  </si>
  <si>
    <t>Trecho 8: entre  reservatório Negreiros e reservatório Milagres</t>
  </si>
  <si>
    <t>Reservatório Milagres - PE07N</t>
  </si>
  <si>
    <t>Trecho 10 - entre EBV1 e reservatório Areias</t>
  </si>
  <si>
    <t>Trecho 20 -entre reservatório Bagres e reservatório Copiti</t>
  </si>
  <si>
    <t>Trecho 21 -entre reservatório Copiti e reservatório Moxotó</t>
  </si>
  <si>
    <t>Reservatório Moxotó - PE09L</t>
  </si>
  <si>
    <t>Trecho 25 -entre EBV6 e reservatório Campos</t>
  </si>
  <si>
    <t>Reservatório Campos - PE11L</t>
  </si>
  <si>
    <t>Reservatório Barro Branco - derivação para ramal do Agreste - PE13L</t>
  </si>
  <si>
    <t>Observação: o quadro da vazão bombeada será preenchido com o resultado da simulaçãodas demandas em cada portal</t>
  </si>
  <si>
    <t>Anexo I</t>
  </si>
  <si>
    <t>VOLUME ANUAL (hm³) DISPONIBILIZADO PARA O ESTADO DO CEARÁ:</t>
  </si>
  <si>
    <t>VOLUME ANUAL (hm³) DISPONIBILIZADO PARA O ESTADO DA PARAÍBA:</t>
  </si>
  <si>
    <t>VOLUME ANUAL (hm³) DISPONIBILIZADO PARA O ESTADO  DE PERNAMBUCO:</t>
  </si>
  <si>
    <t>Repartição de vazões (m³/s) disponibilizadas entre os estados em 2021</t>
  </si>
  <si>
    <t>SOMA</t>
  </si>
  <si>
    <t>CONFERÊNCIA</t>
  </si>
  <si>
    <t>VAZÃO</t>
  </si>
  <si>
    <t>Média anual</t>
  </si>
  <si>
    <t>Média</t>
  </si>
  <si>
    <t>Eixo</t>
  </si>
  <si>
    <t>aaa</t>
  </si>
  <si>
    <t>Vazão mínima bombeada (m³/s)</t>
  </si>
  <si>
    <t>Trecho 1: EBI1 até reservatório Tucutu</t>
  </si>
  <si>
    <t>Trecho 2: entre reservatório Tucutu e Reservatório Terra Nova</t>
  </si>
  <si>
    <t>Reservatório Muquém - PE05L</t>
  </si>
  <si>
    <t>Trecho 27 -entre reservatório Barro Branco e divisa PE/PB</t>
  </si>
  <si>
    <t>Cenário para simulação de vazões bombeadas:</t>
  </si>
  <si>
    <t>obs: a demanda corresponde a vazão mínima, sendo que as vazões nos trechos de canais foram somadas no portal mais próximo, tendo o cuidado de respeitar as EB's</t>
  </si>
  <si>
    <t>Eixo Leste</t>
  </si>
  <si>
    <t>PE01L</t>
  </si>
  <si>
    <t>PE02L</t>
  </si>
  <si>
    <t>PE03L</t>
  </si>
  <si>
    <t>PE04L</t>
  </si>
  <si>
    <t>PE05L</t>
  </si>
  <si>
    <t>PE06L</t>
  </si>
  <si>
    <t>PE07L</t>
  </si>
  <si>
    <t>PE08L</t>
  </si>
  <si>
    <t>PE09L</t>
  </si>
  <si>
    <t>PE10L</t>
  </si>
  <si>
    <t>PE11L</t>
  </si>
  <si>
    <t>PE12L</t>
  </si>
  <si>
    <t>PE13L</t>
  </si>
  <si>
    <t>PB01L</t>
  </si>
  <si>
    <t>Eixo Norte</t>
  </si>
  <si>
    <t>PE01N</t>
  </si>
  <si>
    <t>PE02N</t>
  </si>
  <si>
    <t>PE03N</t>
  </si>
  <si>
    <t>PE04N</t>
  </si>
  <si>
    <t>PE05N</t>
  </si>
  <si>
    <t>PE06N</t>
  </si>
  <si>
    <t>PE07N</t>
  </si>
  <si>
    <t>CE01N</t>
  </si>
  <si>
    <t>CE02N</t>
  </si>
  <si>
    <t>PB01N</t>
  </si>
  <si>
    <t>PB02N</t>
  </si>
  <si>
    <t>CE03N</t>
  </si>
  <si>
    <t>PB03N</t>
  </si>
  <si>
    <t>PB04N</t>
  </si>
  <si>
    <t>CE04N</t>
  </si>
  <si>
    <t>RN01N</t>
  </si>
  <si>
    <t>RN02N</t>
  </si>
  <si>
    <t>obs: a demanda corresponde a vazão MÉDIA, sendo que as vazões nos trechos de canais foram somadas no portal mais próximo, tendo o cuidado de respeitar as EB's</t>
  </si>
  <si>
    <t>trechos 21 e 22</t>
  </si>
  <si>
    <t>trechos 23 e 24</t>
  </si>
  <si>
    <t>trechos 25</t>
  </si>
  <si>
    <t>trechos 26 e 27</t>
  </si>
  <si>
    <t>ramal do agreste</t>
  </si>
  <si>
    <t>trecho 20</t>
  </si>
  <si>
    <t>trecho 19</t>
  </si>
  <si>
    <t>trechos 17 e 18</t>
  </si>
  <si>
    <t>trecho 16</t>
  </si>
  <si>
    <t>trecho 15</t>
  </si>
  <si>
    <t>trechos 13 e 14</t>
  </si>
  <si>
    <t>trecho 12</t>
  </si>
  <si>
    <t>trechos 10 e 11</t>
  </si>
  <si>
    <t>trechos 8 e 9</t>
  </si>
  <si>
    <t>trecho 7</t>
  </si>
  <si>
    <t>trechos 5 e 6</t>
  </si>
  <si>
    <t>ramal entremontes</t>
  </si>
  <si>
    <t>trecho 4</t>
  </si>
  <si>
    <t>trechos 2 e 3</t>
  </si>
  <si>
    <t>trecho 1</t>
  </si>
  <si>
    <t>CAC</t>
  </si>
  <si>
    <t>Porcos</t>
  </si>
  <si>
    <t>monteiro</t>
  </si>
  <si>
    <t xml:space="preserve">PERNAMBUCO - VAZÕES MÍNIMAS MÉDIAS MENSAIS (m³/s) </t>
  </si>
  <si>
    <t xml:space="preserve">CEARÁ - VAZÕES MÍNIMAS MÉDIAS MENSAIS (m³/s) </t>
  </si>
  <si>
    <t xml:space="preserve">PARAÍBA - VAZÕES MÍNIMAS MÉDIAS MENSAIS (m³/s) </t>
  </si>
  <si>
    <t xml:space="preserve">CEARÁ - VAZÕES MÍNIMAS MÉDIAS MENSAIS (m³/s)  (m³/s) </t>
  </si>
  <si>
    <t xml:space="preserve">PARAÍBA - VAZÕES MÍNIMAS MÉDIAS MENSAIS (m³/s)  (m³/s) </t>
  </si>
  <si>
    <t xml:space="preserve">PERNAMBUCO - VAZÕES MÍNIMAS MÉDIAS MENSAIS (m³/s)  (m³/s) </t>
  </si>
  <si>
    <t xml:space="preserve">CEARÁ - VAZÕES MÁXIMAS MÉDIAS MENSAIS (m³/s) </t>
  </si>
  <si>
    <t xml:space="preserve">PARAÍBA - VAZÕES MÁXIMAS MÉDIAS MENSAIS (m³/s) </t>
  </si>
  <si>
    <t xml:space="preserve">PERNAMBUCO - VAZÕES MÁXIMAS MÉDIAS MENSAIS (m³/s) </t>
  </si>
  <si>
    <t>Reservatório Porcos - CE02N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</si>
</sst>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sz val="9.5"/>
      <color theme="1"/>
      <name val="Arial"/>
      <family val="2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gray0625">
        <bgColor theme="8" tint="0.79998168889431442"/>
      </patternFill>
    </fill>
    <fill>
      <patternFill patternType="gray0625">
        <bgColor theme="8" tint="0.599963377788628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" fontId="1" fillId="1" borderId="4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" fontId="1" fillId="1" borderId="11" xfId="0" applyNumberFormat="1" applyFont="1" applyFill="1" applyBorder="1" applyAlignment="1">
      <alignment horizontal="center"/>
    </xf>
    <xf numFmtId="0" fontId="0" fillId="6" borderId="0" xfId="0" applyFill="1"/>
    <xf numFmtId="0" fontId="6" fillId="0" borderId="4" xfId="0" applyFont="1" applyBorder="1" applyAlignment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7" fillId="5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165" fontId="0" fillId="6" borderId="3" xfId="0" applyNumberFormat="1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164" fontId="10" fillId="6" borderId="1" xfId="0" applyNumberFormat="1" applyFont="1" applyFill="1" applyBorder="1" applyAlignment="1" applyProtection="1">
      <alignment horizontal="center" wrapText="1"/>
      <protection locked="0"/>
    </xf>
    <xf numFmtId="0" fontId="2" fillId="7" borderId="0" xfId="0" applyFont="1" applyFill="1"/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3" borderId="4" xfId="0" applyFont="1" applyFill="1" applyBorder="1"/>
    <xf numFmtId="17" fontId="1" fillId="1" borderId="19" xfId="0" applyNumberFormat="1" applyFont="1" applyFill="1" applyBorder="1" applyAlignment="1">
      <alignment horizontal="center"/>
    </xf>
    <xf numFmtId="166" fontId="12" fillId="8" borderId="4" xfId="0" applyNumberFormat="1" applyFont="1" applyFill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6" fontId="12" fillId="8" borderId="1" xfId="0" applyNumberFormat="1" applyFont="1" applyFill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0" fontId="2" fillId="0" borderId="0" xfId="0" applyFont="1"/>
    <xf numFmtId="0" fontId="1" fillId="3" borderId="13" xfId="0" applyFont="1" applyFill="1" applyBorder="1"/>
    <xf numFmtId="166" fontId="12" fillId="8" borderId="13" xfId="0" applyNumberFormat="1" applyFont="1" applyFill="1" applyBorder="1" applyAlignment="1">
      <alignment horizontal="center" vertical="center" wrapText="1"/>
    </xf>
    <xf numFmtId="166" fontId="12" fillId="8" borderId="2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5" fontId="1" fillId="6" borderId="3" xfId="0" applyNumberFormat="1" applyFont="1" applyFill="1" applyBorder="1" applyAlignment="1" applyProtection="1">
      <alignment horizontal="center"/>
    </xf>
    <xf numFmtId="0" fontId="7" fillId="5" borderId="14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7" fontId="11" fillId="4" borderId="7" xfId="0" applyNumberFormat="1" applyFont="1" applyFill="1" applyBorder="1" applyAlignment="1">
      <alignment horizontal="center" vertical="center" wrapText="1"/>
    </xf>
    <xf numFmtId="17" fontId="11" fillId="4" borderId="8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7" fontId="11" fillId="4" borderId="16" xfId="0" applyNumberFormat="1" applyFont="1" applyFill="1" applyBorder="1" applyAlignment="1">
      <alignment horizontal="center" vertical="center" wrapText="1"/>
    </xf>
    <xf numFmtId="17" fontId="11" fillId="4" borderId="15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" fontId="7" fillId="4" borderId="7" xfId="0" applyNumberFormat="1" applyFont="1" applyFill="1" applyBorder="1" applyAlignment="1">
      <alignment horizontal="center" vertical="center" wrapText="1"/>
    </xf>
    <xf numFmtId="17" fontId="7" fillId="4" borderId="8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17" fontId="11" fillId="4" borderId="17" xfId="0" applyNumberFormat="1" applyFont="1" applyFill="1" applyBorder="1" applyAlignment="1">
      <alignment horizontal="center" vertical="center" wrapText="1"/>
    </xf>
    <xf numFmtId="17" fontId="11" fillId="4" borderId="18" xfId="0" applyNumberFormat="1" applyFont="1" applyFill="1" applyBorder="1" applyAlignment="1">
      <alignment horizontal="center" vertical="center" wrapText="1"/>
    </xf>
    <xf numFmtId="17" fontId="11" fillId="4" borderId="4" xfId="0" applyNumberFormat="1" applyFont="1" applyFill="1" applyBorder="1" applyAlignment="1">
      <alignment horizontal="center" vertical="center" wrapText="1"/>
    </xf>
    <xf numFmtId="17" fontId="11" fillId="4" borderId="11" xfId="0" applyNumberFormat="1" applyFont="1" applyFill="1" applyBorder="1" applyAlignment="1">
      <alignment horizontal="center" vertical="center" wrapText="1"/>
    </xf>
    <xf numFmtId="17" fontId="7" fillId="4" borderId="4" xfId="0" applyNumberFormat="1" applyFont="1" applyFill="1" applyBorder="1" applyAlignment="1">
      <alignment horizontal="center" vertical="center" wrapText="1"/>
    </xf>
    <xf numFmtId="17" fontId="7" fillId="4" borderId="11" xfId="0" applyNumberFormat="1" applyFont="1" applyFill="1" applyBorder="1" applyAlignment="1">
      <alignment horizontal="center" vertical="center" wrapText="1"/>
    </xf>
    <xf numFmtId="17" fontId="7" fillId="4" borderId="16" xfId="0" applyNumberFormat="1" applyFont="1" applyFill="1" applyBorder="1" applyAlignment="1">
      <alignment horizontal="center" vertical="center" wrapText="1"/>
    </xf>
    <xf numFmtId="17" fontId="7" fillId="4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C3F6-889F-4D91-9680-0F53DCFBD605}">
  <dimension ref="A1:H3"/>
  <sheetViews>
    <sheetView workbookViewId="0">
      <selection activeCell="D28" sqref="D28"/>
    </sheetView>
  </sheetViews>
  <sheetFormatPr defaultRowHeight="15" x14ac:dyDescent="0.25"/>
  <sheetData>
    <row r="1" spans="1:8" x14ac:dyDescent="0.25">
      <c r="A1" t="s">
        <v>44</v>
      </c>
    </row>
    <row r="2" spans="1:8" x14ac:dyDescent="0.25">
      <c r="A2" s="9" t="s">
        <v>42</v>
      </c>
      <c r="B2" s="9"/>
      <c r="C2" s="9"/>
      <c r="D2" s="9"/>
      <c r="E2" s="9"/>
      <c r="F2" s="9"/>
      <c r="G2" s="9"/>
      <c r="H2" s="9"/>
    </row>
    <row r="3" spans="1:8" x14ac:dyDescent="0.25">
      <c r="A3" t="s">
        <v>43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BE86F-B6E2-417D-B896-9DEC8BB41436}">
  <dimension ref="B1:O59"/>
  <sheetViews>
    <sheetView workbookViewId="0">
      <selection activeCell="L21" sqref="L21"/>
    </sheetView>
  </sheetViews>
  <sheetFormatPr defaultRowHeight="15" x14ac:dyDescent="0.25"/>
  <cols>
    <col min="2" max="2" width="10.5703125" customWidth="1"/>
    <col min="4" max="4" width="11.7109375" customWidth="1"/>
    <col min="5" max="5" width="8.28515625" customWidth="1"/>
    <col min="6" max="6" width="6.7109375" customWidth="1"/>
    <col min="7" max="7" width="7.5703125" customWidth="1"/>
    <col min="8" max="9" width="7.28515625" customWidth="1"/>
    <col min="10" max="10" width="7.7109375" customWidth="1"/>
    <col min="11" max="11" width="6.7109375" customWidth="1"/>
    <col min="12" max="12" width="7.7109375" customWidth="1"/>
    <col min="13" max="13" width="6.7109375" customWidth="1"/>
    <col min="14" max="14" width="6.85546875" customWidth="1"/>
    <col min="15" max="15" width="7.85546875" customWidth="1"/>
    <col min="16" max="16" width="7.28515625" customWidth="1"/>
  </cols>
  <sheetData>
    <row r="1" spans="2:15" x14ac:dyDescent="0.25">
      <c r="B1" t="s">
        <v>79</v>
      </c>
    </row>
    <row r="2" spans="2:15" x14ac:dyDescent="0.25">
      <c r="B2" t="s">
        <v>80</v>
      </c>
    </row>
    <row r="3" spans="2:15" ht="15.75" thickBot="1" x14ac:dyDescent="0.3"/>
    <row r="4" spans="2:15" ht="15.75" thickBot="1" x14ac:dyDescent="0.3">
      <c r="B4" s="30" t="s">
        <v>81</v>
      </c>
      <c r="C4" s="31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32" t="s">
        <v>71</v>
      </c>
    </row>
    <row r="5" spans="2:15" ht="15.75" thickBot="1" x14ac:dyDescent="0.3">
      <c r="B5" s="32" t="s">
        <v>82</v>
      </c>
      <c r="C5" s="33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34">
        <v>0</v>
      </c>
      <c r="N5" s="34">
        <v>4.0000000000000001E-3</v>
      </c>
      <c r="O5" s="35">
        <v>3.3333333333333332E-4</v>
      </c>
    </row>
    <row r="6" spans="2:15" ht="15.75" thickBot="1" x14ac:dyDescent="0.3">
      <c r="B6" s="32" t="s">
        <v>83</v>
      </c>
      <c r="C6" s="36">
        <v>0</v>
      </c>
      <c r="D6" s="37">
        <v>0</v>
      </c>
      <c r="E6" s="37">
        <v>0</v>
      </c>
      <c r="F6" s="37">
        <v>0</v>
      </c>
      <c r="G6" s="37">
        <v>0</v>
      </c>
      <c r="H6" s="37">
        <v>0</v>
      </c>
      <c r="I6" s="37">
        <v>0</v>
      </c>
      <c r="J6" s="37">
        <v>0</v>
      </c>
      <c r="K6" s="37">
        <v>0</v>
      </c>
      <c r="L6" s="37">
        <v>0</v>
      </c>
      <c r="M6" s="37">
        <v>0</v>
      </c>
      <c r="N6" s="37">
        <v>0</v>
      </c>
      <c r="O6" s="38">
        <v>0</v>
      </c>
    </row>
    <row r="7" spans="2:15" ht="15.75" thickBot="1" x14ac:dyDescent="0.3">
      <c r="B7" s="32" t="s">
        <v>84</v>
      </c>
      <c r="C7" s="36">
        <v>0</v>
      </c>
      <c r="D7" s="37">
        <v>0</v>
      </c>
      <c r="E7" s="37">
        <v>0</v>
      </c>
      <c r="F7" s="37">
        <v>0</v>
      </c>
      <c r="G7" s="37">
        <v>0</v>
      </c>
      <c r="H7" s="37">
        <v>0</v>
      </c>
      <c r="I7" s="37">
        <v>0</v>
      </c>
      <c r="J7" s="37">
        <v>0</v>
      </c>
      <c r="K7" s="37">
        <v>0</v>
      </c>
      <c r="L7" s="37">
        <v>0</v>
      </c>
      <c r="M7" s="37">
        <v>0</v>
      </c>
      <c r="N7" s="37">
        <v>0</v>
      </c>
      <c r="O7" s="38">
        <v>0</v>
      </c>
    </row>
    <row r="8" spans="2:15" ht="15.75" thickBot="1" x14ac:dyDescent="0.3">
      <c r="B8" s="32" t="s">
        <v>85</v>
      </c>
      <c r="C8" s="36">
        <v>0</v>
      </c>
      <c r="D8" s="37">
        <v>0</v>
      </c>
      <c r="E8" s="37">
        <v>0</v>
      </c>
      <c r="F8" s="37">
        <v>0</v>
      </c>
      <c r="G8" s="37">
        <v>0</v>
      </c>
      <c r="H8" s="37">
        <v>0</v>
      </c>
      <c r="I8" s="37">
        <v>0</v>
      </c>
      <c r="J8" s="37">
        <v>0</v>
      </c>
      <c r="K8" s="37">
        <v>0</v>
      </c>
      <c r="L8" s="37">
        <v>0</v>
      </c>
      <c r="M8" s="37">
        <v>0</v>
      </c>
      <c r="N8" s="37">
        <v>0</v>
      </c>
      <c r="O8" s="38">
        <v>0</v>
      </c>
    </row>
    <row r="9" spans="2:15" ht="15.75" thickBot="1" x14ac:dyDescent="0.3">
      <c r="B9" s="32" t="s">
        <v>86</v>
      </c>
      <c r="C9" s="36">
        <v>0</v>
      </c>
      <c r="D9" s="37">
        <v>0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8">
        <v>0</v>
      </c>
    </row>
    <row r="10" spans="2:15" ht="15.75" thickBot="1" x14ac:dyDescent="0.3">
      <c r="B10" s="32" t="s">
        <v>87</v>
      </c>
      <c r="C10" s="36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8">
        <v>0</v>
      </c>
    </row>
    <row r="11" spans="2:15" ht="15.75" thickBot="1" x14ac:dyDescent="0.3">
      <c r="B11" s="32" t="s">
        <v>88</v>
      </c>
      <c r="C11" s="36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8">
        <v>0</v>
      </c>
    </row>
    <row r="12" spans="2:15" ht="15.75" thickBot="1" x14ac:dyDescent="0.3">
      <c r="B12" s="32" t="s">
        <v>89</v>
      </c>
      <c r="C12" s="36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7">
        <v>0</v>
      </c>
      <c r="M12" s="37">
        <v>0</v>
      </c>
      <c r="N12" s="37">
        <v>1.7999999999999999E-2</v>
      </c>
      <c r="O12" s="38">
        <v>1.4999999999999998E-3</v>
      </c>
    </row>
    <row r="13" spans="2:15" ht="15.75" thickBot="1" x14ac:dyDescent="0.3">
      <c r="B13" s="32" t="s">
        <v>90</v>
      </c>
      <c r="C13" s="36">
        <v>0.33</v>
      </c>
      <c r="D13" s="37">
        <v>0.33</v>
      </c>
      <c r="E13" s="37">
        <v>0.33</v>
      </c>
      <c r="F13" s="37">
        <v>0.33</v>
      </c>
      <c r="G13" s="37">
        <v>0.33900000000000002</v>
      </c>
      <c r="H13" s="37">
        <v>0.33900000000000002</v>
      </c>
      <c r="I13" s="37">
        <v>0.45900000000000002</v>
      </c>
      <c r="J13" s="37">
        <v>0.45900000000000002</v>
      </c>
      <c r="K13" s="37">
        <v>0.45900000000000002</v>
      </c>
      <c r="L13" s="37">
        <v>0.45900000000000002</v>
      </c>
      <c r="M13" s="37">
        <v>0.45900000000000002</v>
      </c>
      <c r="N13" s="37">
        <v>0.46400000000000002</v>
      </c>
      <c r="O13" s="38">
        <v>0.39641666666666664</v>
      </c>
    </row>
    <row r="14" spans="2:15" ht="15.75" thickBot="1" x14ac:dyDescent="0.3">
      <c r="B14" s="32" t="s">
        <v>91</v>
      </c>
      <c r="C14" s="36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8">
        <v>0</v>
      </c>
    </row>
    <row r="15" spans="2:15" ht="15.75" thickBot="1" x14ac:dyDescent="0.3">
      <c r="B15" s="32" t="s">
        <v>92</v>
      </c>
      <c r="C15" s="36">
        <v>0.16</v>
      </c>
      <c r="D15" s="37">
        <v>0.16</v>
      </c>
      <c r="E15" s="37">
        <v>0.16</v>
      </c>
      <c r="F15" s="37">
        <v>0.16</v>
      </c>
      <c r="G15" s="37">
        <v>0.16</v>
      </c>
      <c r="H15" s="37">
        <v>0.16</v>
      </c>
      <c r="I15" s="37">
        <v>0.2</v>
      </c>
      <c r="J15" s="37">
        <v>0.2</v>
      </c>
      <c r="K15" s="37">
        <v>0.2</v>
      </c>
      <c r="L15" s="37">
        <v>0.2</v>
      </c>
      <c r="M15" s="37">
        <v>0.2</v>
      </c>
      <c r="N15" s="37">
        <v>0.2</v>
      </c>
      <c r="O15" s="38">
        <v>0.17999999999999997</v>
      </c>
    </row>
    <row r="16" spans="2:15" ht="15.75" thickBot="1" x14ac:dyDescent="0.3">
      <c r="B16" s="32" t="s">
        <v>93</v>
      </c>
      <c r="C16" s="36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8">
        <v>0</v>
      </c>
    </row>
    <row r="17" spans="2:15" ht="15.75" thickBot="1" x14ac:dyDescent="0.3">
      <c r="B17" s="39" t="s">
        <v>94</v>
      </c>
      <c r="C17" s="36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8">
        <v>0</v>
      </c>
    </row>
    <row r="18" spans="2:15" ht="15.75" thickBot="1" x14ac:dyDescent="0.3">
      <c r="B18" s="39" t="s">
        <v>95</v>
      </c>
      <c r="C18" s="40">
        <v>6.9999999999999991</v>
      </c>
      <c r="D18" s="41">
        <v>6.9999999999999991</v>
      </c>
      <c r="E18" s="41">
        <v>6.9999999999999991</v>
      </c>
      <c r="F18" s="41">
        <v>6.9999999999999991</v>
      </c>
      <c r="G18" s="41">
        <v>2.5</v>
      </c>
      <c r="H18" s="41">
        <v>2.5</v>
      </c>
      <c r="I18" s="41">
        <v>1</v>
      </c>
      <c r="J18" s="41">
        <v>1</v>
      </c>
      <c r="K18" s="41">
        <v>1</v>
      </c>
      <c r="L18" s="41">
        <v>1</v>
      </c>
      <c r="M18" s="41">
        <v>1</v>
      </c>
      <c r="N18" s="41">
        <v>1</v>
      </c>
      <c r="O18" s="42">
        <v>3.2500000000000009</v>
      </c>
    </row>
    <row r="19" spans="2:15" ht="15.75" x14ac:dyDescent="0.25">
      <c r="C19" s="43"/>
      <c r="D19" s="43"/>
      <c r="E19" s="43"/>
      <c r="F19" s="43"/>
      <c r="G19" s="43"/>
      <c r="H19" s="43"/>
      <c r="I19" s="43"/>
      <c r="J19" s="43"/>
    </row>
    <row r="20" spans="2:15" ht="16.5" thickBot="1" x14ac:dyDescent="0.3">
      <c r="C20" s="43"/>
    </row>
    <row r="21" spans="2:15" ht="15.75" thickBot="1" x14ac:dyDescent="0.3">
      <c r="B21" s="44" t="s">
        <v>96</v>
      </c>
      <c r="C21" s="4" t="s">
        <v>18</v>
      </c>
      <c r="D21" s="4" t="s">
        <v>19</v>
      </c>
      <c r="E21" s="4" t="s">
        <v>20</v>
      </c>
      <c r="F21" s="4" t="s">
        <v>21</v>
      </c>
      <c r="G21" s="4" t="s">
        <v>22</v>
      </c>
      <c r="H21" s="4" t="s">
        <v>23</v>
      </c>
      <c r="I21" s="4" t="s">
        <v>24</v>
      </c>
      <c r="J21" s="4" t="s">
        <v>25</v>
      </c>
      <c r="K21" s="4" t="s">
        <v>26</v>
      </c>
      <c r="L21" s="4" t="s">
        <v>27</v>
      </c>
      <c r="M21" s="4" t="s">
        <v>28</v>
      </c>
      <c r="N21" s="4" t="s">
        <v>29</v>
      </c>
      <c r="O21" s="32" t="s">
        <v>71</v>
      </c>
    </row>
    <row r="22" spans="2:15" ht="15.75" thickBot="1" x14ac:dyDescent="0.3">
      <c r="B22" s="45" t="s">
        <v>97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5">
        <v>0</v>
      </c>
    </row>
    <row r="23" spans="2:15" ht="15.75" thickBot="1" x14ac:dyDescent="0.3">
      <c r="B23" s="45" t="s">
        <v>98</v>
      </c>
      <c r="C23" s="37">
        <v>1E-3</v>
      </c>
      <c r="D23" s="37">
        <v>1E-3</v>
      </c>
      <c r="E23" s="37">
        <v>1E-3</v>
      </c>
      <c r="F23" s="37">
        <v>1E-3</v>
      </c>
      <c r="G23" s="37">
        <v>1E-3</v>
      </c>
      <c r="H23" s="37">
        <v>1E-3</v>
      </c>
      <c r="I23" s="37">
        <v>1E-3</v>
      </c>
      <c r="J23" s="37">
        <v>1E-3</v>
      </c>
      <c r="K23" s="37">
        <v>1E-3</v>
      </c>
      <c r="L23" s="37">
        <v>1E-3</v>
      </c>
      <c r="M23" s="37">
        <v>1E-3</v>
      </c>
      <c r="N23" s="37">
        <v>1E-3</v>
      </c>
      <c r="O23" s="38">
        <v>1.0000000000000002E-3</v>
      </c>
    </row>
    <row r="24" spans="2:15" ht="15.75" thickBot="1" x14ac:dyDescent="0.3">
      <c r="B24" s="45" t="s">
        <v>99</v>
      </c>
      <c r="C24" s="37">
        <v>1E-3</v>
      </c>
      <c r="D24" s="37">
        <v>1E-3</v>
      </c>
      <c r="E24" s="37">
        <v>1E-3</v>
      </c>
      <c r="F24" s="37">
        <v>1E-3</v>
      </c>
      <c r="G24" s="37">
        <v>1E-3</v>
      </c>
      <c r="H24" s="37">
        <v>1E-3</v>
      </c>
      <c r="I24" s="37">
        <v>2.1000000000000001E-2</v>
      </c>
      <c r="J24" s="37">
        <v>2.1000000000000001E-2</v>
      </c>
      <c r="K24" s="37">
        <v>2.1000000000000001E-2</v>
      </c>
      <c r="L24" s="37">
        <v>2.1000000000000001E-2</v>
      </c>
      <c r="M24" s="37">
        <v>2.1000000000000001E-2</v>
      </c>
      <c r="N24" s="37">
        <v>2.8000000000000001E-2</v>
      </c>
      <c r="O24" s="38">
        <v>1.1583333333333334E-2</v>
      </c>
    </row>
    <row r="25" spans="2:15" ht="15.75" thickBot="1" x14ac:dyDescent="0.3">
      <c r="B25" s="45" t="s">
        <v>100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8">
        <v>0</v>
      </c>
    </row>
    <row r="26" spans="2:15" ht="15.75" thickBot="1" x14ac:dyDescent="0.3">
      <c r="B26" s="45" t="s">
        <v>101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4.0000000000000001E-3</v>
      </c>
      <c r="O26" s="38">
        <v>3.3333333333333332E-4</v>
      </c>
    </row>
    <row r="27" spans="2:15" ht="15.75" thickBot="1" x14ac:dyDescent="0.3">
      <c r="B27" s="45" t="s">
        <v>102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8">
        <v>0</v>
      </c>
    </row>
    <row r="28" spans="2:15" ht="15.75" thickBot="1" x14ac:dyDescent="0.3">
      <c r="B28" s="46" t="s">
        <v>103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1.2E-2</v>
      </c>
      <c r="O28" s="38">
        <v>1E-3</v>
      </c>
    </row>
    <row r="29" spans="2:15" ht="15.75" thickBot="1" x14ac:dyDescent="0.3">
      <c r="B29" s="45" t="s">
        <v>104</v>
      </c>
      <c r="C29" s="37">
        <v>12</v>
      </c>
      <c r="D29" s="37">
        <v>12</v>
      </c>
      <c r="E29" s="37">
        <v>12</v>
      </c>
      <c r="F29" s="37">
        <v>1</v>
      </c>
      <c r="G29" s="37">
        <v>1</v>
      </c>
      <c r="H29" s="37">
        <v>1</v>
      </c>
      <c r="I29" s="37">
        <v>1</v>
      </c>
      <c r="J29" s="37">
        <v>1</v>
      </c>
      <c r="K29" s="37">
        <v>1</v>
      </c>
      <c r="L29" s="37">
        <v>1</v>
      </c>
      <c r="M29" s="37">
        <v>1</v>
      </c>
      <c r="N29" s="37">
        <v>1</v>
      </c>
      <c r="O29" s="38">
        <v>3.75</v>
      </c>
    </row>
    <row r="30" spans="2:15" ht="15.75" thickBot="1" x14ac:dyDescent="0.3">
      <c r="B30" s="45" t="s">
        <v>105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8">
        <v>0</v>
      </c>
    </row>
    <row r="31" spans="2:15" ht="15.75" thickBot="1" x14ac:dyDescent="0.3">
      <c r="B31" s="45" t="s">
        <v>106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8">
        <v>0</v>
      </c>
    </row>
    <row r="32" spans="2:15" ht="15.75" thickBot="1" x14ac:dyDescent="0.3">
      <c r="B32" s="45" t="s">
        <v>107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8">
        <v>0</v>
      </c>
    </row>
    <row r="33" spans="2:15" ht="15.75" thickBot="1" x14ac:dyDescent="0.3">
      <c r="B33" s="45" t="s">
        <v>108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8">
        <v>0</v>
      </c>
    </row>
    <row r="34" spans="2:15" ht="15.75" thickBot="1" x14ac:dyDescent="0.3">
      <c r="B34" s="45" t="s">
        <v>109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8">
        <v>0</v>
      </c>
    </row>
    <row r="35" spans="2:15" ht="15.75" thickBot="1" x14ac:dyDescent="0.3">
      <c r="B35" s="45" t="s">
        <v>110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8">
        <v>0</v>
      </c>
    </row>
    <row r="36" spans="2:15" ht="15.75" thickBot="1" x14ac:dyDescent="0.3">
      <c r="B36" s="45" t="s">
        <v>111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8">
        <v>0</v>
      </c>
    </row>
    <row r="37" spans="2:15" ht="15.75" thickBot="1" x14ac:dyDescent="0.3">
      <c r="B37" s="45" t="s">
        <v>112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8">
        <v>0</v>
      </c>
    </row>
    <row r="38" spans="2:15" ht="15.75" thickBot="1" x14ac:dyDescent="0.3">
      <c r="B38" s="46" t="s">
        <v>113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2">
        <v>0</v>
      </c>
    </row>
    <row r="47" spans="2:15" ht="15.75" x14ac:dyDescent="0.25">
      <c r="C47" s="43"/>
      <c r="D47" s="43"/>
      <c r="E47" s="43"/>
      <c r="F47" s="43"/>
      <c r="G47" s="43"/>
      <c r="H47" s="43"/>
      <c r="I47" s="43"/>
      <c r="J47" s="43"/>
    </row>
    <row r="48" spans="2:15" ht="15.75" x14ac:dyDescent="0.25">
      <c r="C48" s="43"/>
    </row>
    <row r="49" spans="3:3" ht="15.75" x14ac:dyDescent="0.25">
      <c r="C49" s="43"/>
    </row>
    <row r="50" spans="3:3" ht="15.75" x14ac:dyDescent="0.25">
      <c r="C50" s="43"/>
    </row>
    <row r="51" spans="3:3" ht="15.75" x14ac:dyDescent="0.25">
      <c r="C51" s="43"/>
    </row>
    <row r="52" spans="3:3" ht="15.75" x14ac:dyDescent="0.25">
      <c r="C52" s="43"/>
    </row>
    <row r="53" spans="3:3" ht="15.75" x14ac:dyDescent="0.25">
      <c r="C53" s="43"/>
    </row>
    <row r="54" spans="3:3" ht="15.75" x14ac:dyDescent="0.25">
      <c r="C54" s="43"/>
    </row>
    <row r="55" spans="3:3" ht="15.75" x14ac:dyDescent="0.25">
      <c r="C55" s="43"/>
    </row>
    <row r="56" spans="3:3" ht="15.75" x14ac:dyDescent="0.25">
      <c r="C56" s="43"/>
    </row>
    <row r="57" spans="3:3" ht="15.75" x14ac:dyDescent="0.25">
      <c r="C57" s="43"/>
    </row>
    <row r="58" spans="3:3" ht="15.75" x14ac:dyDescent="0.25">
      <c r="C58" s="43"/>
    </row>
    <row r="59" spans="3:3" ht="15.75" x14ac:dyDescent="0.25">
      <c r="C59" s="43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3F4-D367-4559-9017-F0592AF6EF83}">
  <dimension ref="B1:Q59"/>
  <sheetViews>
    <sheetView topLeftCell="A10" workbookViewId="0">
      <selection activeCell="N28" sqref="N28"/>
    </sheetView>
  </sheetViews>
  <sheetFormatPr defaultRowHeight="15" x14ac:dyDescent="0.25"/>
  <cols>
    <col min="2" max="2" width="10.5703125" customWidth="1"/>
    <col min="4" max="4" width="11.7109375" customWidth="1"/>
    <col min="5" max="5" width="8.28515625" customWidth="1"/>
    <col min="6" max="6" width="7.28515625" customWidth="1"/>
    <col min="7" max="7" width="7.5703125" customWidth="1"/>
    <col min="8" max="9" width="7.28515625" customWidth="1"/>
    <col min="10" max="10" width="7.7109375" customWidth="1"/>
    <col min="11" max="11" width="6.7109375" customWidth="1"/>
    <col min="12" max="12" width="7.7109375" customWidth="1"/>
    <col min="13" max="13" width="6.7109375" customWidth="1"/>
    <col min="14" max="14" width="6.85546875" customWidth="1"/>
    <col min="15" max="15" width="7.85546875" customWidth="1"/>
    <col min="16" max="16" width="7.28515625" customWidth="1"/>
  </cols>
  <sheetData>
    <row r="1" spans="2:17" x14ac:dyDescent="0.25">
      <c r="B1" t="s">
        <v>79</v>
      </c>
    </row>
    <row r="2" spans="2:17" x14ac:dyDescent="0.25">
      <c r="B2" t="s">
        <v>114</v>
      </c>
    </row>
    <row r="3" spans="2:17" ht="15.75" thickBot="1" x14ac:dyDescent="0.3"/>
    <row r="4" spans="2:17" ht="15.75" thickBot="1" x14ac:dyDescent="0.3">
      <c r="B4" s="30" t="s">
        <v>81</v>
      </c>
      <c r="C4" s="31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32" t="s">
        <v>71</v>
      </c>
    </row>
    <row r="5" spans="2:17" ht="15.75" thickBot="1" x14ac:dyDescent="0.3">
      <c r="B5" s="32" t="s">
        <v>82</v>
      </c>
      <c r="C5" s="33">
        <f>'Anexo I PGA 2021 vMED'!F32</f>
        <v>0</v>
      </c>
      <c r="D5" s="33">
        <f>'Anexo I PGA 2021 vMED'!G32</f>
        <v>0</v>
      </c>
      <c r="E5" s="33">
        <f>'Anexo I PGA 2021 vMED'!H32</f>
        <v>0</v>
      </c>
      <c r="F5" s="33">
        <f>'Anexo I PGA 2021 vMED'!I32</f>
        <v>0</v>
      </c>
      <c r="G5" s="33">
        <f>'Anexo I PGA 2021 vMED'!J32</f>
        <v>0</v>
      </c>
      <c r="H5" s="33">
        <f>'Anexo I PGA 2021 vMED'!K32</f>
        <v>0</v>
      </c>
      <c r="I5" s="33">
        <f>'Anexo I PGA 2021 vMED'!L32</f>
        <v>0</v>
      </c>
      <c r="J5" s="33">
        <f>'Anexo I PGA 2021 vMED'!M32</f>
        <v>0</v>
      </c>
      <c r="K5" s="33">
        <f>'Anexo I PGA 2021 vMED'!N32</f>
        <v>0</v>
      </c>
      <c r="L5" s="33">
        <f>'Anexo I PGA 2021 vMED'!O32</f>
        <v>0</v>
      </c>
      <c r="M5" s="33">
        <f>'Anexo I PGA 2021 vMED'!P32</f>
        <v>0</v>
      </c>
      <c r="N5" s="33">
        <f>'Anexo I PGA 2021 vMED'!Q32</f>
        <v>5.0000000000000001E-3</v>
      </c>
      <c r="O5" s="35">
        <v>3.3333333333333332E-4</v>
      </c>
      <c r="Q5" t="s">
        <v>127</v>
      </c>
    </row>
    <row r="6" spans="2:17" ht="15.75" thickBot="1" x14ac:dyDescent="0.3">
      <c r="B6" s="32" t="s">
        <v>83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38">
        <v>0</v>
      </c>
      <c r="Q6" t="s">
        <v>126</v>
      </c>
    </row>
    <row r="7" spans="2:17" ht="15.75" thickBot="1" x14ac:dyDescent="0.3">
      <c r="B7" s="32" t="s">
        <v>84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8">
        <v>0</v>
      </c>
      <c r="Q7" t="s">
        <v>125</v>
      </c>
    </row>
    <row r="8" spans="2:17" ht="15.75" thickBot="1" x14ac:dyDescent="0.3">
      <c r="B8" s="32" t="s">
        <v>85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38">
        <v>0</v>
      </c>
      <c r="Q8" t="s">
        <v>124</v>
      </c>
    </row>
    <row r="9" spans="2:17" ht="15.75" thickBot="1" x14ac:dyDescent="0.3">
      <c r="B9" s="32" t="s">
        <v>86</v>
      </c>
      <c r="C9" s="36">
        <f>'Anexo I PGA 2021 vMED'!F33</f>
        <v>0.64</v>
      </c>
      <c r="D9" s="36">
        <f>'Anexo I PGA 2021 vMED'!G33</f>
        <v>0.64</v>
      </c>
      <c r="E9" s="36">
        <f>'Anexo I PGA 2021 vMED'!H33</f>
        <v>0.64</v>
      </c>
      <c r="F9" s="36">
        <f>'Anexo I PGA 2021 vMED'!I33</f>
        <v>0.64</v>
      </c>
      <c r="G9" s="36">
        <f>'Anexo I PGA 2021 vMED'!J33</f>
        <v>0.64</v>
      </c>
      <c r="H9" s="36">
        <f>'Anexo I PGA 2021 vMED'!K33</f>
        <v>0.64</v>
      </c>
      <c r="I9" s="36">
        <f>'Anexo I PGA 2021 vMED'!L33</f>
        <v>0.64</v>
      </c>
      <c r="J9" s="36">
        <f>'Anexo I PGA 2021 vMED'!M33</f>
        <v>0.64</v>
      </c>
      <c r="K9" s="36">
        <f>'Anexo I PGA 2021 vMED'!N33</f>
        <v>0.64</v>
      </c>
      <c r="L9" s="36">
        <f>'Anexo I PGA 2021 vMED'!O33</f>
        <v>0.64</v>
      </c>
      <c r="M9" s="36">
        <f>'Anexo I PGA 2021 vMED'!P33</f>
        <v>0.64</v>
      </c>
      <c r="N9" s="36">
        <f>'Anexo I PGA 2021 vMED'!Q33</f>
        <v>0.64</v>
      </c>
      <c r="O9" s="48">
        <f>'Anexo I PGA 2021 vMED'!R33</f>
        <v>0.6399999999999999</v>
      </c>
      <c r="Q9" t="s">
        <v>123</v>
      </c>
    </row>
    <row r="10" spans="2:17" ht="15.75" thickBot="1" x14ac:dyDescent="0.3">
      <c r="B10" s="32" t="s">
        <v>87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8">
        <v>0</v>
      </c>
      <c r="Q10" t="s">
        <v>122</v>
      </c>
    </row>
    <row r="11" spans="2:17" ht="15.75" thickBot="1" x14ac:dyDescent="0.3">
      <c r="B11" s="32" t="s">
        <v>88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8">
        <v>0</v>
      </c>
      <c r="Q11" t="s">
        <v>121</v>
      </c>
    </row>
    <row r="12" spans="2:17" ht="15.75" thickBot="1" x14ac:dyDescent="0.3">
      <c r="B12" s="32" t="s">
        <v>89</v>
      </c>
      <c r="C12" s="36">
        <f>'Anexo I PGA 2021 vMED'!F34</f>
        <v>0</v>
      </c>
      <c r="D12" s="36">
        <f>'Anexo I PGA 2021 vMED'!G34</f>
        <v>0</v>
      </c>
      <c r="E12" s="36">
        <f>'Anexo I PGA 2021 vMED'!H34</f>
        <v>0</v>
      </c>
      <c r="F12" s="36">
        <f>'Anexo I PGA 2021 vMED'!I34</f>
        <v>6.7500000000000001E-5</v>
      </c>
      <c r="G12" s="36">
        <f>'Anexo I PGA 2021 vMED'!J34</f>
        <v>6.7500000000000001E-5</v>
      </c>
      <c r="H12" s="36">
        <f>'Anexo I PGA 2021 vMED'!K34</f>
        <v>6.7500000000000001E-5</v>
      </c>
      <c r="I12" s="36">
        <f>'Anexo I PGA 2021 vMED'!L34</f>
        <v>6.7500000000000001E-5</v>
      </c>
      <c r="J12" s="36">
        <f>'Anexo I PGA 2021 vMED'!M34</f>
        <v>6.7500000000000001E-5</v>
      </c>
      <c r="K12" s="36">
        <f>'Anexo I PGA 2021 vMED'!N34</f>
        <v>6.7500000000000001E-5</v>
      </c>
      <c r="L12" s="36">
        <f>'Anexo I PGA 2021 vMED'!O34</f>
        <v>6.7500000000000001E-5</v>
      </c>
      <c r="M12" s="36">
        <f>'Anexo I PGA 2021 vMED'!P34</f>
        <v>6.7500000000000001E-5</v>
      </c>
      <c r="N12" s="36">
        <f>'Anexo I PGA 2021 vMED'!Q34</f>
        <v>2.20675E-2</v>
      </c>
      <c r="O12" s="38">
        <v>1.4999999999999998E-3</v>
      </c>
      <c r="Q12" t="s">
        <v>120</v>
      </c>
    </row>
    <row r="13" spans="2:17" ht="15.75" thickBot="1" x14ac:dyDescent="0.3">
      <c r="B13" s="32" t="s">
        <v>90</v>
      </c>
      <c r="C13" s="36">
        <f>'Anexo I PGA 2021 vMED'!F35+'Anexo I PGA 2021 vMED'!F36</f>
        <v>0.34</v>
      </c>
      <c r="D13" s="36">
        <f>'Anexo I PGA 2021 vMED'!G35+'Anexo I PGA 2021 vMED'!G36</f>
        <v>0.34</v>
      </c>
      <c r="E13" s="36">
        <f>'Anexo I PGA 2021 vMED'!H35+'Anexo I PGA 2021 vMED'!H36</f>
        <v>0.34</v>
      </c>
      <c r="F13" s="36">
        <f>'Anexo I PGA 2021 vMED'!I35+'Anexo I PGA 2021 vMED'!I36</f>
        <v>0.34020250000000002</v>
      </c>
      <c r="G13" s="36">
        <f>'Anexo I PGA 2021 vMED'!J35+'Anexo I PGA 2021 vMED'!J36</f>
        <v>0.35120249999999997</v>
      </c>
      <c r="H13" s="36">
        <f>'Anexo I PGA 2021 vMED'!K35+'Anexo I PGA 2021 vMED'!K36</f>
        <v>0.35120249999999997</v>
      </c>
      <c r="I13" s="36">
        <f>'Anexo I PGA 2021 vMED'!L35+'Anexo I PGA 2021 vMED'!L36</f>
        <v>0.50185500000000005</v>
      </c>
      <c r="J13" s="36">
        <f>'Anexo I PGA 2021 vMED'!M35+'Anexo I PGA 2021 vMED'!M36</f>
        <v>0.50185500000000005</v>
      </c>
      <c r="K13" s="36">
        <f>'Anexo I PGA 2021 vMED'!N35+'Anexo I PGA 2021 vMED'!N36</f>
        <v>0.50185500000000005</v>
      </c>
      <c r="L13" s="36">
        <f>'Anexo I PGA 2021 vMED'!O35+'Anexo I PGA 2021 vMED'!O36</f>
        <v>0.502305</v>
      </c>
      <c r="M13" s="36">
        <f>'Anexo I PGA 2021 vMED'!P35+'Anexo I PGA 2021 vMED'!P36</f>
        <v>0.502305</v>
      </c>
      <c r="N13" s="36">
        <f>'Anexo I PGA 2021 vMED'!Q35+'Anexo I PGA 2021 vMED'!Q36</f>
        <v>0.50730500000000001</v>
      </c>
      <c r="O13" s="38">
        <f>'Anexo I PGA 2021 vMED'!R35+'Anexo I PGA 2021 vMED'!R36</f>
        <v>0.42334062500000008</v>
      </c>
      <c r="Q13" t="s">
        <v>115</v>
      </c>
    </row>
    <row r="14" spans="2:17" ht="15.75" thickBot="1" x14ac:dyDescent="0.3">
      <c r="B14" s="32" t="s">
        <v>91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8">
        <v>0</v>
      </c>
      <c r="Q14" t="s">
        <v>116</v>
      </c>
    </row>
    <row r="15" spans="2:17" ht="15.75" thickBot="1" x14ac:dyDescent="0.3">
      <c r="B15" s="32" t="s">
        <v>92</v>
      </c>
      <c r="C15" s="36">
        <f>'Anexo I PGA 2021 vMED'!F37+'Anexo I PGA 2021 vMED'!F38+'Anexo I PGA 2021 vMED'!F39</f>
        <v>0.18</v>
      </c>
      <c r="D15" s="36">
        <f>'Anexo I PGA 2021 vMED'!G37+'Anexo I PGA 2021 vMED'!G38+'Anexo I PGA 2021 vMED'!G39</f>
        <v>0.18</v>
      </c>
      <c r="E15" s="36">
        <f>'Anexo I PGA 2021 vMED'!H37+'Anexo I PGA 2021 vMED'!H38+'Anexo I PGA 2021 vMED'!H39</f>
        <v>0.18</v>
      </c>
      <c r="F15" s="36">
        <f>'Anexo I PGA 2021 vMED'!I37+'Anexo I PGA 2021 vMED'!I38+'Anexo I PGA 2021 vMED'!I39</f>
        <v>0.18054000000000001</v>
      </c>
      <c r="G15" s="36">
        <f>'Anexo I PGA 2021 vMED'!J37+'Anexo I PGA 2021 vMED'!J38+'Anexo I PGA 2021 vMED'!J39</f>
        <v>0.18054000000000001</v>
      </c>
      <c r="H15" s="36">
        <f>'Anexo I PGA 2021 vMED'!K37+'Anexo I PGA 2021 vMED'!K38+'Anexo I PGA 2021 vMED'!K39</f>
        <v>0.18054000000000001</v>
      </c>
      <c r="I15" s="36">
        <f>'Anexo I PGA 2021 vMED'!L37+'Anexo I PGA 2021 vMED'!L38+'Anexo I PGA 2021 vMED'!L39</f>
        <v>0.22054000000000001</v>
      </c>
      <c r="J15" s="36">
        <f>'Anexo I PGA 2021 vMED'!M37+'Anexo I PGA 2021 vMED'!M38+'Anexo I PGA 2021 vMED'!M39</f>
        <v>0.22054000000000001</v>
      </c>
      <c r="K15" s="36">
        <f>'Anexo I PGA 2021 vMED'!N37+'Anexo I PGA 2021 vMED'!N38+'Anexo I PGA 2021 vMED'!N39</f>
        <v>0.22054000000000001</v>
      </c>
      <c r="L15" s="36">
        <f>'Anexo I PGA 2021 vMED'!O37+'Anexo I PGA 2021 vMED'!O38+'Anexo I PGA 2021 vMED'!O39</f>
        <v>0.22054000000000001</v>
      </c>
      <c r="M15" s="36">
        <f>'Anexo I PGA 2021 vMED'!P37+'Anexo I PGA 2021 vMED'!P38+'Anexo I PGA 2021 vMED'!P39</f>
        <v>0.22054000000000001</v>
      </c>
      <c r="N15" s="36">
        <f>'Anexo I PGA 2021 vMED'!Q37+'Anexo I PGA 2021 vMED'!Q38+'Anexo I PGA 2021 vMED'!Q39</f>
        <v>0.22054000000000001</v>
      </c>
      <c r="O15" s="36">
        <f>'Anexo I PGA 2021 vMED'!R37+'Anexo I PGA 2021 vMED'!R38+'Anexo I PGA 2021 vMED'!R39</f>
        <v>0.20040499999999994</v>
      </c>
      <c r="Q15" t="s">
        <v>117</v>
      </c>
    </row>
    <row r="16" spans="2:17" ht="15.75" thickBot="1" x14ac:dyDescent="0.3">
      <c r="B16" s="32" t="s">
        <v>93</v>
      </c>
      <c r="C16" s="36">
        <f>'Anexo I PGA 2021 vMED'!F40</f>
        <v>0</v>
      </c>
      <c r="D16" s="36">
        <f>'Anexo I PGA 2021 vMED'!G40</f>
        <v>0</v>
      </c>
      <c r="E16" s="36">
        <f>'Anexo I PGA 2021 vMED'!H40</f>
        <v>0</v>
      </c>
      <c r="F16" s="36">
        <f>'Anexo I PGA 2021 vMED'!I40</f>
        <v>0</v>
      </c>
      <c r="G16" s="36">
        <f>'Anexo I PGA 2021 vMED'!J40</f>
        <v>0</v>
      </c>
      <c r="H16" s="36">
        <f>'Anexo I PGA 2021 vMED'!K40</f>
        <v>0</v>
      </c>
      <c r="I16" s="36">
        <f>'Anexo I PGA 2021 vMED'!L40</f>
        <v>3.4500000000000004E-4</v>
      </c>
      <c r="J16" s="36">
        <f>'Anexo I PGA 2021 vMED'!M40</f>
        <v>3.4500000000000004E-4</v>
      </c>
      <c r="K16" s="36">
        <f>'Anexo I PGA 2021 vMED'!N40</f>
        <v>3.4500000000000004E-4</v>
      </c>
      <c r="L16" s="36">
        <f>'Anexo I PGA 2021 vMED'!O40</f>
        <v>4.0800000000000003E-3</v>
      </c>
      <c r="M16" s="36">
        <f>'Anexo I PGA 2021 vMED'!P40</f>
        <v>4.0800000000000003E-3</v>
      </c>
      <c r="N16" s="36">
        <f>'Anexo I PGA 2021 vMED'!Q40</f>
        <v>4.0800000000000003E-3</v>
      </c>
      <c r="O16" s="38">
        <v>0</v>
      </c>
      <c r="Q16" t="s">
        <v>118</v>
      </c>
    </row>
    <row r="17" spans="2:17" ht="15.75" thickBot="1" x14ac:dyDescent="0.3">
      <c r="B17" s="39" t="s">
        <v>94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8">
        <v>0</v>
      </c>
      <c r="Q17" t="s">
        <v>119</v>
      </c>
    </row>
    <row r="18" spans="2:17" ht="15.75" thickBot="1" x14ac:dyDescent="0.3">
      <c r="B18" s="39" t="s">
        <v>95</v>
      </c>
      <c r="C18" s="40">
        <f>'Anexo I PGA 2021 vMED'!F13+'Anexo I PGA 2021 vMED'!F14+'Anexo I PGA 2021 vMED'!F15</f>
        <v>6.9999999999999991</v>
      </c>
      <c r="D18" s="40">
        <f>'Anexo I PGA 2021 vMED'!G13+'Anexo I PGA 2021 vMED'!G14+'Anexo I PGA 2021 vMED'!G15</f>
        <v>6.9999999999999991</v>
      </c>
      <c r="E18" s="40">
        <f>'Anexo I PGA 2021 vMED'!H13+'Anexo I PGA 2021 vMED'!H14+'Anexo I PGA 2021 vMED'!H15</f>
        <v>6.9999999999999991</v>
      </c>
      <c r="F18" s="40">
        <f>'Anexo I PGA 2021 vMED'!I13+'Anexo I PGA 2021 vMED'!I14+'Anexo I PGA 2021 vMED'!I15</f>
        <v>6.9999999999999991</v>
      </c>
      <c r="G18" s="40">
        <f>'Anexo I PGA 2021 vMED'!J13+'Anexo I PGA 2021 vMED'!J14+'Anexo I PGA 2021 vMED'!J15</f>
        <v>6.9999999999999991</v>
      </c>
      <c r="H18" s="40">
        <f>'Anexo I PGA 2021 vMED'!K13+'Anexo I PGA 2021 vMED'!K14+'Anexo I PGA 2021 vMED'!K15</f>
        <v>2.5</v>
      </c>
      <c r="I18" s="40">
        <f>'Anexo I PGA 2021 vMED'!L13+'Anexo I PGA 2021 vMED'!L14+'Anexo I PGA 2021 vMED'!L15</f>
        <v>2.5</v>
      </c>
      <c r="J18" s="40">
        <f>'Anexo I PGA 2021 vMED'!M13+'Anexo I PGA 2021 vMED'!M14+'Anexo I PGA 2021 vMED'!M15</f>
        <v>1</v>
      </c>
      <c r="K18" s="40">
        <f>'Anexo I PGA 2021 vMED'!N13+'Anexo I PGA 2021 vMED'!N14+'Anexo I PGA 2021 vMED'!N15</f>
        <v>1</v>
      </c>
      <c r="L18" s="40">
        <f>'Anexo I PGA 2021 vMED'!O13+'Anexo I PGA 2021 vMED'!O14+'Anexo I PGA 2021 vMED'!O15</f>
        <v>1</v>
      </c>
      <c r="M18" s="40">
        <f>'Anexo I PGA 2021 vMED'!P13+'Anexo I PGA 2021 vMED'!P14+'Anexo I PGA 2021 vMED'!P15</f>
        <v>1</v>
      </c>
      <c r="N18" s="40">
        <f>'Anexo I PGA 2021 vMED'!Q13+'Anexo I PGA 2021 vMED'!Q14+'Anexo I PGA 2021 vMED'!Q15</f>
        <v>1</v>
      </c>
      <c r="O18" s="47">
        <f>'Anexo I PGA 2021 vMED'!R13+'Anexo I PGA 2021 vMED'!R14+'Anexo I PGA 2021 vMED'!R15</f>
        <v>3.7500000000000009</v>
      </c>
      <c r="Q18" t="s">
        <v>137</v>
      </c>
    </row>
    <row r="19" spans="2:17" ht="15.75" x14ac:dyDescent="0.25">
      <c r="C19" s="43"/>
      <c r="D19" s="43"/>
      <c r="E19" s="43"/>
      <c r="F19" s="43"/>
      <c r="G19" s="43"/>
      <c r="H19" s="43"/>
      <c r="I19" s="43"/>
      <c r="J19" s="43"/>
    </row>
    <row r="20" spans="2:17" ht="16.5" thickBot="1" x14ac:dyDescent="0.3">
      <c r="C20" s="43"/>
    </row>
    <row r="21" spans="2:17" ht="15.75" thickBot="1" x14ac:dyDescent="0.3">
      <c r="B21" s="44" t="s">
        <v>96</v>
      </c>
      <c r="C21" s="4" t="s">
        <v>18</v>
      </c>
      <c r="D21" s="4" t="s">
        <v>19</v>
      </c>
      <c r="E21" s="4" t="s">
        <v>20</v>
      </c>
      <c r="F21" s="4" t="s">
        <v>21</v>
      </c>
      <c r="G21" s="4" t="s">
        <v>22</v>
      </c>
      <c r="H21" s="4" t="s">
        <v>23</v>
      </c>
      <c r="I21" s="4" t="s">
        <v>24</v>
      </c>
      <c r="J21" s="4" t="s">
        <v>25</v>
      </c>
      <c r="K21" s="4" t="s">
        <v>26</v>
      </c>
      <c r="L21" s="4" t="s">
        <v>27</v>
      </c>
      <c r="M21" s="4" t="s">
        <v>28</v>
      </c>
      <c r="N21" s="4" t="s">
        <v>29</v>
      </c>
      <c r="O21" s="32" t="s">
        <v>71</v>
      </c>
    </row>
    <row r="22" spans="2:17" ht="15.75" thickBot="1" x14ac:dyDescent="0.3">
      <c r="B22" s="45" t="s">
        <v>97</v>
      </c>
      <c r="C22" s="34">
        <f>'Anexo I PGA 2021 vMED'!F21</f>
        <v>0</v>
      </c>
      <c r="D22" s="34">
        <f>'Anexo I PGA 2021 vMED'!G21</f>
        <v>0</v>
      </c>
      <c r="E22" s="34">
        <f>'Anexo I PGA 2021 vMED'!H21</f>
        <v>0</v>
      </c>
      <c r="F22" s="34">
        <f>'Anexo I PGA 2021 vMED'!I21</f>
        <v>4.0499999999999998E-4</v>
      </c>
      <c r="G22" s="34">
        <f>'Anexo I PGA 2021 vMED'!J21</f>
        <v>4.0499999999999998E-4</v>
      </c>
      <c r="H22" s="34">
        <f>'Anexo I PGA 2021 vMED'!K21</f>
        <v>4.0499999999999998E-4</v>
      </c>
      <c r="I22" s="34">
        <f>'Anexo I PGA 2021 vMED'!L21</f>
        <v>6.3750000000000005E-4</v>
      </c>
      <c r="J22" s="34">
        <f>'Anexo I PGA 2021 vMED'!M21</f>
        <v>6.3750000000000005E-4</v>
      </c>
      <c r="K22" s="34">
        <f>'Anexo I PGA 2021 vMED'!N21</f>
        <v>6.3750000000000005E-4</v>
      </c>
      <c r="L22" s="34">
        <f>'Anexo I PGA 2021 vMED'!O21</f>
        <v>7.1250000000000003E-4</v>
      </c>
      <c r="M22" s="34">
        <f>'Anexo I PGA 2021 vMED'!P21</f>
        <v>7.1250000000000003E-4</v>
      </c>
      <c r="N22" s="34">
        <f>'Anexo I PGA 2021 vMED'!Q21</f>
        <v>7.1250000000000003E-4</v>
      </c>
      <c r="O22" s="38">
        <f>'Anexo I PGA 2021 vMED'!R21</f>
        <v>4.3875000000000007E-4</v>
      </c>
      <c r="Q22" t="s">
        <v>134</v>
      </c>
    </row>
    <row r="23" spans="2:17" ht="15.75" thickBot="1" x14ac:dyDescent="0.3">
      <c r="B23" s="45" t="s">
        <v>98</v>
      </c>
      <c r="C23" s="37">
        <f>'Anexo I PGA 2021 vMED'!F22+'Anexo I PGA 2021 vMED'!F23+'Anexo I PGA 2021 vMED'!F24+'Anexo I PGA 2021 vMED'!F25</f>
        <v>0.26100000000000001</v>
      </c>
      <c r="D23" s="37">
        <f>'Anexo I PGA 2021 vMED'!G22+'Anexo I PGA 2021 vMED'!G23+'Anexo I PGA 2021 vMED'!G24+'Anexo I PGA 2021 vMED'!G25</f>
        <v>0.26100000000000001</v>
      </c>
      <c r="E23" s="37">
        <f>'Anexo I PGA 2021 vMED'!H22+'Anexo I PGA 2021 vMED'!H23+'Anexo I PGA 2021 vMED'!H24+'Anexo I PGA 2021 vMED'!H25</f>
        <v>0.26100000000000001</v>
      </c>
      <c r="F23" s="37">
        <f>'Anexo I PGA 2021 vMED'!I22+'Anexo I PGA 2021 vMED'!I23+'Anexo I PGA 2021 vMED'!I24+'Anexo I PGA 2021 vMED'!I25</f>
        <v>0.26248500000000002</v>
      </c>
      <c r="G23" s="37">
        <f>'Anexo I PGA 2021 vMED'!J22+'Anexo I PGA 2021 vMED'!J23+'Anexo I PGA 2021 vMED'!J24+'Anexo I PGA 2021 vMED'!J25</f>
        <v>0.26248500000000002</v>
      </c>
      <c r="H23" s="37">
        <f>'Anexo I PGA 2021 vMED'!K22+'Anexo I PGA 2021 vMED'!K23+'Anexo I PGA 2021 vMED'!K24+'Anexo I PGA 2021 vMED'!K25</f>
        <v>0.26248500000000002</v>
      </c>
      <c r="I23" s="37">
        <f>'Anexo I PGA 2021 vMED'!L22+'Anexo I PGA 2021 vMED'!L23+'Anexo I PGA 2021 vMED'!L24+'Anexo I PGA 2021 vMED'!L25</f>
        <v>0.41248499999999999</v>
      </c>
      <c r="J23" s="37">
        <f>'Anexo I PGA 2021 vMED'!M22+'Anexo I PGA 2021 vMED'!M23+'Anexo I PGA 2021 vMED'!M24+'Anexo I PGA 2021 vMED'!M25</f>
        <v>0.41248499999999999</v>
      </c>
      <c r="K23" s="37">
        <f>'Anexo I PGA 2021 vMED'!N22+'Anexo I PGA 2021 vMED'!N23+'Anexo I PGA 2021 vMED'!N24+'Anexo I PGA 2021 vMED'!N25</f>
        <v>0.41248499999999999</v>
      </c>
      <c r="L23" s="37">
        <f>'Anexo I PGA 2021 vMED'!O22+'Anexo I PGA 2021 vMED'!O23+'Anexo I PGA 2021 vMED'!O24+'Anexo I PGA 2021 vMED'!O25</f>
        <v>0.41248499999999999</v>
      </c>
      <c r="M23" s="37">
        <f>'Anexo I PGA 2021 vMED'!P22+'Anexo I PGA 2021 vMED'!P23+'Anexo I PGA 2021 vMED'!P24+'Anexo I PGA 2021 vMED'!P25</f>
        <v>0.41248499999999999</v>
      </c>
      <c r="N23" s="37">
        <f>'Anexo I PGA 2021 vMED'!Q22+'Anexo I PGA 2021 vMED'!Q23+'Anexo I PGA 2021 vMED'!Q24+'Anexo I PGA 2021 vMED'!Q25</f>
        <v>0.41248499999999999</v>
      </c>
      <c r="O23" s="38">
        <f>'Anexo I PGA 2021 vMED'!R22+'Anexo I PGA 2021 vMED'!R23+'Anexo I PGA 2021 vMED'!R24+'Anexo I PGA 2021 vMED'!R25</f>
        <v>0.33711375000000005</v>
      </c>
      <c r="Q23" t="s">
        <v>133</v>
      </c>
    </row>
    <row r="24" spans="2:17" ht="15.75" thickBot="1" x14ac:dyDescent="0.3">
      <c r="B24" s="45" t="s">
        <v>99</v>
      </c>
      <c r="C24" s="37">
        <v>12</v>
      </c>
      <c r="D24" s="37">
        <f>'Anexo I PGA 2021 vMED'!G26+'Anexo I PGA 2021 vMED'!G27+'Anexo I PGA 2021 vMED'!G28+'Anexo I PGA 2021 vMED'!G29</f>
        <v>0.161</v>
      </c>
      <c r="E24" s="37">
        <f>'Anexo I PGA 2021 vMED'!H26+'Anexo I PGA 2021 vMED'!H27+'Anexo I PGA 2021 vMED'!H28+'Anexo I PGA 2021 vMED'!H29</f>
        <v>0.161</v>
      </c>
      <c r="F24" s="37">
        <f>'Anexo I PGA 2021 vMED'!I26+'Anexo I PGA 2021 vMED'!I27+'Anexo I PGA 2021 vMED'!I28+'Anexo I PGA 2021 vMED'!I29</f>
        <v>0.161</v>
      </c>
      <c r="G24" s="37">
        <f>'Anexo I PGA 2021 vMED'!J26+'Anexo I PGA 2021 vMED'!J27+'Anexo I PGA 2021 vMED'!J28+'Anexo I PGA 2021 vMED'!J29</f>
        <v>0.161</v>
      </c>
      <c r="H24" s="37">
        <f>'Anexo I PGA 2021 vMED'!K26+'Anexo I PGA 2021 vMED'!K27+'Anexo I PGA 2021 vMED'!K28+'Anexo I PGA 2021 vMED'!K29</f>
        <v>0.161</v>
      </c>
      <c r="I24" s="37">
        <f>'Anexo I PGA 2021 vMED'!L26+'Anexo I PGA 2021 vMED'!L27+'Anexo I PGA 2021 vMED'!L28+'Anexo I PGA 2021 vMED'!L29</f>
        <v>0.27100000000000002</v>
      </c>
      <c r="J24" s="37">
        <f>'Anexo I PGA 2021 vMED'!M26+'Anexo I PGA 2021 vMED'!M27+'Anexo I PGA 2021 vMED'!M28+'Anexo I PGA 2021 vMED'!M29</f>
        <v>0.27100000000000002</v>
      </c>
      <c r="K24" s="37">
        <f>'Anexo I PGA 2021 vMED'!N26+'Anexo I PGA 2021 vMED'!N27+'Anexo I PGA 2021 vMED'!N28+'Anexo I PGA 2021 vMED'!N29</f>
        <v>0.27100000000000002</v>
      </c>
      <c r="L24" s="37">
        <f>'Anexo I PGA 2021 vMED'!O26+'Anexo I PGA 2021 vMED'!O27+'Anexo I PGA 2021 vMED'!O28+'Anexo I PGA 2021 vMED'!O29</f>
        <v>0.27100000000000002</v>
      </c>
      <c r="M24" s="37">
        <f>'Anexo I PGA 2021 vMED'!P26+'Anexo I PGA 2021 vMED'!P27+'Anexo I PGA 2021 vMED'!P28+'Anexo I PGA 2021 vMED'!P29</f>
        <v>0.27100000000000002</v>
      </c>
      <c r="N24" s="37">
        <f>'Anexo I PGA 2021 vMED'!Q26+'Anexo I PGA 2021 vMED'!Q27+'Anexo I PGA 2021 vMED'!Q28+'Anexo I PGA 2021 vMED'!Q29</f>
        <v>0.28000000000000003</v>
      </c>
      <c r="O24" s="38">
        <f>'Anexo I PGA 2021 vMED'!R26+'Anexo I PGA 2021 vMED'!R27+'Anexo I PGA 2021 vMED'!R28+'Anexo I PGA 2021 vMED'!R29</f>
        <v>0.21675</v>
      </c>
      <c r="Q24" t="s">
        <v>132</v>
      </c>
    </row>
    <row r="25" spans="2:17" ht="15.75" thickBot="1" x14ac:dyDescent="0.3">
      <c r="B25" s="45" t="s">
        <v>100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8">
        <v>0</v>
      </c>
      <c r="Q25" t="s">
        <v>131</v>
      </c>
    </row>
    <row r="26" spans="2:17" ht="15.75" thickBot="1" x14ac:dyDescent="0.3">
      <c r="B26" s="45" t="s">
        <v>101</v>
      </c>
      <c r="C26" s="37">
        <f>'Anexo I PGA 2021 vMED'!F30</f>
        <v>0</v>
      </c>
      <c r="D26" s="37">
        <f>'Anexo I PGA 2021 vMED'!G30</f>
        <v>0</v>
      </c>
      <c r="E26" s="37">
        <f>'Anexo I PGA 2021 vMED'!H30</f>
        <v>0</v>
      </c>
      <c r="F26" s="37">
        <f>'Anexo I PGA 2021 vMED'!I30</f>
        <v>0</v>
      </c>
      <c r="G26" s="37">
        <f>'Anexo I PGA 2021 vMED'!J30</f>
        <v>0</v>
      </c>
      <c r="H26" s="37">
        <f>'Anexo I PGA 2021 vMED'!K30</f>
        <v>0</v>
      </c>
      <c r="I26" s="37">
        <f>'Anexo I PGA 2021 vMED'!L30</f>
        <v>0</v>
      </c>
      <c r="J26" s="37">
        <f>'Anexo I PGA 2021 vMED'!M30</f>
        <v>0</v>
      </c>
      <c r="K26" s="37">
        <f>'Anexo I PGA 2021 vMED'!N30</f>
        <v>0</v>
      </c>
      <c r="L26" s="37">
        <f>'Anexo I PGA 2021 vMED'!O30</f>
        <v>0</v>
      </c>
      <c r="M26" s="37">
        <f>'Anexo I PGA 2021 vMED'!P30</f>
        <v>0</v>
      </c>
      <c r="N26" s="37">
        <f>'Anexo I PGA 2021 vMED'!Q30</f>
        <v>5.0000000000000001E-3</v>
      </c>
      <c r="O26" s="38">
        <f>'Anexo I PGA 2021 vMED'!R30</f>
        <v>4.1666666666666669E-4</v>
      </c>
      <c r="Q26" t="s">
        <v>130</v>
      </c>
    </row>
    <row r="27" spans="2:17" ht="15.75" thickBot="1" x14ac:dyDescent="0.3">
      <c r="B27" s="45" t="s">
        <v>102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8">
        <v>0</v>
      </c>
      <c r="Q27" t="s">
        <v>129</v>
      </c>
    </row>
    <row r="28" spans="2:17" ht="15.75" thickBot="1" x14ac:dyDescent="0.3">
      <c r="B28" s="46" t="s">
        <v>103</v>
      </c>
      <c r="C28" s="37">
        <f>'Anexo I PGA 2021 vMED'!F31</f>
        <v>0</v>
      </c>
      <c r="D28" s="37">
        <f>'Anexo I PGA 2021 vMED'!G31</f>
        <v>0</v>
      </c>
      <c r="E28" s="37">
        <f>'Anexo I PGA 2021 vMED'!H31</f>
        <v>0</v>
      </c>
      <c r="F28" s="37">
        <f>'Anexo I PGA 2021 vMED'!I31</f>
        <v>0</v>
      </c>
      <c r="G28" s="37">
        <f>'Anexo I PGA 2021 vMED'!J31</f>
        <v>0</v>
      </c>
      <c r="H28" s="37">
        <f>'Anexo I PGA 2021 vMED'!K31</f>
        <v>0</v>
      </c>
      <c r="I28" s="37">
        <f>'Anexo I PGA 2021 vMED'!L31</f>
        <v>0</v>
      </c>
      <c r="J28" s="37">
        <f>'Anexo I PGA 2021 vMED'!M31</f>
        <v>0</v>
      </c>
      <c r="K28" s="37">
        <f>'Anexo I PGA 2021 vMED'!N31</f>
        <v>0</v>
      </c>
      <c r="L28" s="37">
        <f>'Anexo I PGA 2021 vMED'!O31</f>
        <v>0</v>
      </c>
      <c r="M28" s="37">
        <f>'Anexo I PGA 2021 vMED'!P31</f>
        <v>0</v>
      </c>
      <c r="N28" s="37">
        <f>'Anexo I PGA 2021 vMED'!Q31</f>
        <v>1.4999999999999999E-2</v>
      </c>
      <c r="O28" s="38">
        <f>'Anexo I PGA 2021 vMED'!R31</f>
        <v>1.25E-3</v>
      </c>
      <c r="Q28" t="s">
        <v>128</v>
      </c>
    </row>
    <row r="29" spans="2:17" ht="15.75" thickBot="1" x14ac:dyDescent="0.3">
      <c r="B29" s="45" t="s">
        <v>104</v>
      </c>
      <c r="C29" s="37">
        <f>'Anexo I PGA 2021 vMED'!F7</f>
        <v>12</v>
      </c>
      <c r="D29" s="37">
        <f>'Anexo I PGA 2021 vMED'!G7</f>
        <v>12</v>
      </c>
      <c r="E29" s="37">
        <f>'Anexo I PGA 2021 vMED'!H7</f>
        <v>12</v>
      </c>
      <c r="F29" s="37">
        <f>'Anexo I PGA 2021 vMED'!I7</f>
        <v>12</v>
      </c>
      <c r="G29" s="37">
        <f>'Anexo I PGA 2021 vMED'!J7</f>
        <v>12</v>
      </c>
      <c r="H29" s="37">
        <f>'Anexo I PGA 2021 vMED'!K7</f>
        <v>1</v>
      </c>
      <c r="I29" s="37">
        <f>'Anexo I PGA 2021 vMED'!L7</f>
        <v>1</v>
      </c>
      <c r="J29" s="37">
        <f>'Anexo I PGA 2021 vMED'!M7</f>
        <v>1</v>
      </c>
      <c r="K29" s="37">
        <f>'Anexo I PGA 2021 vMED'!N7</f>
        <v>1</v>
      </c>
      <c r="L29" s="37">
        <f>'Anexo I PGA 2021 vMED'!O7</f>
        <v>1</v>
      </c>
      <c r="M29" s="37">
        <f>'Anexo I PGA 2021 vMED'!P7</f>
        <v>1</v>
      </c>
      <c r="N29" s="37">
        <f>'Anexo I PGA 2021 vMED'!Q7</f>
        <v>1</v>
      </c>
      <c r="O29" s="38">
        <f>'Anexo I PGA 2021 vMED'!R7</f>
        <v>5.583333333333333</v>
      </c>
      <c r="Q29" t="s">
        <v>135</v>
      </c>
    </row>
    <row r="30" spans="2:17" ht="15.75" thickBot="1" x14ac:dyDescent="0.3">
      <c r="B30" s="45" t="s">
        <v>105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8">
        <v>0</v>
      </c>
      <c r="Q30" t="s">
        <v>136</v>
      </c>
    </row>
    <row r="31" spans="2:17" ht="15.75" thickBot="1" x14ac:dyDescent="0.3">
      <c r="B31" s="45" t="s">
        <v>106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8">
        <v>0</v>
      </c>
    </row>
    <row r="32" spans="2:17" ht="15.75" thickBot="1" x14ac:dyDescent="0.3">
      <c r="B32" s="45" t="s">
        <v>107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8">
        <v>0</v>
      </c>
    </row>
    <row r="33" spans="2:15" ht="15.75" thickBot="1" x14ac:dyDescent="0.3">
      <c r="B33" s="45" t="s">
        <v>108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8">
        <v>0</v>
      </c>
    </row>
    <row r="34" spans="2:15" ht="15.75" thickBot="1" x14ac:dyDescent="0.3">
      <c r="B34" s="45" t="s">
        <v>109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8">
        <v>0</v>
      </c>
    </row>
    <row r="35" spans="2:15" ht="15.75" thickBot="1" x14ac:dyDescent="0.3">
      <c r="B35" s="45" t="s">
        <v>110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8">
        <v>0</v>
      </c>
    </row>
    <row r="36" spans="2:15" ht="15.75" thickBot="1" x14ac:dyDescent="0.3">
      <c r="B36" s="45" t="s">
        <v>111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8">
        <v>0</v>
      </c>
    </row>
    <row r="37" spans="2:15" ht="15.75" thickBot="1" x14ac:dyDescent="0.3">
      <c r="B37" s="45" t="s">
        <v>112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8">
        <v>0</v>
      </c>
    </row>
    <row r="38" spans="2:15" ht="15.75" thickBot="1" x14ac:dyDescent="0.3">
      <c r="B38" s="46" t="s">
        <v>113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2">
        <v>0</v>
      </c>
    </row>
    <row r="40" spans="2:15" x14ac:dyDescent="0.25">
      <c r="F40" s="15">
        <f>SUM(F22:F38)</f>
        <v>12.42389</v>
      </c>
      <c r="G40" s="15">
        <f t="shared" ref="G40:N40" si="0">SUM(G22:G38)</f>
        <v>12.42389</v>
      </c>
      <c r="H40" s="15">
        <f t="shared" si="0"/>
        <v>1.4238900000000001</v>
      </c>
      <c r="I40" s="15">
        <f t="shared" si="0"/>
        <v>1.6841225</v>
      </c>
      <c r="J40" s="15">
        <f t="shared" si="0"/>
        <v>1.6841225</v>
      </c>
      <c r="K40" s="15">
        <f t="shared" si="0"/>
        <v>1.6841225</v>
      </c>
      <c r="L40" s="15">
        <f t="shared" si="0"/>
        <v>1.6841975</v>
      </c>
      <c r="M40" s="15">
        <f t="shared" si="0"/>
        <v>1.6841975</v>
      </c>
      <c r="N40" s="15">
        <f t="shared" si="0"/>
        <v>1.7131975000000002</v>
      </c>
    </row>
    <row r="47" spans="2:15" ht="15.75" x14ac:dyDescent="0.25">
      <c r="C47" s="43"/>
      <c r="D47" s="43"/>
      <c r="E47" s="43"/>
      <c r="F47" s="43"/>
      <c r="G47" s="43"/>
      <c r="H47" s="43"/>
      <c r="I47" s="43"/>
      <c r="J47" s="43"/>
    </row>
    <row r="48" spans="2:15" ht="15.75" x14ac:dyDescent="0.25">
      <c r="C48" s="43"/>
    </row>
    <row r="49" spans="3:3" ht="15.75" x14ac:dyDescent="0.25">
      <c r="C49" s="43"/>
    </row>
    <row r="50" spans="3:3" ht="15.75" x14ac:dyDescent="0.25">
      <c r="C50" s="43"/>
    </row>
    <row r="51" spans="3:3" ht="15.75" x14ac:dyDescent="0.25">
      <c r="C51" s="43"/>
    </row>
    <row r="52" spans="3:3" ht="15.75" x14ac:dyDescent="0.25">
      <c r="C52" s="43"/>
    </row>
    <row r="53" spans="3:3" ht="15.75" x14ac:dyDescent="0.25">
      <c r="C53" s="43"/>
    </row>
    <row r="54" spans="3:3" ht="15.75" x14ac:dyDescent="0.25">
      <c r="C54" s="43"/>
    </row>
    <row r="55" spans="3:3" ht="15.75" x14ac:dyDescent="0.25">
      <c r="C55" s="43"/>
    </row>
    <row r="56" spans="3:3" ht="15.75" x14ac:dyDescent="0.25">
      <c r="C56" s="43"/>
    </row>
    <row r="57" spans="3:3" ht="15.75" x14ac:dyDescent="0.25">
      <c r="C57" s="43"/>
    </row>
    <row r="58" spans="3:3" ht="15.75" x14ac:dyDescent="0.25">
      <c r="C58" s="43"/>
    </row>
    <row r="59" spans="3:3" ht="15.75" x14ac:dyDescent="0.25">
      <c r="C59" s="43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E062-C187-4890-895D-EFAF9505E3EA}">
  <dimension ref="A1:S37"/>
  <sheetViews>
    <sheetView topLeftCell="B28" workbookViewId="0">
      <selection activeCell="J1" sqref="J1"/>
    </sheetView>
  </sheetViews>
  <sheetFormatPr defaultRowHeight="15" x14ac:dyDescent="0.25"/>
  <cols>
    <col min="1" max="1" width="15.28515625" hidden="1" customWidth="1"/>
    <col min="2" max="2" width="30.42578125" customWidth="1"/>
    <col min="3" max="3" width="8.5703125" customWidth="1"/>
    <col min="4" max="4" width="30.140625" customWidth="1"/>
    <col min="5" max="5" width="21" customWidth="1"/>
    <col min="19" max="19" width="9.140625" customWidth="1"/>
  </cols>
  <sheetData>
    <row r="1" spans="1:19" x14ac:dyDescent="0.25">
      <c r="A1" t="s">
        <v>62</v>
      </c>
    </row>
    <row r="2" spans="1:19" x14ac:dyDescent="0.25">
      <c r="A2" t="s">
        <v>66</v>
      </c>
    </row>
    <row r="4" spans="1:19" ht="15.75" customHeight="1" thickBot="1" x14ac:dyDescent="0.3">
      <c r="A4" s="50" t="s">
        <v>139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x14ac:dyDescent="0.25">
      <c r="A5" s="54" t="s">
        <v>10</v>
      </c>
      <c r="B5" s="56" t="s">
        <v>11</v>
      </c>
      <c r="C5" s="56" t="s">
        <v>17</v>
      </c>
      <c r="D5" s="56" t="s">
        <v>12</v>
      </c>
      <c r="E5" s="56" t="s">
        <v>13</v>
      </c>
      <c r="F5" s="52" t="s">
        <v>18</v>
      </c>
      <c r="G5" s="52" t="s">
        <v>19</v>
      </c>
      <c r="H5" s="52" t="s">
        <v>20</v>
      </c>
      <c r="I5" s="52" t="s">
        <v>21</v>
      </c>
      <c r="J5" s="52" t="s">
        <v>22</v>
      </c>
      <c r="K5" s="52" t="s">
        <v>23</v>
      </c>
      <c r="L5" s="52" t="s">
        <v>24</v>
      </c>
      <c r="M5" s="52" t="s">
        <v>25</v>
      </c>
      <c r="N5" s="52" t="s">
        <v>26</v>
      </c>
      <c r="O5" s="52" t="s">
        <v>27</v>
      </c>
      <c r="P5" s="52" t="s">
        <v>28</v>
      </c>
      <c r="Q5" s="52" t="s">
        <v>29</v>
      </c>
      <c r="R5" s="70" t="s">
        <v>70</v>
      </c>
    </row>
    <row r="6" spans="1:19" ht="15.75" thickBot="1" x14ac:dyDescent="0.3">
      <c r="A6" s="55"/>
      <c r="B6" s="57"/>
      <c r="C6" s="57"/>
      <c r="D6" s="57"/>
      <c r="E6" s="57"/>
      <c r="F6" s="53" t="s">
        <v>14</v>
      </c>
      <c r="G6" s="53" t="s">
        <v>15</v>
      </c>
      <c r="H6" s="53" t="s">
        <v>16</v>
      </c>
      <c r="I6" s="53" t="s">
        <v>14</v>
      </c>
      <c r="J6" s="53" t="s">
        <v>15</v>
      </c>
      <c r="K6" s="53" t="s">
        <v>16</v>
      </c>
      <c r="L6" s="53" t="s">
        <v>14</v>
      </c>
      <c r="M6" s="53" t="s">
        <v>15</v>
      </c>
      <c r="N6" s="53" t="s">
        <v>16</v>
      </c>
      <c r="O6" s="53" t="s">
        <v>14</v>
      </c>
      <c r="P6" s="53" t="s">
        <v>15</v>
      </c>
      <c r="Q6" s="53" t="s">
        <v>16</v>
      </c>
      <c r="R6" s="71" t="s">
        <v>16</v>
      </c>
    </row>
    <row r="7" spans="1:19" ht="30.75" thickBot="1" x14ac:dyDescent="0.3">
      <c r="A7" s="24"/>
      <c r="B7" s="27" t="s">
        <v>45</v>
      </c>
      <c r="C7" s="14" t="s">
        <v>38</v>
      </c>
      <c r="D7" s="14" t="s">
        <v>32</v>
      </c>
      <c r="E7" s="14" t="s">
        <v>33</v>
      </c>
      <c r="F7" s="25">
        <v>12</v>
      </c>
      <c r="G7" s="25">
        <v>12</v>
      </c>
      <c r="H7" s="25">
        <v>12</v>
      </c>
      <c r="I7" s="25">
        <v>1</v>
      </c>
      <c r="J7" s="25">
        <v>1</v>
      </c>
      <c r="K7" s="25">
        <v>1</v>
      </c>
      <c r="L7" s="25">
        <v>1</v>
      </c>
      <c r="M7" s="25">
        <v>1</v>
      </c>
      <c r="N7" s="25">
        <v>1</v>
      </c>
      <c r="O7" s="25">
        <v>1</v>
      </c>
      <c r="P7" s="25">
        <v>1</v>
      </c>
      <c r="Q7" s="25">
        <v>1</v>
      </c>
      <c r="R7" s="25">
        <v>3.75</v>
      </c>
      <c r="S7" s="15"/>
    </row>
    <row r="8" spans="1:19" ht="15.75" x14ac:dyDescent="0.25">
      <c r="G8" s="12" t="s">
        <v>63</v>
      </c>
      <c r="H8" s="12"/>
      <c r="I8" s="12"/>
      <c r="J8" s="12"/>
      <c r="K8" s="12"/>
      <c r="L8" s="12"/>
      <c r="M8" s="12"/>
      <c r="N8" s="26">
        <v>118.26</v>
      </c>
      <c r="S8" s="15"/>
    </row>
    <row r="9" spans="1:19" x14ac:dyDescent="0.25">
      <c r="S9" s="15"/>
    </row>
    <row r="10" spans="1:19" ht="15.75" customHeight="1" thickBot="1" x14ac:dyDescent="0.3">
      <c r="A10" s="50" t="s">
        <v>140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9" ht="25.5" customHeight="1" x14ac:dyDescent="0.25">
      <c r="A11" s="56" t="s">
        <v>10</v>
      </c>
      <c r="B11" s="56" t="s">
        <v>11</v>
      </c>
      <c r="C11" s="56" t="s">
        <v>17</v>
      </c>
      <c r="D11" s="56" t="s">
        <v>12</v>
      </c>
      <c r="E11" s="56" t="s">
        <v>13</v>
      </c>
      <c r="F11" s="52" t="s">
        <v>18</v>
      </c>
      <c r="G11" s="52" t="s">
        <v>19</v>
      </c>
      <c r="H11" s="52" t="s">
        <v>20</v>
      </c>
      <c r="I11" s="52" t="s">
        <v>21</v>
      </c>
      <c r="J11" s="52" t="s">
        <v>22</v>
      </c>
      <c r="K11" s="52" t="s">
        <v>23</v>
      </c>
      <c r="L11" s="52" t="s">
        <v>24</v>
      </c>
      <c r="M11" s="52" t="s">
        <v>25</v>
      </c>
      <c r="N11" s="52" t="s">
        <v>26</v>
      </c>
      <c r="O11" s="52" t="s">
        <v>27</v>
      </c>
      <c r="P11" s="52" t="s">
        <v>28</v>
      </c>
      <c r="Q11" s="58" t="s">
        <v>29</v>
      </c>
      <c r="R11" s="72" t="s">
        <v>70</v>
      </c>
    </row>
    <row r="12" spans="1:19" ht="15.75" customHeight="1" thickBot="1" x14ac:dyDescent="0.3">
      <c r="A12" s="57"/>
      <c r="B12" s="57"/>
      <c r="C12" s="57"/>
      <c r="D12" s="57"/>
      <c r="E12" s="57"/>
      <c r="F12" s="53" t="s">
        <v>14</v>
      </c>
      <c r="G12" s="53" t="s">
        <v>15</v>
      </c>
      <c r="H12" s="53" t="s">
        <v>16</v>
      </c>
      <c r="I12" s="53" t="s">
        <v>14</v>
      </c>
      <c r="J12" s="53" t="s">
        <v>15</v>
      </c>
      <c r="K12" s="53" t="s">
        <v>16</v>
      </c>
      <c r="L12" s="53" t="s">
        <v>14</v>
      </c>
      <c r="M12" s="53" t="s">
        <v>15</v>
      </c>
      <c r="N12" s="53" t="s">
        <v>16</v>
      </c>
      <c r="O12" s="53" t="s">
        <v>14</v>
      </c>
      <c r="P12" s="53" t="s">
        <v>15</v>
      </c>
      <c r="Q12" s="59" t="s">
        <v>16</v>
      </c>
      <c r="R12" s="73"/>
    </row>
    <row r="13" spans="1:19" ht="30.75" thickBot="1" x14ac:dyDescent="0.3">
      <c r="A13" s="11"/>
      <c r="B13" s="60" t="s">
        <v>46</v>
      </c>
      <c r="C13" s="63" t="s">
        <v>39</v>
      </c>
      <c r="D13" s="10" t="s">
        <v>32</v>
      </c>
      <c r="E13" s="10" t="s">
        <v>33</v>
      </c>
      <c r="F13" s="25">
        <v>6.9379999999999997</v>
      </c>
      <c r="G13" s="25">
        <v>6.9379999999999997</v>
      </c>
      <c r="H13" s="25">
        <v>6.9379999999999997</v>
      </c>
      <c r="I13" s="25">
        <v>6.9379999999999997</v>
      </c>
      <c r="J13" s="25">
        <v>2.4380000000000002</v>
      </c>
      <c r="K13" s="25">
        <v>2.4380000000000002</v>
      </c>
      <c r="L13" s="25">
        <v>0.93799999999999994</v>
      </c>
      <c r="M13" s="25">
        <v>0.93799999999999994</v>
      </c>
      <c r="N13" s="25">
        <v>0.93799999999999994</v>
      </c>
      <c r="O13" s="25">
        <v>0.93799999999999994</v>
      </c>
      <c r="P13" s="25">
        <v>0.93799999999999994</v>
      </c>
      <c r="Q13" s="25">
        <v>0.93799999999999994</v>
      </c>
      <c r="R13" s="25">
        <v>3.1880000000000011</v>
      </c>
      <c r="S13" s="15"/>
    </row>
    <row r="14" spans="1:19" ht="30.75" thickBot="1" x14ac:dyDescent="0.3">
      <c r="A14" s="11"/>
      <c r="B14" s="61"/>
      <c r="C14" s="64"/>
      <c r="D14" s="10" t="s">
        <v>36</v>
      </c>
      <c r="E14" s="10" t="s">
        <v>33</v>
      </c>
      <c r="F14" s="25">
        <v>1.2E-2</v>
      </c>
      <c r="G14" s="25">
        <v>1.2E-2</v>
      </c>
      <c r="H14" s="25">
        <v>1.2E-2</v>
      </c>
      <c r="I14" s="25">
        <v>1.2E-2</v>
      </c>
      <c r="J14" s="25">
        <v>1.2E-2</v>
      </c>
      <c r="K14" s="25">
        <v>1.2E-2</v>
      </c>
      <c r="L14" s="25">
        <v>1.2E-2</v>
      </c>
      <c r="M14" s="25">
        <v>1.2E-2</v>
      </c>
      <c r="N14" s="25">
        <v>1.2E-2</v>
      </c>
      <c r="O14" s="25">
        <v>1.2E-2</v>
      </c>
      <c r="P14" s="25">
        <v>1.2E-2</v>
      </c>
      <c r="Q14" s="25">
        <v>1.2E-2</v>
      </c>
      <c r="R14" s="25">
        <v>1.1999999999999999E-2</v>
      </c>
      <c r="S14" s="15"/>
    </row>
    <row r="15" spans="1:19" ht="30.75" thickBot="1" x14ac:dyDescent="0.3">
      <c r="A15" s="13"/>
      <c r="B15" s="62"/>
      <c r="C15" s="65"/>
      <c r="D15" s="14" t="s">
        <v>37</v>
      </c>
      <c r="E15" s="14" t="s">
        <v>34</v>
      </c>
      <c r="F15" s="25">
        <v>0.05</v>
      </c>
      <c r="G15" s="25">
        <v>0.05</v>
      </c>
      <c r="H15" s="25">
        <v>0.05</v>
      </c>
      <c r="I15" s="25">
        <v>0.05</v>
      </c>
      <c r="J15" s="25">
        <v>0.05</v>
      </c>
      <c r="K15" s="25">
        <v>0.05</v>
      </c>
      <c r="L15" s="25">
        <v>0.05</v>
      </c>
      <c r="M15" s="25">
        <v>0.05</v>
      </c>
      <c r="N15" s="25">
        <v>0.05</v>
      </c>
      <c r="O15" s="25">
        <v>0.05</v>
      </c>
      <c r="P15" s="25">
        <v>0.05</v>
      </c>
      <c r="Q15" s="25">
        <v>0.05</v>
      </c>
      <c r="R15" s="25">
        <v>4.9999999999999996E-2</v>
      </c>
      <c r="S15" s="15"/>
    </row>
    <row r="16" spans="1:19" ht="15.75" x14ac:dyDescent="0.25">
      <c r="G16" s="12" t="s">
        <v>64</v>
      </c>
      <c r="H16" s="12"/>
      <c r="I16" s="12"/>
      <c r="J16" s="12"/>
      <c r="K16" s="12"/>
      <c r="L16" s="12"/>
      <c r="M16" s="12"/>
      <c r="N16" s="26">
        <v>102.49200000000003</v>
      </c>
      <c r="S16" s="15"/>
    </row>
    <row r="17" spans="1:19" x14ac:dyDescent="0.25">
      <c r="S17" s="15"/>
    </row>
    <row r="18" spans="1:19" ht="15.75" customHeight="1" thickBot="1" x14ac:dyDescent="0.3">
      <c r="A18" s="50" t="s">
        <v>138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</row>
    <row r="19" spans="1:19" x14ac:dyDescent="0.25">
      <c r="A19" s="54" t="s">
        <v>10</v>
      </c>
      <c r="B19" s="56" t="s">
        <v>11</v>
      </c>
      <c r="C19" s="56" t="s">
        <v>17</v>
      </c>
      <c r="D19" s="56" t="s">
        <v>12</v>
      </c>
      <c r="E19" s="56" t="s">
        <v>13</v>
      </c>
      <c r="F19" s="52" t="s">
        <v>18</v>
      </c>
      <c r="G19" s="52" t="s">
        <v>19</v>
      </c>
      <c r="H19" s="52" t="s">
        <v>20</v>
      </c>
      <c r="I19" s="52" t="s">
        <v>21</v>
      </c>
      <c r="J19" s="52" t="s">
        <v>22</v>
      </c>
      <c r="K19" s="52" t="s">
        <v>23</v>
      </c>
      <c r="L19" s="52" t="s">
        <v>24</v>
      </c>
      <c r="M19" s="52" t="s">
        <v>25</v>
      </c>
      <c r="N19" s="52" t="s">
        <v>26</v>
      </c>
      <c r="O19" s="52" t="s">
        <v>27</v>
      </c>
      <c r="P19" s="52" t="s">
        <v>28</v>
      </c>
      <c r="Q19" s="58" t="s">
        <v>29</v>
      </c>
      <c r="R19" s="72" t="s">
        <v>70</v>
      </c>
    </row>
    <row r="20" spans="1:19" ht="15.75" thickBot="1" x14ac:dyDescent="0.3">
      <c r="A20" s="55"/>
      <c r="B20" s="57"/>
      <c r="C20" s="57"/>
      <c r="D20" s="57"/>
      <c r="E20" s="57"/>
      <c r="F20" s="53" t="s">
        <v>14</v>
      </c>
      <c r="G20" s="53" t="s">
        <v>15</v>
      </c>
      <c r="H20" s="53" t="s">
        <v>16</v>
      </c>
      <c r="I20" s="53" t="s">
        <v>14</v>
      </c>
      <c r="J20" s="53" t="s">
        <v>15</v>
      </c>
      <c r="K20" s="53" t="s">
        <v>16</v>
      </c>
      <c r="L20" s="53" t="s">
        <v>14</v>
      </c>
      <c r="M20" s="53" t="s">
        <v>15</v>
      </c>
      <c r="N20" s="53" t="s">
        <v>16</v>
      </c>
      <c r="O20" s="53" t="s">
        <v>14</v>
      </c>
      <c r="P20" s="53" t="s">
        <v>15</v>
      </c>
      <c r="Q20" s="59" t="s">
        <v>16</v>
      </c>
      <c r="R20" s="73"/>
    </row>
    <row r="21" spans="1:19" ht="30.75" thickBot="1" x14ac:dyDescent="0.3">
      <c r="A21" s="24"/>
      <c r="B21" s="17" t="s">
        <v>47</v>
      </c>
      <c r="C21" s="18" t="s">
        <v>38</v>
      </c>
      <c r="D21" s="18" t="s">
        <v>35</v>
      </c>
      <c r="E21" s="18" t="s">
        <v>34</v>
      </c>
      <c r="F21" s="25">
        <v>1E-3</v>
      </c>
      <c r="G21" s="25">
        <v>1E-3</v>
      </c>
      <c r="H21" s="25">
        <v>1E-3</v>
      </c>
      <c r="I21" s="25">
        <v>1E-3</v>
      </c>
      <c r="J21" s="25">
        <v>1E-3</v>
      </c>
      <c r="K21" s="25">
        <v>1E-3</v>
      </c>
      <c r="L21" s="25">
        <v>1E-3</v>
      </c>
      <c r="M21" s="25">
        <v>1E-3</v>
      </c>
      <c r="N21" s="25">
        <v>1E-3</v>
      </c>
      <c r="O21" s="25">
        <v>1E-3</v>
      </c>
      <c r="P21" s="25">
        <v>1E-3</v>
      </c>
      <c r="Q21" s="25">
        <v>1E-3</v>
      </c>
      <c r="R21" s="25">
        <v>1.0000000000000002E-3</v>
      </c>
      <c r="S21" s="15"/>
    </row>
    <row r="22" spans="1:19" ht="30.75" thickBot="1" x14ac:dyDescent="0.3">
      <c r="A22" s="24"/>
      <c r="B22" s="17" t="s">
        <v>49</v>
      </c>
      <c r="C22" s="18" t="s">
        <v>38</v>
      </c>
      <c r="D22" s="18" t="s">
        <v>36</v>
      </c>
      <c r="E22" s="18" t="s">
        <v>33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7.0000000000000001E-3</v>
      </c>
      <c r="R22" s="25">
        <v>5.8333333333333338E-4</v>
      </c>
      <c r="S22" s="15"/>
    </row>
    <row r="23" spans="1:19" ht="30.75" thickBot="1" x14ac:dyDescent="0.3">
      <c r="A23" s="24"/>
      <c r="B23" s="60" t="s">
        <v>48</v>
      </c>
      <c r="C23" s="63" t="s">
        <v>38</v>
      </c>
      <c r="D23" s="18" t="s">
        <v>32</v>
      </c>
      <c r="E23" s="18" t="s">
        <v>33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0.02</v>
      </c>
      <c r="M23" s="25">
        <v>0.02</v>
      </c>
      <c r="N23" s="25">
        <v>0.02</v>
      </c>
      <c r="O23" s="25">
        <v>0.02</v>
      </c>
      <c r="P23" s="25">
        <v>0.02</v>
      </c>
      <c r="Q23" s="25">
        <v>0.02</v>
      </c>
      <c r="R23" s="25">
        <v>0.01</v>
      </c>
      <c r="S23" s="15"/>
    </row>
    <row r="24" spans="1:19" ht="30.75" thickBot="1" x14ac:dyDescent="0.3">
      <c r="A24" s="24"/>
      <c r="B24" s="62"/>
      <c r="C24" s="65"/>
      <c r="D24" s="18" t="s">
        <v>35</v>
      </c>
      <c r="E24" s="18" t="s">
        <v>34</v>
      </c>
      <c r="F24" s="25">
        <v>1E-3</v>
      </c>
      <c r="G24" s="25">
        <v>1E-3</v>
      </c>
      <c r="H24" s="25">
        <v>1E-3</v>
      </c>
      <c r="I24" s="25">
        <v>1E-3</v>
      </c>
      <c r="J24" s="25">
        <v>1E-3</v>
      </c>
      <c r="K24" s="25">
        <v>1E-3</v>
      </c>
      <c r="L24" s="25">
        <v>1E-3</v>
      </c>
      <c r="M24" s="25">
        <v>1E-3</v>
      </c>
      <c r="N24" s="25">
        <v>1E-3</v>
      </c>
      <c r="O24" s="25">
        <v>1E-3</v>
      </c>
      <c r="P24" s="25">
        <v>1E-3</v>
      </c>
      <c r="Q24" s="25">
        <v>1E-3</v>
      </c>
      <c r="R24" s="25">
        <v>1.0000000000000002E-3</v>
      </c>
      <c r="S24" s="15"/>
    </row>
    <row r="25" spans="1:19" ht="45.75" thickBot="1" x14ac:dyDescent="0.3">
      <c r="A25" s="24"/>
      <c r="B25" s="17" t="s">
        <v>50</v>
      </c>
      <c r="C25" s="18" t="s">
        <v>38</v>
      </c>
      <c r="D25" s="18" t="s">
        <v>36</v>
      </c>
      <c r="E25" s="18" t="s">
        <v>33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4.0000000000000001E-3</v>
      </c>
      <c r="R25" s="25">
        <v>3.3333333333333332E-4</v>
      </c>
      <c r="S25" s="15"/>
    </row>
    <row r="26" spans="1:19" ht="45.75" customHeight="1" thickBot="1" x14ac:dyDescent="0.3">
      <c r="A26" s="24"/>
      <c r="B26" s="17" t="s">
        <v>52</v>
      </c>
      <c r="C26" s="18" t="s">
        <v>38</v>
      </c>
      <c r="D26" s="18" t="s">
        <v>36</v>
      </c>
      <c r="E26" s="18" t="s">
        <v>33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1.2E-2</v>
      </c>
      <c r="R26" s="25">
        <v>1E-3</v>
      </c>
      <c r="S26" s="15"/>
    </row>
    <row r="27" spans="1:19" ht="45.75" customHeight="1" thickBot="1" x14ac:dyDescent="0.3">
      <c r="A27" s="24"/>
      <c r="B27" s="17" t="s">
        <v>54</v>
      </c>
      <c r="C27" s="18" t="s">
        <v>39</v>
      </c>
      <c r="D27" s="18" t="s">
        <v>36</v>
      </c>
      <c r="E27" s="18" t="s">
        <v>33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4.0000000000000001E-3</v>
      </c>
      <c r="R27" s="25">
        <v>3.3333333333333332E-4</v>
      </c>
      <c r="S27" s="15"/>
    </row>
    <row r="28" spans="1:19" ht="45.75" customHeight="1" thickBot="1" x14ac:dyDescent="0.3">
      <c r="A28" s="24"/>
      <c r="B28" s="17" t="s">
        <v>55</v>
      </c>
      <c r="C28" s="18" t="s">
        <v>39</v>
      </c>
      <c r="D28" s="18" t="s">
        <v>36</v>
      </c>
      <c r="E28" s="18" t="s">
        <v>33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0</v>
      </c>
      <c r="Q28" s="25">
        <v>1.7999999999999999E-2</v>
      </c>
      <c r="R28" s="25">
        <v>1.4999999999999998E-3</v>
      </c>
      <c r="S28" s="15"/>
    </row>
    <row r="29" spans="1:19" ht="30.75" thickBot="1" x14ac:dyDescent="0.3">
      <c r="A29" s="24"/>
      <c r="B29" s="17" t="s">
        <v>56</v>
      </c>
      <c r="C29" s="18" t="s">
        <v>39</v>
      </c>
      <c r="D29" s="18" t="s">
        <v>36</v>
      </c>
      <c r="E29" s="18" t="s">
        <v>33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5.0000000000000001E-3</v>
      </c>
      <c r="R29" s="25">
        <v>4.1666666666666669E-4</v>
      </c>
      <c r="S29" s="15"/>
    </row>
    <row r="30" spans="1:19" ht="30.75" thickBot="1" x14ac:dyDescent="0.3">
      <c r="A30" s="24"/>
      <c r="B30" s="17" t="s">
        <v>57</v>
      </c>
      <c r="C30" s="18" t="s">
        <v>39</v>
      </c>
      <c r="D30" s="18" t="s">
        <v>32</v>
      </c>
      <c r="E30" s="18" t="s">
        <v>33</v>
      </c>
      <c r="F30" s="25">
        <v>0.33</v>
      </c>
      <c r="G30" s="25">
        <v>0.33</v>
      </c>
      <c r="H30" s="25">
        <v>0.33</v>
      </c>
      <c r="I30" s="25">
        <v>0.33</v>
      </c>
      <c r="J30" s="25">
        <v>0.33900000000000002</v>
      </c>
      <c r="K30" s="25">
        <v>0.33900000000000002</v>
      </c>
      <c r="L30" s="25">
        <v>0.45900000000000002</v>
      </c>
      <c r="M30" s="25">
        <v>0.45900000000000002</v>
      </c>
      <c r="N30" s="25">
        <v>0.45900000000000002</v>
      </c>
      <c r="O30" s="25">
        <v>0.45900000000000002</v>
      </c>
      <c r="P30" s="25">
        <v>0.45900000000000002</v>
      </c>
      <c r="Q30" s="25">
        <v>0.45900000000000002</v>
      </c>
      <c r="R30" s="25">
        <v>0.39599999999999996</v>
      </c>
      <c r="S30" s="15"/>
    </row>
    <row r="31" spans="1:19" ht="30.75" thickBot="1" x14ac:dyDescent="0.3">
      <c r="A31" s="24"/>
      <c r="B31" s="17" t="s">
        <v>58</v>
      </c>
      <c r="C31" s="18" t="s">
        <v>39</v>
      </c>
      <c r="D31" s="18" t="s">
        <v>32</v>
      </c>
      <c r="E31" s="18" t="s">
        <v>33</v>
      </c>
      <c r="F31" s="25">
        <v>0.16</v>
      </c>
      <c r="G31" s="25">
        <v>0.16</v>
      </c>
      <c r="H31" s="25">
        <v>0.16</v>
      </c>
      <c r="I31" s="25">
        <v>0.16</v>
      </c>
      <c r="J31" s="25">
        <v>0.16</v>
      </c>
      <c r="K31" s="25">
        <v>0.16</v>
      </c>
      <c r="L31" s="25">
        <v>0.16</v>
      </c>
      <c r="M31" s="25">
        <v>0.16</v>
      </c>
      <c r="N31" s="25">
        <v>0.16</v>
      </c>
      <c r="O31" s="25">
        <v>0.16</v>
      </c>
      <c r="P31" s="25">
        <v>0.16</v>
      </c>
      <c r="Q31" s="25">
        <v>0.16</v>
      </c>
      <c r="R31" s="25">
        <v>0.15999999999999998</v>
      </c>
      <c r="S31" s="15"/>
    </row>
    <row r="32" spans="1:19" ht="30.75" thickBot="1" x14ac:dyDescent="0.3">
      <c r="A32" s="24"/>
      <c r="B32" s="27" t="s">
        <v>59</v>
      </c>
      <c r="C32" s="14" t="s">
        <v>39</v>
      </c>
      <c r="D32" s="14" t="s">
        <v>32</v>
      </c>
      <c r="E32" s="14" t="s">
        <v>33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0.04</v>
      </c>
      <c r="M32" s="25">
        <v>0.04</v>
      </c>
      <c r="N32" s="25">
        <v>0.04</v>
      </c>
      <c r="O32" s="25">
        <v>0.04</v>
      </c>
      <c r="P32" s="25">
        <v>0.04</v>
      </c>
      <c r="Q32" s="25">
        <v>0.04</v>
      </c>
      <c r="R32" s="25">
        <v>0.02</v>
      </c>
      <c r="S32" s="15"/>
    </row>
    <row r="33" spans="1:19" ht="15.75" x14ac:dyDescent="0.25">
      <c r="G33" s="12" t="s">
        <v>65</v>
      </c>
      <c r="H33" s="12"/>
      <c r="I33" s="12"/>
      <c r="J33" s="12"/>
      <c r="K33" s="12"/>
      <c r="L33" s="12"/>
      <c r="M33" s="12"/>
      <c r="N33" s="12"/>
      <c r="O33" s="26">
        <v>18.674567999999997</v>
      </c>
      <c r="S33" s="15"/>
    </row>
    <row r="34" spans="1:19" ht="15.75" thickBot="1" x14ac:dyDescent="0.3">
      <c r="S34" s="15"/>
    </row>
    <row r="35" spans="1:19" ht="15.75" thickBot="1" x14ac:dyDescent="0.3">
      <c r="A35" s="68" t="s">
        <v>41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16"/>
    </row>
    <row r="36" spans="1:19" x14ac:dyDescent="0.25">
      <c r="A36" s="56" t="s">
        <v>10</v>
      </c>
      <c r="B36" s="56" t="s">
        <v>11</v>
      </c>
      <c r="C36" s="56" t="s">
        <v>17</v>
      </c>
      <c r="D36" s="56" t="s">
        <v>12</v>
      </c>
      <c r="E36" s="56" t="s">
        <v>13</v>
      </c>
      <c r="F36" s="66" t="s">
        <v>18</v>
      </c>
      <c r="G36" s="66" t="s">
        <v>19</v>
      </c>
      <c r="H36" s="66" t="s">
        <v>20</v>
      </c>
      <c r="I36" s="66" t="s">
        <v>21</v>
      </c>
      <c r="J36" s="66" t="s">
        <v>22</v>
      </c>
      <c r="K36" s="66" t="s">
        <v>23</v>
      </c>
      <c r="L36" s="66" t="s">
        <v>24</v>
      </c>
      <c r="M36" s="66" t="s">
        <v>25</v>
      </c>
      <c r="N36" s="66" t="s">
        <v>26</v>
      </c>
      <c r="O36" s="66" t="s">
        <v>27</v>
      </c>
      <c r="P36" s="66" t="s">
        <v>28</v>
      </c>
      <c r="Q36" s="76" t="s">
        <v>29</v>
      </c>
      <c r="R36" s="74" t="s">
        <v>70</v>
      </c>
    </row>
    <row r="37" spans="1:19" ht="15.75" thickBot="1" x14ac:dyDescent="0.3">
      <c r="A37" s="57"/>
      <c r="B37" s="57"/>
      <c r="C37" s="57"/>
      <c r="D37" s="57"/>
      <c r="E37" s="57"/>
      <c r="F37" s="67" t="s">
        <v>14</v>
      </c>
      <c r="G37" s="67" t="s">
        <v>15</v>
      </c>
      <c r="H37" s="67" t="s">
        <v>16</v>
      </c>
      <c r="I37" s="67" t="s">
        <v>14</v>
      </c>
      <c r="J37" s="67" t="s">
        <v>15</v>
      </c>
      <c r="K37" s="67" t="s">
        <v>16</v>
      </c>
      <c r="L37" s="67" t="s">
        <v>14</v>
      </c>
      <c r="M37" s="67" t="s">
        <v>15</v>
      </c>
      <c r="N37" s="67" t="s">
        <v>16</v>
      </c>
      <c r="O37" s="67" t="s">
        <v>14</v>
      </c>
      <c r="P37" s="67" t="s">
        <v>15</v>
      </c>
      <c r="Q37" s="77" t="s">
        <v>16</v>
      </c>
      <c r="R37" s="75"/>
    </row>
  </sheetData>
  <mergeCells count="80">
    <mergeCell ref="A18:R18"/>
    <mergeCell ref="R5:R6"/>
    <mergeCell ref="R19:R20"/>
    <mergeCell ref="R36:R37"/>
    <mergeCell ref="R11:R12"/>
    <mergeCell ref="L36:L37"/>
    <mergeCell ref="M36:M37"/>
    <mergeCell ref="N36:N37"/>
    <mergeCell ref="O36:O37"/>
    <mergeCell ref="P36:P37"/>
    <mergeCell ref="Q36:Q37"/>
    <mergeCell ref="F36:F37"/>
    <mergeCell ref="G36:G37"/>
    <mergeCell ref="H36:H37"/>
    <mergeCell ref="I36:I37"/>
    <mergeCell ref="J36:J37"/>
    <mergeCell ref="K36:K37"/>
    <mergeCell ref="A35:Q35"/>
    <mergeCell ref="A36:A37"/>
    <mergeCell ref="B36:B37"/>
    <mergeCell ref="C36:C37"/>
    <mergeCell ref="D36:D37"/>
    <mergeCell ref="E36:E37"/>
    <mergeCell ref="B23:B24"/>
    <mergeCell ref="C23:C24"/>
    <mergeCell ref="O19:O20"/>
    <mergeCell ref="P19:P20"/>
    <mergeCell ref="Q19:Q20"/>
    <mergeCell ref="I19:I20"/>
    <mergeCell ref="J19:J20"/>
    <mergeCell ref="K19:K20"/>
    <mergeCell ref="L19:L20"/>
    <mergeCell ref="M19:M20"/>
    <mergeCell ref="N19:N20"/>
    <mergeCell ref="F19:F20"/>
    <mergeCell ref="G19:G20"/>
    <mergeCell ref="H19:H20"/>
    <mergeCell ref="A19:A20"/>
    <mergeCell ref="B19:B20"/>
    <mergeCell ref="C19:C20"/>
    <mergeCell ref="D19:D20"/>
    <mergeCell ref="E19:E20"/>
    <mergeCell ref="B13:B15"/>
    <mergeCell ref="C13:C15"/>
    <mergeCell ref="L11:L12"/>
    <mergeCell ref="M11:M12"/>
    <mergeCell ref="N11:N12"/>
    <mergeCell ref="K11:K12"/>
    <mergeCell ref="F11:F12"/>
    <mergeCell ref="G11:G12"/>
    <mergeCell ref="H11:H12"/>
    <mergeCell ref="I11:I12"/>
    <mergeCell ref="J11:J12"/>
    <mergeCell ref="O11:O12"/>
    <mergeCell ref="P11:P12"/>
    <mergeCell ref="Q11:Q12"/>
    <mergeCell ref="A10:R10"/>
    <mergeCell ref="P5:P6"/>
    <mergeCell ref="Q5:Q6"/>
    <mergeCell ref="O5:O6"/>
    <mergeCell ref="A11:A12"/>
    <mergeCell ref="B11:B12"/>
    <mergeCell ref="C11:C12"/>
    <mergeCell ref="D11:D12"/>
    <mergeCell ref="E11:E12"/>
    <mergeCell ref="A4:R4"/>
    <mergeCell ref="N5:N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B221-9862-4541-8115-5B57BD555096}">
  <dimension ref="A1:S45"/>
  <sheetViews>
    <sheetView topLeftCell="B1" workbookViewId="0">
      <selection activeCell="B1" sqref="A1:XFD1048576"/>
    </sheetView>
  </sheetViews>
  <sheetFormatPr defaultRowHeight="15" x14ac:dyDescent="0.25"/>
  <cols>
    <col min="1" max="1" width="15.28515625" hidden="1" customWidth="1"/>
    <col min="2" max="2" width="30.42578125" customWidth="1"/>
    <col min="3" max="3" width="8.5703125" customWidth="1"/>
    <col min="4" max="4" width="30.140625" customWidth="1"/>
    <col min="5" max="5" width="21" customWidth="1"/>
    <col min="19" max="19" width="9.140625" customWidth="1"/>
  </cols>
  <sheetData>
    <row r="1" spans="1:19" x14ac:dyDescent="0.25">
      <c r="A1" t="s">
        <v>62</v>
      </c>
    </row>
    <row r="2" spans="1:19" x14ac:dyDescent="0.25">
      <c r="A2" t="s">
        <v>66</v>
      </c>
    </row>
    <row r="4" spans="1:19" ht="15.75" customHeight="1" thickBot="1" x14ac:dyDescent="0.3">
      <c r="A4" s="50" t="s">
        <v>31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19" x14ac:dyDescent="0.25">
      <c r="A5" s="54" t="s">
        <v>10</v>
      </c>
      <c r="B5" s="56" t="s">
        <v>11</v>
      </c>
      <c r="C5" s="56" t="s">
        <v>17</v>
      </c>
      <c r="D5" s="56" t="s">
        <v>12</v>
      </c>
      <c r="E5" s="56" t="s">
        <v>13</v>
      </c>
      <c r="F5" s="52" t="s">
        <v>18</v>
      </c>
      <c r="G5" s="52" t="s">
        <v>19</v>
      </c>
      <c r="H5" s="52" t="s">
        <v>20</v>
      </c>
      <c r="I5" s="52" t="s">
        <v>21</v>
      </c>
      <c r="J5" s="52" t="s">
        <v>22</v>
      </c>
      <c r="K5" s="52" t="s">
        <v>23</v>
      </c>
      <c r="L5" s="52" t="s">
        <v>24</v>
      </c>
      <c r="M5" s="52" t="s">
        <v>25</v>
      </c>
      <c r="N5" s="52" t="s">
        <v>26</v>
      </c>
      <c r="O5" s="52" t="s">
        <v>27</v>
      </c>
      <c r="P5" s="52" t="s">
        <v>28</v>
      </c>
      <c r="Q5" s="52" t="s">
        <v>29</v>
      </c>
      <c r="R5" s="70" t="s">
        <v>70</v>
      </c>
    </row>
    <row r="6" spans="1:19" ht="15.75" thickBot="1" x14ac:dyDescent="0.3">
      <c r="A6" s="55"/>
      <c r="B6" s="57"/>
      <c r="C6" s="57"/>
      <c r="D6" s="57"/>
      <c r="E6" s="57"/>
      <c r="F6" s="53" t="s">
        <v>14</v>
      </c>
      <c r="G6" s="53" t="s">
        <v>15</v>
      </c>
      <c r="H6" s="53" t="s">
        <v>16</v>
      </c>
      <c r="I6" s="53" t="s">
        <v>14</v>
      </c>
      <c r="J6" s="53" t="s">
        <v>15</v>
      </c>
      <c r="K6" s="53" t="s">
        <v>16</v>
      </c>
      <c r="L6" s="53" t="s">
        <v>14</v>
      </c>
      <c r="M6" s="53" t="s">
        <v>15</v>
      </c>
      <c r="N6" s="53" t="s">
        <v>16</v>
      </c>
      <c r="O6" s="53" t="s">
        <v>14</v>
      </c>
      <c r="P6" s="53" t="s">
        <v>15</v>
      </c>
      <c r="Q6" s="53" t="s">
        <v>16</v>
      </c>
      <c r="R6" s="71" t="s">
        <v>16</v>
      </c>
    </row>
    <row r="7" spans="1:19" ht="30.75" thickBot="1" x14ac:dyDescent="0.3">
      <c r="A7" s="24"/>
      <c r="B7" s="27" t="s">
        <v>45</v>
      </c>
      <c r="C7" s="14" t="s">
        <v>38</v>
      </c>
      <c r="D7" s="14" t="s">
        <v>32</v>
      </c>
      <c r="E7" s="14" t="s">
        <v>33</v>
      </c>
      <c r="F7" s="25">
        <v>12</v>
      </c>
      <c r="G7" s="25">
        <v>12</v>
      </c>
      <c r="H7" s="25">
        <v>12</v>
      </c>
      <c r="I7" s="25">
        <v>12</v>
      </c>
      <c r="J7" s="25">
        <v>12</v>
      </c>
      <c r="K7" s="25">
        <v>1</v>
      </c>
      <c r="L7" s="25">
        <v>1</v>
      </c>
      <c r="M7" s="25">
        <v>1</v>
      </c>
      <c r="N7" s="25">
        <v>1</v>
      </c>
      <c r="O7" s="25">
        <v>1</v>
      </c>
      <c r="P7" s="25">
        <v>1</v>
      </c>
      <c r="Q7" s="25">
        <v>1</v>
      </c>
      <c r="R7" s="25">
        <f>AVERAGE(F7:Q7)</f>
        <v>5.583333333333333</v>
      </c>
      <c r="S7" s="15"/>
    </row>
    <row r="8" spans="1:19" ht="15.75" x14ac:dyDescent="0.25">
      <c r="G8" s="12" t="s">
        <v>63</v>
      </c>
      <c r="H8" s="12"/>
      <c r="I8" s="12"/>
      <c r="J8" s="12"/>
      <c r="K8" s="12"/>
      <c r="L8" s="12"/>
      <c r="M8" s="12"/>
      <c r="N8" s="26">
        <f>R7*60*60*24*365/1000000</f>
        <v>176.07599999999999</v>
      </c>
      <c r="S8" s="15"/>
    </row>
    <row r="9" spans="1:19" x14ac:dyDescent="0.25">
      <c r="S9" s="15"/>
    </row>
    <row r="10" spans="1:19" ht="15.75" customHeight="1" thickBot="1" x14ac:dyDescent="0.3">
      <c r="A10" s="50" t="s">
        <v>40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</row>
    <row r="11" spans="1:19" ht="25.5" customHeight="1" x14ac:dyDescent="0.25">
      <c r="A11" s="56" t="s">
        <v>10</v>
      </c>
      <c r="B11" s="56" t="s">
        <v>11</v>
      </c>
      <c r="C11" s="56" t="s">
        <v>17</v>
      </c>
      <c r="D11" s="56" t="s">
        <v>12</v>
      </c>
      <c r="E11" s="56" t="s">
        <v>13</v>
      </c>
      <c r="F11" s="52" t="s">
        <v>18</v>
      </c>
      <c r="G11" s="52" t="s">
        <v>19</v>
      </c>
      <c r="H11" s="52" t="s">
        <v>20</v>
      </c>
      <c r="I11" s="52" t="s">
        <v>21</v>
      </c>
      <c r="J11" s="52" t="s">
        <v>22</v>
      </c>
      <c r="K11" s="52" t="s">
        <v>23</v>
      </c>
      <c r="L11" s="52" t="s">
        <v>24</v>
      </c>
      <c r="M11" s="52" t="s">
        <v>25</v>
      </c>
      <c r="N11" s="52" t="s">
        <v>26</v>
      </c>
      <c r="O11" s="52" t="s">
        <v>27</v>
      </c>
      <c r="P11" s="52" t="s">
        <v>28</v>
      </c>
      <c r="Q11" s="58" t="s">
        <v>29</v>
      </c>
      <c r="R11" s="72" t="s">
        <v>70</v>
      </c>
    </row>
    <row r="12" spans="1:19" ht="15.75" customHeight="1" thickBot="1" x14ac:dyDescent="0.3">
      <c r="A12" s="57"/>
      <c r="B12" s="57"/>
      <c r="C12" s="57"/>
      <c r="D12" s="57"/>
      <c r="E12" s="57"/>
      <c r="F12" s="53" t="s">
        <v>14</v>
      </c>
      <c r="G12" s="53" t="s">
        <v>15</v>
      </c>
      <c r="H12" s="53" t="s">
        <v>16</v>
      </c>
      <c r="I12" s="53" t="s">
        <v>14</v>
      </c>
      <c r="J12" s="53" t="s">
        <v>15</v>
      </c>
      <c r="K12" s="53" t="s">
        <v>16</v>
      </c>
      <c r="L12" s="53" t="s">
        <v>14</v>
      </c>
      <c r="M12" s="53" t="s">
        <v>15</v>
      </c>
      <c r="N12" s="53" t="s">
        <v>16</v>
      </c>
      <c r="O12" s="53" t="s">
        <v>14</v>
      </c>
      <c r="P12" s="53" t="s">
        <v>15</v>
      </c>
      <c r="Q12" s="59" t="s">
        <v>16</v>
      </c>
      <c r="R12" s="73"/>
    </row>
    <row r="13" spans="1:19" ht="30.75" thickBot="1" x14ac:dyDescent="0.3">
      <c r="A13" s="19"/>
      <c r="B13" s="60" t="s">
        <v>46</v>
      </c>
      <c r="C13" s="63" t="s">
        <v>39</v>
      </c>
      <c r="D13" s="23" t="s">
        <v>32</v>
      </c>
      <c r="E13" s="23" t="s">
        <v>33</v>
      </c>
      <c r="F13" s="25">
        <v>6.9379999999999997</v>
      </c>
      <c r="G13" s="25">
        <v>6.9379999999999997</v>
      </c>
      <c r="H13" s="25">
        <v>6.9379999999999997</v>
      </c>
      <c r="I13" s="25">
        <v>6.9379999999999997</v>
      </c>
      <c r="J13" s="25">
        <v>6.9379999999999997</v>
      </c>
      <c r="K13" s="25">
        <v>2.4380000000000002</v>
      </c>
      <c r="L13" s="25">
        <v>2.4380000000000002</v>
      </c>
      <c r="M13" s="25">
        <v>0.93799999999999994</v>
      </c>
      <c r="N13" s="25">
        <v>0.93799999999999994</v>
      </c>
      <c r="O13" s="25">
        <v>0.93799999999999994</v>
      </c>
      <c r="P13" s="25">
        <v>0.93799999999999994</v>
      </c>
      <c r="Q13" s="25">
        <v>0.93799999999999994</v>
      </c>
      <c r="R13" s="25">
        <f>AVERAGE(F13:Q13)</f>
        <v>3.6880000000000011</v>
      </c>
      <c r="S13" s="15"/>
    </row>
    <row r="14" spans="1:19" ht="30.75" thickBot="1" x14ac:dyDescent="0.3">
      <c r="A14" s="19"/>
      <c r="B14" s="61"/>
      <c r="C14" s="64"/>
      <c r="D14" s="23" t="s">
        <v>36</v>
      </c>
      <c r="E14" s="23" t="s">
        <v>33</v>
      </c>
      <c r="F14" s="25">
        <v>1.2E-2</v>
      </c>
      <c r="G14" s="25">
        <v>1.2E-2</v>
      </c>
      <c r="H14" s="25">
        <v>1.2E-2</v>
      </c>
      <c r="I14" s="25">
        <v>1.2E-2</v>
      </c>
      <c r="J14" s="25">
        <v>1.2E-2</v>
      </c>
      <c r="K14" s="25">
        <v>1.2E-2</v>
      </c>
      <c r="L14" s="25">
        <v>1.2E-2</v>
      </c>
      <c r="M14" s="25">
        <v>1.2E-2</v>
      </c>
      <c r="N14" s="25">
        <v>1.2E-2</v>
      </c>
      <c r="O14" s="25">
        <v>1.2E-2</v>
      </c>
      <c r="P14" s="25">
        <v>1.2E-2</v>
      </c>
      <c r="Q14" s="25">
        <v>1.2E-2</v>
      </c>
      <c r="R14" s="25">
        <f t="shared" ref="R14:R15" si="0">AVERAGE(F14:Q14)</f>
        <v>1.1999999999999999E-2</v>
      </c>
      <c r="S14" s="15"/>
    </row>
    <row r="15" spans="1:19" ht="30.75" thickBot="1" x14ac:dyDescent="0.3">
      <c r="A15" s="13"/>
      <c r="B15" s="62"/>
      <c r="C15" s="65"/>
      <c r="D15" s="14" t="s">
        <v>37</v>
      </c>
      <c r="E15" s="14" t="s">
        <v>34</v>
      </c>
      <c r="F15" s="25">
        <v>0.05</v>
      </c>
      <c r="G15" s="25">
        <v>0.05</v>
      </c>
      <c r="H15" s="25">
        <v>0.05</v>
      </c>
      <c r="I15" s="25">
        <v>0.05</v>
      </c>
      <c r="J15" s="25">
        <v>0.05</v>
      </c>
      <c r="K15" s="25">
        <v>0.05</v>
      </c>
      <c r="L15" s="25">
        <v>0.05</v>
      </c>
      <c r="M15" s="25">
        <v>0.05</v>
      </c>
      <c r="N15" s="25">
        <v>0.05</v>
      </c>
      <c r="O15" s="25">
        <v>0.05</v>
      </c>
      <c r="P15" s="25">
        <v>0.05</v>
      </c>
      <c r="Q15" s="25">
        <v>0.05</v>
      </c>
      <c r="R15" s="25">
        <f t="shared" si="0"/>
        <v>4.9999999999999996E-2</v>
      </c>
      <c r="S15" s="15"/>
    </row>
    <row r="16" spans="1:19" ht="15.75" x14ac:dyDescent="0.25">
      <c r="G16" s="12" t="s">
        <v>64</v>
      </c>
      <c r="H16" s="12"/>
      <c r="I16" s="12"/>
      <c r="J16" s="12"/>
      <c r="K16" s="12"/>
      <c r="L16" s="12"/>
      <c r="M16" s="12"/>
      <c r="N16" s="26">
        <f>(R13+R14+R15)*60*60*24*365/1000000</f>
        <v>118.26000000000005</v>
      </c>
      <c r="S16" s="15"/>
    </row>
    <row r="17" spans="1:19" x14ac:dyDescent="0.25">
      <c r="S17" s="15"/>
    </row>
    <row r="18" spans="1:19" ht="15.75" customHeight="1" thickBot="1" x14ac:dyDescent="0.3">
      <c r="A18" s="50" t="s">
        <v>30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</row>
    <row r="19" spans="1:19" x14ac:dyDescent="0.25">
      <c r="A19" s="54" t="s">
        <v>10</v>
      </c>
      <c r="B19" s="56" t="s">
        <v>11</v>
      </c>
      <c r="C19" s="56" t="s">
        <v>17</v>
      </c>
      <c r="D19" s="56" t="s">
        <v>12</v>
      </c>
      <c r="E19" s="56" t="s">
        <v>13</v>
      </c>
      <c r="F19" s="52" t="s">
        <v>18</v>
      </c>
      <c r="G19" s="52" t="s">
        <v>19</v>
      </c>
      <c r="H19" s="52" t="s">
        <v>20</v>
      </c>
      <c r="I19" s="52" t="s">
        <v>21</v>
      </c>
      <c r="J19" s="52" t="s">
        <v>22</v>
      </c>
      <c r="K19" s="52" t="s">
        <v>23</v>
      </c>
      <c r="L19" s="52" t="s">
        <v>24</v>
      </c>
      <c r="M19" s="52" t="s">
        <v>25</v>
      </c>
      <c r="N19" s="52" t="s">
        <v>26</v>
      </c>
      <c r="O19" s="52" t="s">
        <v>27</v>
      </c>
      <c r="P19" s="52" t="s">
        <v>28</v>
      </c>
      <c r="Q19" s="58" t="s">
        <v>29</v>
      </c>
      <c r="R19" s="72" t="s">
        <v>70</v>
      </c>
    </row>
    <row r="20" spans="1:19" ht="15.75" thickBot="1" x14ac:dyDescent="0.3">
      <c r="A20" s="55"/>
      <c r="B20" s="57"/>
      <c r="C20" s="57"/>
      <c r="D20" s="57"/>
      <c r="E20" s="57"/>
      <c r="F20" s="53" t="s">
        <v>14</v>
      </c>
      <c r="G20" s="53" t="s">
        <v>15</v>
      </c>
      <c r="H20" s="53" t="s">
        <v>16</v>
      </c>
      <c r="I20" s="53" t="s">
        <v>14</v>
      </c>
      <c r="J20" s="53" t="s">
        <v>15</v>
      </c>
      <c r="K20" s="53" t="s">
        <v>16</v>
      </c>
      <c r="L20" s="53" t="s">
        <v>14</v>
      </c>
      <c r="M20" s="53" t="s">
        <v>15</v>
      </c>
      <c r="N20" s="53" t="s">
        <v>16</v>
      </c>
      <c r="O20" s="53" t="s">
        <v>14</v>
      </c>
      <c r="P20" s="53" t="s">
        <v>15</v>
      </c>
      <c r="Q20" s="59" t="s">
        <v>16</v>
      </c>
      <c r="R20" s="73"/>
    </row>
    <row r="21" spans="1:19" ht="30.75" thickBot="1" x14ac:dyDescent="0.3">
      <c r="A21" s="24"/>
      <c r="B21" s="22" t="s">
        <v>75</v>
      </c>
      <c r="C21" s="23" t="s">
        <v>38</v>
      </c>
      <c r="D21" s="23" t="s">
        <v>36</v>
      </c>
      <c r="E21" s="23" t="s">
        <v>33</v>
      </c>
      <c r="F21" s="25">
        <v>0</v>
      </c>
      <c r="G21" s="25">
        <v>0</v>
      </c>
      <c r="H21" s="25">
        <v>0</v>
      </c>
      <c r="I21" s="25">
        <v>4.0499999999999998E-4</v>
      </c>
      <c r="J21" s="25">
        <v>4.0499999999999998E-4</v>
      </c>
      <c r="K21" s="25">
        <v>4.0499999999999998E-4</v>
      </c>
      <c r="L21" s="25">
        <v>6.3750000000000005E-4</v>
      </c>
      <c r="M21" s="25">
        <v>6.3750000000000005E-4</v>
      </c>
      <c r="N21" s="25">
        <v>6.3750000000000005E-4</v>
      </c>
      <c r="O21" s="25">
        <v>7.1250000000000003E-4</v>
      </c>
      <c r="P21" s="25">
        <v>7.1250000000000003E-4</v>
      </c>
      <c r="Q21" s="25">
        <v>7.1250000000000003E-4</v>
      </c>
      <c r="R21" s="25">
        <f t="shared" ref="R21:R40" si="1">AVERAGE(F21:Q21)</f>
        <v>4.3875000000000007E-4</v>
      </c>
      <c r="S21" s="15"/>
    </row>
    <row r="22" spans="1:19" ht="45.75" thickBot="1" x14ac:dyDescent="0.3">
      <c r="A22" s="24"/>
      <c r="B22" s="22" t="s">
        <v>76</v>
      </c>
      <c r="C22" s="23" t="s">
        <v>38</v>
      </c>
      <c r="D22" s="23" t="s">
        <v>36</v>
      </c>
      <c r="E22" s="23" t="s">
        <v>33</v>
      </c>
      <c r="F22" s="25">
        <v>0</v>
      </c>
      <c r="G22" s="25">
        <v>0</v>
      </c>
      <c r="H22" s="25">
        <v>0</v>
      </c>
      <c r="I22" s="25">
        <v>9.2249999999999993E-4</v>
      </c>
      <c r="J22" s="25">
        <v>9.2249999999999993E-4</v>
      </c>
      <c r="K22" s="25">
        <v>9.2249999999999993E-4</v>
      </c>
      <c r="L22" s="25">
        <v>9.2249999999999993E-4</v>
      </c>
      <c r="M22" s="25">
        <v>9.2249999999999993E-4</v>
      </c>
      <c r="N22" s="25">
        <v>9.2249999999999993E-4</v>
      </c>
      <c r="O22" s="25">
        <v>9.2249999999999993E-4</v>
      </c>
      <c r="P22" s="25">
        <v>9.2249999999999993E-4</v>
      </c>
      <c r="Q22" s="25">
        <v>9.2249999999999993E-4</v>
      </c>
      <c r="R22" s="25">
        <f t="shared" ref="R22" si="2">AVERAGE(F22:Q22)</f>
        <v>6.9187499999999989E-4</v>
      </c>
      <c r="S22" s="15"/>
    </row>
    <row r="23" spans="1:19" ht="30.75" thickBot="1" x14ac:dyDescent="0.3">
      <c r="A23" s="24"/>
      <c r="B23" s="22" t="s">
        <v>47</v>
      </c>
      <c r="C23" s="23" t="s">
        <v>38</v>
      </c>
      <c r="D23" s="23" t="s">
        <v>32</v>
      </c>
      <c r="E23" s="23" t="s">
        <v>34</v>
      </c>
      <c r="F23" s="25">
        <v>0.26</v>
      </c>
      <c r="G23" s="25">
        <v>0.26</v>
      </c>
      <c r="H23" s="25">
        <v>0.26</v>
      </c>
      <c r="I23" s="25">
        <v>0.26</v>
      </c>
      <c r="J23" s="25">
        <v>0.26</v>
      </c>
      <c r="K23" s="25">
        <v>0.26</v>
      </c>
      <c r="L23" s="25">
        <v>0.41</v>
      </c>
      <c r="M23" s="25">
        <v>0.41</v>
      </c>
      <c r="N23" s="25">
        <v>0.41</v>
      </c>
      <c r="O23" s="25">
        <v>0.41</v>
      </c>
      <c r="P23" s="25">
        <v>0.41</v>
      </c>
      <c r="Q23" s="25">
        <v>0.41</v>
      </c>
      <c r="R23" s="25">
        <f t="shared" si="1"/>
        <v>0.33500000000000002</v>
      </c>
      <c r="S23" s="15"/>
    </row>
    <row r="24" spans="1:19" ht="30.75" thickBot="1" x14ac:dyDescent="0.3">
      <c r="A24" s="24"/>
      <c r="B24" s="22" t="s">
        <v>47</v>
      </c>
      <c r="C24" s="23" t="s">
        <v>38</v>
      </c>
      <c r="D24" s="23" t="s">
        <v>35</v>
      </c>
      <c r="E24" s="23" t="s">
        <v>34</v>
      </c>
      <c r="F24" s="25">
        <v>1E-3</v>
      </c>
      <c r="G24" s="25">
        <v>1E-3</v>
      </c>
      <c r="H24" s="25">
        <v>1E-3</v>
      </c>
      <c r="I24" s="25">
        <v>1E-3</v>
      </c>
      <c r="J24" s="25">
        <v>1E-3</v>
      </c>
      <c r="K24" s="25">
        <v>1E-3</v>
      </c>
      <c r="L24" s="25">
        <v>1E-3</v>
      </c>
      <c r="M24" s="25">
        <v>1E-3</v>
      </c>
      <c r="N24" s="25">
        <v>1E-3</v>
      </c>
      <c r="O24" s="25">
        <v>1E-3</v>
      </c>
      <c r="P24" s="25">
        <v>1E-3</v>
      </c>
      <c r="Q24" s="25">
        <v>1E-3</v>
      </c>
      <c r="R24" s="25">
        <f t="shared" ref="R24:R25" si="3">AVERAGE(F24:Q24)</f>
        <v>1.0000000000000002E-3</v>
      </c>
      <c r="S24" s="15"/>
    </row>
    <row r="25" spans="1:19" ht="30.75" thickBot="1" x14ac:dyDescent="0.3">
      <c r="A25" s="24"/>
      <c r="B25" s="22" t="s">
        <v>47</v>
      </c>
      <c r="C25" s="23" t="s">
        <v>38</v>
      </c>
      <c r="D25" s="23" t="s">
        <v>36</v>
      </c>
      <c r="E25" s="23" t="s">
        <v>33</v>
      </c>
      <c r="F25" s="25">
        <v>0</v>
      </c>
      <c r="G25" s="25">
        <v>0</v>
      </c>
      <c r="H25" s="25">
        <v>0</v>
      </c>
      <c r="I25" s="25">
        <v>5.6250000000000007E-4</v>
      </c>
      <c r="J25" s="25">
        <v>5.6250000000000007E-4</v>
      </c>
      <c r="K25" s="25">
        <v>5.6250000000000007E-4</v>
      </c>
      <c r="L25" s="25">
        <v>5.6250000000000007E-4</v>
      </c>
      <c r="M25" s="25">
        <v>5.6250000000000007E-4</v>
      </c>
      <c r="N25" s="25">
        <v>5.6250000000000007E-4</v>
      </c>
      <c r="O25" s="25">
        <v>5.6250000000000007E-4</v>
      </c>
      <c r="P25" s="25">
        <v>5.6250000000000007E-4</v>
      </c>
      <c r="Q25" s="25">
        <v>5.6250000000000007E-4</v>
      </c>
      <c r="R25" s="25">
        <f t="shared" si="3"/>
        <v>4.218750000000001E-4</v>
      </c>
      <c r="S25" s="15"/>
    </row>
    <row r="26" spans="1:19" ht="30.75" thickBot="1" x14ac:dyDescent="0.3">
      <c r="A26" s="24"/>
      <c r="B26" s="22" t="s">
        <v>49</v>
      </c>
      <c r="C26" s="23" t="s">
        <v>38</v>
      </c>
      <c r="D26" s="23" t="s">
        <v>36</v>
      </c>
      <c r="E26" s="23" t="s">
        <v>33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0</v>
      </c>
      <c r="Q26" s="25">
        <v>8.9999999999999993E-3</v>
      </c>
      <c r="R26" s="25">
        <f t="shared" si="1"/>
        <v>7.4999999999999991E-4</v>
      </c>
      <c r="S26" s="15"/>
    </row>
    <row r="27" spans="1:19" ht="30.75" thickBot="1" x14ac:dyDescent="0.3">
      <c r="A27" s="24"/>
      <c r="B27" s="60" t="s">
        <v>48</v>
      </c>
      <c r="C27" s="63" t="s">
        <v>38</v>
      </c>
      <c r="D27" s="23" t="s">
        <v>32</v>
      </c>
      <c r="E27" s="23" t="s">
        <v>33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0.02</v>
      </c>
      <c r="M27" s="25">
        <v>0.02</v>
      </c>
      <c r="N27" s="25">
        <v>0.02</v>
      </c>
      <c r="O27" s="25">
        <v>0.02</v>
      </c>
      <c r="P27" s="25">
        <v>0.02</v>
      </c>
      <c r="Q27" s="25">
        <v>0.02</v>
      </c>
      <c r="R27" s="25">
        <f t="shared" si="1"/>
        <v>0.01</v>
      </c>
      <c r="S27" s="15"/>
    </row>
    <row r="28" spans="1:19" ht="30.75" thickBot="1" x14ac:dyDescent="0.3">
      <c r="A28" s="24"/>
      <c r="B28" s="61"/>
      <c r="C28" s="64"/>
      <c r="D28" s="23" t="s">
        <v>32</v>
      </c>
      <c r="E28" s="23" t="s">
        <v>34</v>
      </c>
      <c r="F28" s="25">
        <v>0.16</v>
      </c>
      <c r="G28" s="25">
        <v>0.16</v>
      </c>
      <c r="H28" s="25">
        <v>0.16</v>
      </c>
      <c r="I28" s="25">
        <v>0.16</v>
      </c>
      <c r="J28" s="25">
        <v>0.16</v>
      </c>
      <c r="K28" s="25">
        <v>0.16</v>
      </c>
      <c r="L28" s="25">
        <v>0.25</v>
      </c>
      <c r="M28" s="25">
        <v>0.25</v>
      </c>
      <c r="N28" s="25">
        <v>0.25</v>
      </c>
      <c r="O28" s="25">
        <v>0.25</v>
      </c>
      <c r="P28" s="25">
        <v>0.25</v>
      </c>
      <c r="Q28" s="25">
        <v>0.25</v>
      </c>
      <c r="R28" s="25">
        <f t="shared" si="1"/>
        <v>0.20499999999999999</v>
      </c>
      <c r="S28" s="15"/>
    </row>
    <row r="29" spans="1:19" ht="30.75" thickBot="1" x14ac:dyDescent="0.3">
      <c r="A29" s="24"/>
      <c r="B29" s="62"/>
      <c r="C29" s="65"/>
      <c r="D29" s="23" t="s">
        <v>35</v>
      </c>
      <c r="E29" s="23" t="s">
        <v>34</v>
      </c>
      <c r="F29" s="25">
        <v>1E-3</v>
      </c>
      <c r="G29" s="25">
        <v>1E-3</v>
      </c>
      <c r="H29" s="25">
        <v>1E-3</v>
      </c>
      <c r="I29" s="25">
        <v>1E-3</v>
      </c>
      <c r="J29" s="25">
        <v>1E-3</v>
      </c>
      <c r="K29" s="25">
        <v>1E-3</v>
      </c>
      <c r="L29" s="25">
        <v>1E-3</v>
      </c>
      <c r="M29" s="25">
        <v>1E-3</v>
      </c>
      <c r="N29" s="25">
        <v>1E-3</v>
      </c>
      <c r="O29" s="25">
        <v>1E-3</v>
      </c>
      <c r="P29" s="25">
        <v>1E-3</v>
      </c>
      <c r="Q29" s="25">
        <v>1E-3</v>
      </c>
      <c r="R29" s="25">
        <f t="shared" si="1"/>
        <v>1.0000000000000002E-3</v>
      </c>
      <c r="S29" s="15"/>
    </row>
    <row r="30" spans="1:19" ht="45.75" thickBot="1" x14ac:dyDescent="0.3">
      <c r="A30" s="24"/>
      <c r="B30" s="22" t="s">
        <v>50</v>
      </c>
      <c r="C30" s="23" t="s">
        <v>38</v>
      </c>
      <c r="D30" s="23" t="s">
        <v>36</v>
      </c>
      <c r="E30" s="23" t="s">
        <v>33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5.0000000000000001E-3</v>
      </c>
      <c r="R30" s="25">
        <f t="shared" si="1"/>
        <v>4.1666666666666669E-4</v>
      </c>
      <c r="S30" s="15"/>
    </row>
    <row r="31" spans="1:19" ht="45.75" customHeight="1" thickBot="1" x14ac:dyDescent="0.3">
      <c r="A31" s="24"/>
      <c r="B31" s="22" t="s">
        <v>52</v>
      </c>
      <c r="C31" s="23" t="s">
        <v>38</v>
      </c>
      <c r="D31" s="23" t="s">
        <v>36</v>
      </c>
      <c r="E31" s="23" t="s">
        <v>33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1.4999999999999999E-2</v>
      </c>
      <c r="R31" s="25">
        <f t="shared" si="1"/>
        <v>1.25E-3</v>
      </c>
      <c r="S31" s="15"/>
    </row>
    <row r="32" spans="1:19" ht="45.75" customHeight="1" thickBot="1" x14ac:dyDescent="0.3">
      <c r="A32" s="24"/>
      <c r="B32" s="22" t="s">
        <v>54</v>
      </c>
      <c r="C32" s="23" t="s">
        <v>39</v>
      </c>
      <c r="D32" s="23" t="s">
        <v>36</v>
      </c>
      <c r="E32" s="23" t="s">
        <v>33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5.0000000000000001E-3</v>
      </c>
      <c r="R32" s="25">
        <f t="shared" si="1"/>
        <v>4.1666666666666669E-4</v>
      </c>
      <c r="S32" s="15"/>
    </row>
    <row r="33" spans="1:19" ht="45.75" customHeight="1" thickBot="1" x14ac:dyDescent="0.3">
      <c r="A33" s="24"/>
      <c r="B33" s="22" t="s">
        <v>77</v>
      </c>
      <c r="C33" s="23" t="s">
        <v>39</v>
      </c>
      <c r="D33" s="23" t="s">
        <v>32</v>
      </c>
      <c r="E33" s="23" t="s">
        <v>34</v>
      </c>
      <c r="F33" s="25">
        <v>0.64</v>
      </c>
      <c r="G33" s="25">
        <v>0.64</v>
      </c>
      <c r="H33" s="25">
        <v>0.64</v>
      </c>
      <c r="I33" s="25">
        <v>0.64</v>
      </c>
      <c r="J33" s="25">
        <v>0.64</v>
      </c>
      <c r="K33" s="25">
        <v>0.64</v>
      </c>
      <c r="L33" s="25">
        <v>0.64</v>
      </c>
      <c r="M33" s="25">
        <v>0.64</v>
      </c>
      <c r="N33" s="25">
        <v>0.64</v>
      </c>
      <c r="O33" s="25">
        <v>0.64</v>
      </c>
      <c r="P33" s="25">
        <v>0.64</v>
      </c>
      <c r="Q33" s="25">
        <v>0.64</v>
      </c>
      <c r="R33" s="25">
        <f t="shared" si="1"/>
        <v>0.6399999999999999</v>
      </c>
      <c r="S33" s="15"/>
    </row>
    <row r="34" spans="1:19" ht="45.75" customHeight="1" thickBot="1" x14ac:dyDescent="0.3">
      <c r="A34" s="24"/>
      <c r="B34" s="22" t="s">
        <v>55</v>
      </c>
      <c r="C34" s="23" t="s">
        <v>39</v>
      </c>
      <c r="D34" s="23" t="s">
        <v>36</v>
      </c>
      <c r="E34" s="23" t="s">
        <v>33</v>
      </c>
      <c r="F34" s="25">
        <v>0</v>
      </c>
      <c r="G34" s="25">
        <v>0</v>
      </c>
      <c r="H34" s="25">
        <v>0</v>
      </c>
      <c r="I34" s="25">
        <v>6.7500000000000001E-5</v>
      </c>
      <c r="J34" s="25">
        <v>6.7500000000000001E-5</v>
      </c>
      <c r="K34" s="25">
        <v>6.7500000000000001E-5</v>
      </c>
      <c r="L34" s="25">
        <v>6.7500000000000001E-5</v>
      </c>
      <c r="M34" s="25">
        <v>6.7500000000000001E-5</v>
      </c>
      <c r="N34" s="25">
        <v>6.7500000000000001E-5</v>
      </c>
      <c r="O34" s="25">
        <v>6.7500000000000001E-5</v>
      </c>
      <c r="P34" s="25">
        <v>6.7500000000000001E-5</v>
      </c>
      <c r="Q34" s="25">
        <v>2.20675E-2</v>
      </c>
      <c r="R34" s="25">
        <f t="shared" si="1"/>
        <v>1.8839583333333332E-3</v>
      </c>
      <c r="S34" s="15"/>
    </row>
    <row r="35" spans="1:19" ht="30.75" thickBot="1" x14ac:dyDescent="0.3">
      <c r="A35" s="24"/>
      <c r="B35" s="22" t="s">
        <v>56</v>
      </c>
      <c r="C35" s="23" t="s">
        <v>39</v>
      </c>
      <c r="D35" s="23" t="s">
        <v>36</v>
      </c>
      <c r="E35" s="23" t="s">
        <v>33</v>
      </c>
      <c r="F35" s="25">
        <v>0</v>
      </c>
      <c r="G35" s="25">
        <v>0</v>
      </c>
      <c r="H35" s="25">
        <v>0</v>
      </c>
      <c r="I35" s="25">
        <v>2.0249999999999999E-4</v>
      </c>
      <c r="J35" s="25">
        <v>2.0249999999999999E-4</v>
      </c>
      <c r="K35" s="25">
        <v>2.0249999999999999E-4</v>
      </c>
      <c r="L35" s="25">
        <v>8.5499999999999997E-4</v>
      </c>
      <c r="M35" s="25">
        <v>8.5499999999999997E-4</v>
      </c>
      <c r="N35" s="25">
        <v>8.5499999999999997E-4</v>
      </c>
      <c r="O35" s="25">
        <v>1.305E-3</v>
      </c>
      <c r="P35" s="25">
        <v>1.305E-3</v>
      </c>
      <c r="Q35" s="25">
        <v>6.3049999999999998E-3</v>
      </c>
      <c r="R35" s="25">
        <f t="shared" si="1"/>
        <v>1.0072916666666665E-3</v>
      </c>
      <c r="S35" s="15"/>
    </row>
    <row r="36" spans="1:19" ht="30.75" thickBot="1" x14ac:dyDescent="0.3">
      <c r="A36" s="24"/>
      <c r="B36" s="22" t="s">
        <v>57</v>
      </c>
      <c r="C36" s="23" t="s">
        <v>39</v>
      </c>
      <c r="D36" s="23" t="s">
        <v>32</v>
      </c>
      <c r="E36" s="23" t="s">
        <v>33</v>
      </c>
      <c r="F36" s="25">
        <v>0.34</v>
      </c>
      <c r="G36" s="25">
        <v>0.34</v>
      </c>
      <c r="H36" s="25">
        <v>0.34</v>
      </c>
      <c r="I36" s="25">
        <v>0.34</v>
      </c>
      <c r="J36" s="25">
        <v>0.35099999999999998</v>
      </c>
      <c r="K36" s="25">
        <v>0.35099999999999998</v>
      </c>
      <c r="L36" s="25">
        <v>0.501</v>
      </c>
      <c r="M36" s="25">
        <v>0.501</v>
      </c>
      <c r="N36" s="25">
        <v>0.501</v>
      </c>
      <c r="O36" s="25">
        <v>0.501</v>
      </c>
      <c r="P36" s="25">
        <v>0.501</v>
      </c>
      <c r="Q36" s="25">
        <v>0.501</v>
      </c>
      <c r="R36" s="25">
        <f t="shared" si="1"/>
        <v>0.42233333333333339</v>
      </c>
      <c r="S36" s="15"/>
    </row>
    <row r="37" spans="1:19" ht="30.75" thickBot="1" x14ac:dyDescent="0.3">
      <c r="A37" s="24"/>
      <c r="B37" s="22" t="s">
        <v>58</v>
      </c>
      <c r="C37" s="23" t="s">
        <v>39</v>
      </c>
      <c r="D37" s="23" t="s">
        <v>32</v>
      </c>
      <c r="E37" s="23" t="s">
        <v>33</v>
      </c>
      <c r="F37" s="25">
        <v>0.18</v>
      </c>
      <c r="G37" s="25">
        <v>0.18</v>
      </c>
      <c r="H37" s="25">
        <v>0.18</v>
      </c>
      <c r="I37" s="25">
        <v>0.18</v>
      </c>
      <c r="J37" s="25">
        <v>0.18</v>
      </c>
      <c r="K37" s="25">
        <v>0.18</v>
      </c>
      <c r="L37" s="25">
        <v>0.18</v>
      </c>
      <c r="M37" s="25">
        <v>0.18</v>
      </c>
      <c r="N37" s="25">
        <v>0.18</v>
      </c>
      <c r="O37" s="25">
        <v>0.18</v>
      </c>
      <c r="P37" s="25">
        <v>0.18</v>
      </c>
      <c r="Q37" s="25">
        <v>0.18</v>
      </c>
      <c r="R37" s="25">
        <f t="shared" si="1"/>
        <v>0.17999999999999997</v>
      </c>
      <c r="S37" s="15"/>
    </row>
    <row r="38" spans="1:19" ht="30.75" thickBot="1" x14ac:dyDescent="0.3">
      <c r="A38" s="24"/>
      <c r="B38" s="22" t="s">
        <v>58</v>
      </c>
      <c r="C38" s="23" t="s">
        <v>39</v>
      </c>
      <c r="D38" s="23" t="s">
        <v>36</v>
      </c>
      <c r="E38" s="23" t="s">
        <v>33</v>
      </c>
      <c r="F38" s="25">
        <v>0</v>
      </c>
      <c r="G38" s="25">
        <v>0</v>
      </c>
      <c r="H38" s="25">
        <v>0</v>
      </c>
      <c r="I38" s="25">
        <v>5.4000000000000001E-4</v>
      </c>
      <c r="J38" s="25">
        <v>5.4000000000000001E-4</v>
      </c>
      <c r="K38" s="25">
        <v>5.4000000000000001E-4</v>
      </c>
      <c r="L38" s="25">
        <v>5.4000000000000001E-4</v>
      </c>
      <c r="M38" s="25">
        <v>5.4000000000000001E-4</v>
      </c>
      <c r="N38" s="25">
        <v>5.4000000000000001E-4</v>
      </c>
      <c r="O38" s="25">
        <v>5.4000000000000001E-4</v>
      </c>
      <c r="P38" s="25">
        <v>5.4000000000000001E-4</v>
      </c>
      <c r="Q38" s="25">
        <v>5.4000000000000001E-4</v>
      </c>
      <c r="R38" s="25">
        <f t="shared" ref="R38:R39" si="4">AVERAGE(F38:Q38)</f>
        <v>4.0499999999999998E-4</v>
      </c>
      <c r="S38" s="15"/>
    </row>
    <row r="39" spans="1:19" ht="30.75" thickBot="1" x14ac:dyDescent="0.3">
      <c r="A39" s="24"/>
      <c r="B39" s="27" t="s">
        <v>59</v>
      </c>
      <c r="C39" s="14" t="s">
        <v>39</v>
      </c>
      <c r="D39" s="14" t="s">
        <v>32</v>
      </c>
      <c r="E39" s="14" t="s">
        <v>33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0.04</v>
      </c>
      <c r="M39" s="25">
        <v>0.04</v>
      </c>
      <c r="N39" s="25">
        <v>0.04</v>
      </c>
      <c r="O39" s="25">
        <v>0.04</v>
      </c>
      <c r="P39" s="25">
        <v>0.04</v>
      </c>
      <c r="Q39" s="25">
        <v>0.04</v>
      </c>
      <c r="R39" s="25">
        <f t="shared" si="4"/>
        <v>0.02</v>
      </c>
      <c r="S39" s="15"/>
    </row>
    <row r="40" spans="1:19" ht="30.75" thickBot="1" x14ac:dyDescent="0.3">
      <c r="A40" s="24"/>
      <c r="B40" s="27" t="s">
        <v>78</v>
      </c>
      <c r="C40" s="14" t="s">
        <v>39</v>
      </c>
      <c r="D40" s="23" t="s">
        <v>36</v>
      </c>
      <c r="E40" s="23" t="s">
        <v>33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3.4500000000000004E-4</v>
      </c>
      <c r="M40" s="25">
        <v>3.4500000000000004E-4</v>
      </c>
      <c r="N40" s="25">
        <v>3.4500000000000004E-4</v>
      </c>
      <c r="O40" s="25">
        <v>4.0800000000000003E-3</v>
      </c>
      <c r="P40" s="25">
        <v>4.0800000000000003E-3</v>
      </c>
      <c r="Q40" s="25">
        <v>4.0800000000000003E-3</v>
      </c>
      <c r="R40" s="25">
        <f t="shared" si="1"/>
        <v>1.1062500000000002E-3</v>
      </c>
      <c r="S40" s="15"/>
    </row>
    <row r="41" spans="1:19" ht="15.75" x14ac:dyDescent="0.25">
      <c r="G41" s="12" t="s">
        <v>65</v>
      </c>
      <c r="H41" s="12"/>
      <c r="I41" s="12"/>
      <c r="J41" s="12"/>
      <c r="K41" s="12"/>
      <c r="L41" s="12"/>
      <c r="M41" s="12"/>
      <c r="N41" s="12"/>
      <c r="O41" s="26">
        <f>SUM(R21:R40)*60*60*24*365/1000000</f>
        <v>57.49396488</v>
      </c>
      <c r="S41" s="15"/>
    </row>
    <row r="42" spans="1:19" ht="15.75" thickBot="1" x14ac:dyDescent="0.3">
      <c r="S42" s="15"/>
    </row>
    <row r="43" spans="1:19" ht="15.75" thickBot="1" x14ac:dyDescent="0.3">
      <c r="A43" s="68" t="s">
        <v>41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16"/>
    </row>
    <row r="44" spans="1:19" x14ac:dyDescent="0.25">
      <c r="A44" s="56" t="s">
        <v>10</v>
      </c>
      <c r="B44" s="56" t="s">
        <v>11</v>
      </c>
      <c r="C44" s="56" t="s">
        <v>17</v>
      </c>
      <c r="D44" s="56" t="s">
        <v>12</v>
      </c>
      <c r="E44" s="56" t="s">
        <v>13</v>
      </c>
      <c r="F44" s="66" t="s">
        <v>18</v>
      </c>
      <c r="G44" s="66" t="s">
        <v>19</v>
      </c>
      <c r="H44" s="66" t="s">
        <v>20</v>
      </c>
      <c r="I44" s="66" t="s">
        <v>21</v>
      </c>
      <c r="J44" s="66" t="s">
        <v>22</v>
      </c>
      <c r="K44" s="66" t="s">
        <v>23</v>
      </c>
      <c r="L44" s="66" t="s">
        <v>24</v>
      </c>
      <c r="M44" s="66" t="s">
        <v>25</v>
      </c>
      <c r="N44" s="66" t="s">
        <v>26</v>
      </c>
      <c r="O44" s="66" t="s">
        <v>27</v>
      </c>
      <c r="P44" s="66" t="s">
        <v>28</v>
      </c>
      <c r="Q44" s="76" t="s">
        <v>29</v>
      </c>
      <c r="R44" s="74" t="s">
        <v>70</v>
      </c>
    </row>
    <row r="45" spans="1:19" ht="15.75" thickBot="1" x14ac:dyDescent="0.3">
      <c r="A45" s="57"/>
      <c r="B45" s="57"/>
      <c r="C45" s="57"/>
      <c r="D45" s="57"/>
      <c r="E45" s="57"/>
      <c r="F45" s="67" t="s">
        <v>14</v>
      </c>
      <c r="G45" s="67" t="s">
        <v>15</v>
      </c>
      <c r="H45" s="67" t="s">
        <v>16</v>
      </c>
      <c r="I45" s="67" t="s">
        <v>14</v>
      </c>
      <c r="J45" s="67" t="s">
        <v>15</v>
      </c>
      <c r="K45" s="67" t="s">
        <v>16</v>
      </c>
      <c r="L45" s="67" t="s">
        <v>14</v>
      </c>
      <c r="M45" s="67" t="s">
        <v>15</v>
      </c>
      <c r="N45" s="67" t="s">
        <v>16</v>
      </c>
      <c r="O45" s="67" t="s">
        <v>14</v>
      </c>
      <c r="P45" s="67" t="s">
        <v>15</v>
      </c>
      <c r="Q45" s="77" t="s">
        <v>16</v>
      </c>
      <c r="R45" s="75"/>
    </row>
  </sheetData>
  <mergeCells count="80">
    <mergeCell ref="L5:L6"/>
    <mergeCell ref="F11:F12"/>
    <mergeCell ref="A4:R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J5:J6"/>
    <mergeCell ref="K5:K6"/>
    <mergeCell ref="A11:A12"/>
    <mergeCell ref="B11:B12"/>
    <mergeCell ref="C11:C12"/>
    <mergeCell ref="D11:D12"/>
    <mergeCell ref="E11:E12"/>
    <mergeCell ref="M5:M6"/>
    <mergeCell ref="N5:N6"/>
    <mergeCell ref="O5:O6"/>
    <mergeCell ref="R11:R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A10:R10"/>
    <mergeCell ref="K19:K20"/>
    <mergeCell ref="L19:L20"/>
    <mergeCell ref="M19:M20"/>
    <mergeCell ref="B13:B15"/>
    <mergeCell ref="C13:C15"/>
    <mergeCell ref="A18:R18"/>
    <mergeCell ref="A19:A20"/>
    <mergeCell ref="B19:B20"/>
    <mergeCell ref="C19:C20"/>
    <mergeCell ref="D19:D20"/>
    <mergeCell ref="E19:E20"/>
    <mergeCell ref="F19:F20"/>
    <mergeCell ref="G19:G20"/>
    <mergeCell ref="N19:N20"/>
    <mergeCell ref="O19:O20"/>
    <mergeCell ref="P19:P20"/>
    <mergeCell ref="B27:B29"/>
    <mergeCell ref="C27:C29"/>
    <mergeCell ref="H19:H20"/>
    <mergeCell ref="I19:I20"/>
    <mergeCell ref="J19:J20"/>
    <mergeCell ref="Q19:Q20"/>
    <mergeCell ref="R19:R20"/>
    <mergeCell ref="A43:Q43"/>
    <mergeCell ref="A44:A45"/>
    <mergeCell ref="B44:B45"/>
    <mergeCell ref="C44:C45"/>
    <mergeCell ref="D44:D45"/>
    <mergeCell ref="E44:E45"/>
    <mergeCell ref="F44:F45"/>
    <mergeCell ref="G44:G45"/>
    <mergeCell ref="H44:H45"/>
    <mergeCell ref="I44:I45"/>
    <mergeCell ref="P44:P45"/>
    <mergeCell ref="Q44:Q45"/>
    <mergeCell ref="R44:R45"/>
    <mergeCell ref="J44:J45"/>
    <mergeCell ref="K44:K45"/>
    <mergeCell ref="L44:L45"/>
    <mergeCell ref="M44:M45"/>
    <mergeCell ref="N44:N45"/>
    <mergeCell ref="O44:O45"/>
  </mergeCells>
  <pageMargins left="0.511811024" right="0.511811024" top="0.78740157499999996" bottom="0.78740157499999996" header="0.31496062000000002" footer="0.31496062000000002"/>
  <ignoredErrors>
    <ignoredError sqref="R7 R40 R13:R15 R23 R26:R27 R29:R32 R34:R37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2003-88C1-44AD-B752-A435A270E46D}">
  <dimension ref="A1:T46"/>
  <sheetViews>
    <sheetView tabSelected="1" topLeftCell="B3" workbookViewId="0">
      <selection activeCell="A4" sqref="A4:R4"/>
    </sheetView>
  </sheetViews>
  <sheetFormatPr defaultRowHeight="15" x14ac:dyDescent="0.25"/>
  <cols>
    <col min="1" max="1" width="15.28515625" hidden="1" customWidth="1"/>
    <col min="2" max="2" width="30.42578125" customWidth="1"/>
    <col min="3" max="3" width="8.5703125" customWidth="1"/>
    <col min="4" max="4" width="30.140625" customWidth="1"/>
    <col min="5" max="5" width="21" customWidth="1"/>
    <col min="14" max="14" width="10.140625" bestFit="1" customWidth="1"/>
  </cols>
  <sheetData>
    <row r="1" spans="1:20" x14ac:dyDescent="0.25">
      <c r="A1" t="s">
        <v>62</v>
      </c>
    </row>
    <row r="2" spans="1:20" x14ac:dyDescent="0.25">
      <c r="A2" t="s">
        <v>66</v>
      </c>
    </row>
    <row r="4" spans="1:20" ht="15.75" customHeight="1" thickBot="1" x14ac:dyDescent="0.3">
      <c r="A4" s="50" t="s">
        <v>144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20" x14ac:dyDescent="0.25">
      <c r="A5" s="54" t="s">
        <v>10</v>
      </c>
      <c r="B5" s="56" t="s">
        <v>11</v>
      </c>
      <c r="C5" s="56" t="s">
        <v>17</v>
      </c>
      <c r="D5" s="56" t="s">
        <v>12</v>
      </c>
      <c r="E5" s="56" t="s">
        <v>13</v>
      </c>
      <c r="F5" s="52" t="s">
        <v>18</v>
      </c>
      <c r="G5" s="52" t="s">
        <v>19</v>
      </c>
      <c r="H5" s="52" t="s">
        <v>20</v>
      </c>
      <c r="I5" s="52" t="s">
        <v>21</v>
      </c>
      <c r="J5" s="52" t="s">
        <v>22</v>
      </c>
      <c r="K5" s="52" t="s">
        <v>23</v>
      </c>
      <c r="L5" s="52" t="s">
        <v>24</v>
      </c>
      <c r="M5" s="52" t="s">
        <v>25</v>
      </c>
      <c r="N5" s="52" t="s">
        <v>26</v>
      </c>
      <c r="O5" s="52" t="s">
        <v>27</v>
      </c>
      <c r="P5" s="52" t="s">
        <v>28</v>
      </c>
      <c r="Q5" s="52" t="s">
        <v>29</v>
      </c>
      <c r="R5" s="70" t="s">
        <v>70</v>
      </c>
    </row>
    <row r="6" spans="1:20" ht="15.75" thickBot="1" x14ac:dyDescent="0.3">
      <c r="A6" s="55"/>
      <c r="B6" s="57"/>
      <c r="C6" s="57"/>
      <c r="D6" s="57"/>
      <c r="E6" s="57"/>
      <c r="F6" s="53" t="s">
        <v>14</v>
      </c>
      <c r="G6" s="53" t="s">
        <v>15</v>
      </c>
      <c r="H6" s="53" t="s">
        <v>16</v>
      </c>
      <c r="I6" s="53" t="s">
        <v>14</v>
      </c>
      <c r="J6" s="53" t="s">
        <v>15</v>
      </c>
      <c r="K6" s="53" t="s">
        <v>16</v>
      </c>
      <c r="L6" s="53" t="s">
        <v>14</v>
      </c>
      <c r="M6" s="53" t="s">
        <v>15</v>
      </c>
      <c r="N6" s="53" t="s">
        <v>16</v>
      </c>
      <c r="O6" s="53" t="s">
        <v>14</v>
      </c>
      <c r="P6" s="53" t="s">
        <v>15</v>
      </c>
      <c r="Q6" s="53" t="s">
        <v>16</v>
      </c>
      <c r="R6" s="71" t="s">
        <v>16</v>
      </c>
    </row>
    <row r="7" spans="1:20" ht="30.75" thickBot="1" x14ac:dyDescent="0.3">
      <c r="A7" s="24"/>
      <c r="B7" s="27" t="s">
        <v>45</v>
      </c>
      <c r="C7" s="14" t="s">
        <v>38</v>
      </c>
      <c r="D7" s="14" t="s">
        <v>32</v>
      </c>
      <c r="E7" s="14" t="s">
        <v>33</v>
      </c>
      <c r="F7" s="25">
        <v>12</v>
      </c>
      <c r="G7" s="25">
        <v>12</v>
      </c>
      <c r="H7" s="25">
        <v>12</v>
      </c>
      <c r="I7" s="25">
        <v>12</v>
      </c>
      <c r="J7" s="25">
        <v>12</v>
      </c>
      <c r="K7" s="25">
        <v>12</v>
      </c>
      <c r="L7" s="25">
        <v>12</v>
      </c>
      <c r="M7" s="25">
        <v>1</v>
      </c>
      <c r="N7" s="25">
        <v>1</v>
      </c>
      <c r="O7" s="25">
        <v>1</v>
      </c>
      <c r="P7" s="25">
        <v>1</v>
      </c>
      <c r="Q7" s="25">
        <v>1</v>
      </c>
      <c r="R7" s="25">
        <f>AVERAGE(F7:Q7)</f>
        <v>7.416666666666667</v>
      </c>
      <c r="S7" s="15"/>
    </row>
    <row r="8" spans="1:20" ht="30.75" customHeight="1" thickBot="1" x14ac:dyDescent="0.3">
      <c r="A8" s="24"/>
      <c r="B8" s="27" t="s">
        <v>147</v>
      </c>
      <c r="C8" s="14" t="s">
        <v>38</v>
      </c>
      <c r="D8" s="14" t="s">
        <v>35</v>
      </c>
      <c r="E8" s="14" t="s">
        <v>34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0.6</v>
      </c>
      <c r="M8" s="25">
        <v>0.6</v>
      </c>
      <c r="N8" s="25">
        <v>0.6</v>
      </c>
      <c r="O8" s="25">
        <v>0.6</v>
      </c>
      <c r="P8" s="25">
        <v>0.6</v>
      </c>
      <c r="Q8" s="25">
        <v>0.6</v>
      </c>
      <c r="R8" s="25">
        <f>AVERAGE(F8:Q8)</f>
        <v>0.3</v>
      </c>
      <c r="S8" s="15"/>
      <c r="T8" t="s">
        <v>69</v>
      </c>
    </row>
    <row r="9" spans="1:20" ht="15.75" x14ac:dyDescent="0.25">
      <c r="G9" s="12" t="s">
        <v>63</v>
      </c>
      <c r="H9" s="12"/>
      <c r="I9" s="12"/>
      <c r="J9" s="12"/>
      <c r="K9" s="12"/>
      <c r="L9" s="12"/>
      <c r="M9" s="12"/>
      <c r="N9" s="26">
        <f>(R7+R8)*60*60*24*365/1000000</f>
        <v>243.3528</v>
      </c>
      <c r="S9" s="15"/>
    </row>
    <row r="10" spans="1:20" x14ac:dyDescent="0.25">
      <c r="S10" s="15"/>
    </row>
    <row r="11" spans="1:20" ht="15.75" customHeight="1" thickBot="1" x14ac:dyDescent="0.3">
      <c r="A11" s="50" t="s">
        <v>145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20" ht="25.5" customHeight="1" x14ac:dyDescent="0.25">
      <c r="A12" s="56" t="s">
        <v>10</v>
      </c>
      <c r="B12" s="56" t="s">
        <v>11</v>
      </c>
      <c r="C12" s="56" t="s">
        <v>17</v>
      </c>
      <c r="D12" s="56" t="s">
        <v>12</v>
      </c>
      <c r="E12" s="56" t="s">
        <v>13</v>
      </c>
      <c r="F12" s="52" t="s">
        <v>18</v>
      </c>
      <c r="G12" s="52" t="s">
        <v>19</v>
      </c>
      <c r="H12" s="52" t="s">
        <v>20</v>
      </c>
      <c r="I12" s="52" t="s">
        <v>21</v>
      </c>
      <c r="J12" s="52" t="s">
        <v>22</v>
      </c>
      <c r="K12" s="52" t="s">
        <v>23</v>
      </c>
      <c r="L12" s="52" t="s">
        <v>24</v>
      </c>
      <c r="M12" s="52" t="s">
        <v>25</v>
      </c>
      <c r="N12" s="52" t="s">
        <v>26</v>
      </c>
      <c r="O12" s="52" t="s">
        <v>27</v>
      </c>
      <c r="P12" s="52" t="s">
        <v>28</v>
      </c>
      <c r="Q12" s="58" t="s">
        <v>29</v>
      </c>
      <c r="R12" s="72" t="s">
        <v>70</v>
      </c>
    </row>
    <row r="13" spans="1:20" ht="15.75" customHeight="1" thickBot="1" x14ac:dyDescent="0.3">
      <c r="A13" s="57"/>
      <c r="B13" s="57"/>
      <c r="C13" s="57"/>
      <c r="D13" s="57"/>
      <c r="E13" s="57"/>
      <c r="F13" s="53" t="s">
        <v>14</v>
      </c>
      <c r="G13" s="53" t="s">
        <v>15</v>
      </c>
      <c r="H13" s="53" t="s">
        <v>16</v>
      </c>
      <c r="I13" s="53" t="s">
        <v>14</v>
      </c>
      <c r="J13" s="53" t="s">
        <v>15</v>
      </c>
      <c r="K13" s="53" t="s">
        <v>16</v>
      </c>
      <c r="L13" s="53" t="s">
        <v>14</v>
      </c>
      <c r="M13" s="53" t="s">
        <v>15</v>
      </c>
      <c r="N13" s="53" t="s">
        <v>16</v>
      </c>
      <c r="O13" s="53" t="s">
        <v>14</v>
      </c>
      <c r="P13" s="53" t="s">
        <v>15</v>
      </c>
      <c r="Q13" s="59" t="s">
        <v>16</v>
      </c>
      <c r="R13" s="73"/>
    </row>
    <row r="14" spans="1:20" ht="30.75" thickBot="1" x14ac:dyDescent="0.3">
      <c r="A14" s="19"/>
      <c r="B14" s="60" t="s">
        <v>46</v>
      </c>
      <c r="C14" s="63" t="s">
        <v>39</v>
      </c>
      <c r="D14" s="29" t="s">
        <v>32</v>
      </c>
      <c r="E14" s="29" t="s">
        <v>33</v>
      </c>
      <c r="F14" s="25">
        <v>6.9379999999999997</v>
      </c>
      <c r="G14" s="25">
        <v>6.9379999999999997</v>
      </c>
      <c r="H14" s="25">
        <v>6.9379999999999997</v>
      </c>
      <c r="I14" s="25">
        <v>6.9379999999999997</v>
      </c>
      <c r="J14" s="25">
        <v>6.9379999999999997</v>
      </c>
      <c r="K14" s="25">
        <v>6.9379999999999997</v>
      </c>
      <c r="L14" s="25">
        <v>2.4380000000000002</v>
      </c>
      <c r="M14" s="25">
        <v>2.4380000000000002</v>
      </c>
      <c r="N14" s="25">
        <v>0.93799999999999994</v>
      </c>
      <c r="O14" s="25">
        <v>0.93799999999999994</v>
      </c>
      <c r="P14" s="25">
        <v>0.93799999999999994</v>
      </c>
      <c r="Q14" s="25">
        <v>0.93799999999999994</v>
      </c>
      <c r="R14" s="25">
        <f>AVERAGE(F14:Q14)</f>
        <v>4.1880000000000015</v>
      </c>
      <c r="S14" s="15"/>
    </row>
    <row r="15" spans="1:20" ht="30.75" thickBot="1" x14ac:dyDescent="0.3">
      <c r="A15" s="19"/>
      <c r="B15" s="61"/>
      <c r="C15" s="64"/>
      <c r="D15" s="29" t="s">
        <v>36</v>
      </c>
      <c r="E15" s="29" t="s">
        <v>33</v>
      </c>
      <c r="F15" s="25">
        <v>1.2E-2</v>
      </c>
      <c r="G15" s="25">
        <v>1.2E-2</v>
      </c>
      <c r="H15" s="25">
        <v>1.2E-2</v>
      </c>
      <c r="I15" s="25">
        <v>1.2E-2</v>
      </c>
      <c r="J15" s="25">
        <v>1.2E-2</v>
      </c>
      <c r="K15" s="25">
        <v>1.2E-2</v>
      </c>
      <c r="L15" s="25">
        <v>1.2E-2</v>
      </c>
      <c r="M15" s="25">
        <v>1.2E-2</v>
      </c>
      <c r="N15" s="25">
        <v>1.2E-2</v>
      </c>
      <c r="O15" s="25">
        <v>1.2E-2</v>
      </c>
      <c r="P15" s="25">
        <v>1.2E-2</v>
      </c>
      <c r="Q15" s="25">
        <v>1.2E-2</v>
      </c>
      <c r="R15" s="25">
        <f t="shared" ref="R15:R16" si="0">AVERAGE(F15:Q15)</f>
        <v>1.1999999999999999E-2</v>
      </c>
      <c r="S15" s="15"/>
    </row>
    <row r="16" spans="1:20" ht="30.75" thickBot="1" x14ac:dyDescent="0.3">
      <c r="A16" s="13"/>
      <c r="B16" s="62"/>
      <c r="C16" s="65"/>
      <c r="D16" s="14" t="s">
        <v>37</v>
      </c>
      <c r="E16" s="14" t="s">
        <v>34</v>
      </c>
      <c r="F16" s="25">
        <v>0.05</v>
      </c>
      <c r="G16" s="25">
        <v>0.05</v>
      </c>
      <c r="H16" s="25">
        <v>0.05</v>
      </c>
      <c r="I16" s="25">
        <v>0.05</v>
      </c>
      <c r="J16" s="25">
        <v>0.05</v>
      </c>
      <c r="K16" s="25">
        <v>0.05</v>
      </c>
      <c r="L16" s="25">
        <v>0.05</v>
      </c>
      <c r="M16" s="25">
        <v>0.05</v>
      </c>
      <c r="N16" s="25">
        <v>0.05</v>
      </c>
      <c r="O16" s="25">
        <v>0.05</v>
      </c>
      <c r="P16" s="25">
        <v>0.05</v>
      </c>
      <c r="Q16" s="25">
        <v>0.05</v>
      </c>
      <c r="R16" s="25">
        <f t="shared" si="0"/>
        <v>4.9999999999999996E-2</v>
      </c>
      <c r="S16" s="15"/>
    </row>
    <row r="17" spans="1:19" ht="15.75" x14ac:dyDescent="0.25">
      <c r="G17" s="12" t="s">
        <v>64</v>
      </c>
      <c r="H17" s="12"/>
      <c r="I17" s="12"/>
      <c r="J17" s="12"/>
      <c r="K17" s="12"/>
      <c r="L17" s="12"/>
      <c r="M17" s="12"/>
      <c r="N17" s="26">
        <f>(R14+R15+R16)*60*60*24*365/1000000</f>
        <v>134.02800000000005</v>
      </c>
      <c r="S17" s="15"/>
    </row>
    <row r="18" spans="1:19" x14ac:dyDescent="0.25">
      <c r="S18" s="15"/>
    </row>
    <row r="19" spans="1:19" ht="15.75" customHeight="1" thickBot="1" x14ac:dyDescent="0.3">
      <c r="A19" s="50" t="s">
        <v>146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</row>
    <row r="20" spans="1:19" x14ac:dyDescent="0.25">
      <c r="A20" s="54" t="s">
        <v>10</v>
      </c>
      <c r="B20" s="56" t="s">
        <v>11</v>
      </c>
      <c r="C20" s="56" t="s">
        <v>17</v>
      </c>
      <c r="D20" s="56" t="s">
        <v>12</v>
      </c>
      <c r="E20" s="56" t="s">
        <v>13</v>
      </c>
      <c r="F20" s="52" t="s">
        <v>18</v>
      </c>
      <c r="G20" s="52" t="s">
        <v>19</v>
      </c>
      <c r="H20" s="52" t="s">
        <v>20</v>
      </c>
      <c r="I20" s="52" t="s">
        <v>21</v>
      </c>
      <c r="J20" s="52" t="s">
        <v>22</v>
      </c>
      <c r="K20" s="52" t="s">
        <v>23</v>
      </c>
      <c r="L20" s="52" t="s">
        <v>24</v>
      </c>
      <c r="M20" s="52" t="s">
        <v>25</v>
      </c>
      <c r="N20" s="52" t="s">
        <v>26</v>
      </c>
      <c r="O20" s="52" t="s">
        <v>27</v>
      </c>
      <c r="P20" s="52" t="s">
        <v>28</v>
      </c>
      <c r="Q20" s="58" t="s">
        <v>29</v>
      </c>
      <c r="R20" s="72" t="s">
        <v>70</v>
      </c>
    </row>
    <row r="21" spans="1:19" ht="15.75" thickBot="1" x14ac:dyDescent="0.3">
      <c r="A21" s="55"/>
      <c r="B21" s="57"/>
      <c r="C21" s="57"/>
      <c r="D21" s="57"/>
      <c r="E21" s="57"/>
      <c r="F21" s="53" t="s">
        <v>14</v>
      </c>
      <c r="G21" s="53" t="s">
        <v>15</v>
      </c>
      <c r="H21" s="53" t="s">
        <v>16</v>
      </c>
      <c r="I21" s="53" t="s">
        <v>14</v>
      </c>
      <c r="J21" s="53" t="s">
        <v>15</v>
      </c>
      <c r="K21" s="53" t="s">
        <v>16</v>
      </c>
      <c r="L21" s="53" t="s">
        <v>14</v>
      </c>
      <c r="M21" s="53" t="s">
        <v>15</v>
      </c>
      <c r="N21" s="53" t="s">
        <v>16</v>
      </c>
      <c r="O21" s="53" t="s">
        <v>14</v>
      </c>
      <c r="P21" s="53" t="s">
        <v>15</v>
      </c>
      <c r="Q21" s="59" t="s">
        <v>16</v>
      </c>
      <c r="R21" s="73"/>
    </row>
    <row r="22" spans="1:19" ht="30.75" thickBot="1" x14ac:dyDescent="0.3">
      <c r="A22" s="24"/>
      <c r="B22" s="28" t="s">
        <v>75</v>
      </c>
      <c r="C22" s="29" t="s">
        <v>38</v>
      </c>
      <c r="D22" s="29" t="s">
        <v>36</v>
      </c>
      <c r="E22" s="29" t="s">
        <v>33</v>
      </c>
      <c r="F22" s="25">
        <v>0</v>
      </c>
      <c r="G22" s="25">
        <v>0</v>
      </c>
      <c r="H22" s="25">
        <v>0</v>
      </c>
      <c r="I22" s="25">
        <v>8.0999999999999996E-4</v>
      </c>
      <c r="J22" s="25">
        <v>8.0999999999999996E-4</v>
      </c>
      <c r="K22" s="25">
        <v>8.0999999999999996E-4</v>
      </c>
      <c r="L22" s="25">
        <v>1.2750000000000001E-3</v>
      </c>
      <c r="M22" s="25">
        <v>1.2750000000000001E-3</v>
      </c>
      <c r="N22" s="25">
        <v>1.2750000000000001E-3</v>
      </c>
      <c r="O22" s="25">
        <v>1.4250000000000001E-3</v>
      </c>
      <c r="P22" s="25">
        <v>1.4250000000000001E-3</v>
      </c>
      <c r="Q22" s="25">
        <v>1.4250000000000001E-3</v>
      </c>
      <c r="R22" s="25">
        <f t="shared" ref="R22:R41" si="1">AVERAGE(F22:Q22)</f>
        <v>8.7750000000000013E-4</v>
      </c>
      <c r="S22" s="15"/>
    </row>
    <row r="23" spans="1:19" ht="45.75" thickBot="1" x14ac:dyDescent="0.3">
      <c r="A23" s="24"/>
      <c r="B23" s="28" t="s">
        <v>76</v>
      </c>
      <c r="C23" s="29" t="s">
        <v>38</v>
      </c>
      <c r="D23" s="29" t="s">
        <v>36</v>
      </c>
      <c r="E23" s="29" t="s">
        <v>33</v>
      </c>
      <c r="F23" s="25">
        <v>0</v>
      </c>
      <c r="G23" s="25">
        <v>0</v>
      </c>
      <c r="H23" s="25">
        <v>0</v>
      </c>
      <c r="I23" s="25">
        <v>1.8449999999999999E-3</v>
      </c>
      <c r="J23" s="25">
        <v>1.8449999999999999E-3</v>
      </c>
      <c r="K23" s="25">
        <v>1.8449999999999999E-3</v>
      </c>
      <c r="L23" s="25">
        <v>1.8449999999999999E-3</v>
      </c>
      <c r="M23" s="25">
        <v>1.8449999999999999E-3</v>
      </c>
      <c r="N23" s="25">
        <v>1.8449999999999999E-3</v>
      </c>
      <c r="O23" s="25">
        <v>1.8449999999999999E-3</v>
      </c>
      <c r="P23" s="25">
        <v>1.8449999999999999E-3</v>
      </c>
      <c r="Q23" s="25">
        <v>1.8449999999999999E-3</v>
      </c>
      <c r="R23" s="25">
        <f t="shared" si="1"/>
        <v>1.3837499999999998E-3</v>
      </c>
      <c r="S23" s="15"/>
    </row>
    <row r="24" spans="1:19" ht="30.75" thickBot="1" x14ac:dyDescent="0.3">
      <c r="A24" s="24"/>
      <c r="B24" s="28" t="s">
        <v>47</v>
      </c>
      <c r="C24" s="29" t="s">
        <v>38</v>
      </c>
      <c r="D24" s="29" t="s">
        <v>32</v>
      </c>
      <c r="E24" s="29" t="s">
        <v>34</v>
      </c>
      <c r="F24" s="25">
        <v>0.26</v>
      </c>
      <c r="G24" s="25">
        <v>0.26</v>
      </c>
      <c r="H24" s="25">
        <v>0.26</v>
      </c>
      <c r="I24" s="25">
        <v>0.26</v>
      </c>
      <c r="J24" s="25">
        <v>0.26</v>
      </c>
      <c r="K24" s="25">
        <v>0.26</v>
      </c>
      <c r="L24" s="25">
        <v>0.81</v>
      </c>
      <c r="M24" s="25">
        <v>0.81</v>
      </c>
      <c r="N24" s="25">
        <v>0.81</v>
      </c>
      <c r="O24" s="25">
        <v>0.81</v>
      </c>
      <c r="P24" s="25">
        <v>0.81</v>
      </c>
      <c r="Q24" s="25">
        <v>0.81</v>
      </c>
      <c r="R24" s="25">
        <f t="shared" si="1"/>
        <v>0.53500000000000014</v>
      </c>
      <c r="S24" s="15"/>
    </row>
    <row r="25" spans="1:19" ht="30.75" thickBot="1" x14ac:dyDescent="0.3">
      <c r="A25" s="24"/>
      <c r="B25" s="28" t="s">
        <v>47</v>
      </c>
      <c r="C25" s="29" t="s">
        <v>38</v>
      </c>
      <c r="D25" s="29" t="s">
        <v>35</v>
      </c>
      <c r="E25" s="29" t="s">
        <v>34</v>
      </c>
      <c r="F25" s="25">
        <v>1E-3</v>
      </c>
      <c r="G25" s="25">
        <v>1E-3</v>
      </c>
      <c r="H25" s="25">
        <v>1E-3</v>
      </c>
      <c r="I25" s="25">
        <v>1E-3</v>
      </c>
      <c r="J25" s="25">
        <v>1E-3</v>
      </c>
      <c r="K25" s="25">
        <v>1E-3</v>
      </c>
      <c r="L25" s="25">
        <v>1E-3</v>
      </c>
      <c r="M25" s="25">
        <v>1E-3</v>
      </c>
      <c r="N25" s="25">
        <v>1E-3</v>
      </c>
      <c r="O25" s="25">
        <v>1E-3</v>
      </c>
      <c r="P25" s="25">
        <v>1E-3</v>
      </c>
      <c r="Q25" s="25">
        <v>1E-3</v>
      </c>
      <c r="R25" s="25">
        <f t="shared" si="1"/>
        <v>1.0000000000000002E-3</v>
      </c>
      <c r="S25" s="15"/>
    </row>
    <row r="26" spans="1:19" ht="30.75" thickBot="1" x14ac:dyDescent="0.3">
      <c r="A26" s="24"/>
      <c r="B26" s="28" t="s">
        <v>47</v>
      </c>
      <c r="C26" s="29" t="s">
        <v>38</v>
      </c>
      <c r="D26" s="29" t="s">
        <v>36</v>
      </c>
      <c r="E26" s="29" t="s">
        <v>33</v>
      </c>
      <c r="F26" s="25">
        <v>0</v>
      </c>
      <c r="G26" s="25">
        <v>0</v>
      </c>
      <c r="H26" s="25">
        <v>0</v>
      </c>
      <c r="I26" s="25">
        <v>1.1250000000000001E-3</v>
      </c>
      <c r="J26" s="25">
        <v>1.1250000000000001E-3</v>
      </c>
      <c r="K26" s="25">
        <v>1.1250000000000001E-3</v>
      </c>
      <c r="L26" s="25">
        <v>1.1250000000000001E-3</v>
      </c>
      <c r="M26" s="25">
        <v>1.1250000000000001E-3</v>
      </c>
      <c r="N26" s="25">
        <v>1.1250000000000001E-3</v>
      </c>
      <c r="O26" s="25">
        <v>1.1250000000000001E-3</v>
      </c>
      <c r="P26" s="25">
        <v>1.1250000000000001E-3</v>
      </c>
      <c r="Q26" s="25">
        <v>1.1250000000000001E-3</v>
      </c>
      <c r="R26" s="25">
        <f t="shared" si="1"/>
        <v>8.4375000000000021E-4</v>
      </c>
      <c r="S26" s="15"/>
    </row>
    <row r="27" spans="1:19" ht="30.75" thickBot="1" x14ac:dyDescent="0.3">
      <c r="A27" s="24"/>
      <c r="B27" s="28" t="s">
        <v>49</v>
      </c>
      <c r="C27" s="29" t="s">
        <v>38</v>
      </c>
      <c r="D27" s="29" t="s">
        <v>36</v>
      </c>
      <c r="E27" s="29" t="s">
        <v>33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1.0999999999999999E-2</v>
      </c>
      <c r="R27" s="25">
        <f t="shared" si="1"/>
        <v>9.1666666666666665E-4</v>
      </c>
      <c r="S27" s="15"/>
    </row>
    <row r="28" spans="1:19" ht="30.75" thickBot="1" x14ac:dyDescent="0.3">
      <c r="A28" s="24"/>
      <c r="B28" s="60" t="s">
        <v>48</v>
      </c>
      <c r="C28" s="63" t="s">
        <v>38</v>
      </c>
      <c r="D28" s="29" t="s">
        <v>32</v>
      </c>
      <c r="E28" s="29" t="s">
        <v>33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0.02</v>
      </c>
      <c r="M28" s="25">
        <v>0.02</v>
      </c>
      <c r="N28" s="25">
        <v>0.02</v>
      </c>
      <c r="O28" s="25">
        <v>0.02</v>
      </c>
      <c r="P28" s="25">
        <v>0.02</v>
      </c>
      <c r="Q28" s="25">
        <v>0.02</v>
      </c>
      <c r="R28" s="25">
        <f t="shared" si="1"/>
        <v>0.01</v>
      </c>
      <c r="S28" s="15"/>
    </row>
    <row r="29" spans="1:19" ht="30.75" thickBot="1" x14ac:dyDescent="0.3">
      <c r="A29" s="24"/>
      <c r="B29" s="61"/>
      <c r="C29" s="64"/>
      <c r="D29" s="29" t="s">
        <v>32</v>
      </c>
      <c r="E29" s="29" t="s">
        <v>34</v>
      </c>
      <c r="F29" s="25">
        <v>0.16</v>
      </c>
      <c r="G29" s="25">
        <v>0.16</v>
      </c>
      <c r="H29" s="25">
        <v>0.16</v>
      </c>
      <c r="I29" s="25">
        <v>0.16</v>
      </c>
      <c r="J29" s="25">
        <v>0.16</v>
      </c>
      <c r="K29" s="25">
        <v>0.16</v>
      </c>
      <c r="L29" s="25">
        <v>0.5</v>
      </c>
      <c r="M29" s="25">
        <v>0.5</v>
      </c>
      <c r="N29" s="25">
        <v>0.5</v>
      </c>
      <c r="O29" s="25">
        <v>0.5</v>
      </c>
      <c r="P29" s="25">
        <v>0.5</v>
      </c>
      <c r="Q29" s="25">
        <v>0.5</v>
      </c>
      <c r="R29" s="25">
        <f t="shared" si="1"/>
        <v>0.33</v>
      </c>
      <c r="S29" s="15"/>
    </row>
    <row r="30" spans="1:19" ht="30.75" thickBot="1" x14ac:dyDescent="0.3">
      <c r="A30" s="24"/>
      <c r="B30" s="62"/>
      <c r="C30" s="65"/>
      <c r="D30" s="29" t="s">
        <v>35</v>
      </c>
      <c r="E30" s="29" t="s">
        <v>34</v>
      </c>
      <c r="F30" s="25">
        <v>1E-3</v>
      </c>
      <c r="G30" s="25">
        <v>1E-3</v>
      </c>
      <c r="H30" s="25">
        <v>1E-3</v>
      </c>
      <c r="I30" s="25">
        <v>1E-3</v>
      </c>
      <c r="J30" s="25">
        <v>1E-3</v>
      </c>
      <c r="K30" s="25">
        <v>1E-3</v>
      </c>
      <c r="L30" s="25">
        <v>1E-3</v>
      </c>
      <c r="M30" s="25">
        <v>1E-3</v>
      </c>
      <c r="N30" s="25">
        <v>1E-3</v>
      </c>
      <c r="O30" s="25">
        <v>1E-3</v>
      </c>
      <c r="P30" s="25">
        <v>1E-3</v>
      </c>
      <c r="Q30" s="25">
        <v>1E-3</v>
      </c>
      <c r="R30" s="25">
        <f t="shared" si="1"/>
        <v>1.0000000000000002E-3</v>
      </c>
      <c r="S30" s="15"/>
    </row>
    <row r="31" spans="1:19" ht="45.75" thickBot="1" x14ac:dyDescent="0.3">
      <c r="A31" s="24"/>
      <c r="B31" s="28" t="s">
        <v>50</v>
      </c>
      <c r="C31" s="29" t="s">
        <v>38</v>
      </c>
      <c r="D31" s="29" t="s">
        <v>36</v>
      </c>
      <c r="E31" s="29" t="s">
        <v>33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6.0000000000000001E-3</v>
      </c>
      <c r="R31" s="25">
        <f t="shared" si="1"/>
        <v>5.0000000000000001E-4</v>
      </c>
      <c r="S31" s="15"/>
    </row>
    <row r="32" spans="1:19" ht="45.75" customHeight="1" thickBot="1" x14ac:dyDescent="0.3">
      <c r="A32" s="24"/>
      <c r="B32" s="28" t="s">
        <v>52</v>
      </c>
      <c r="C32" s="29" t="s">
        <v>38</v>
      </c>
      <c r="D32" s="29" t="s">
        <v>36</v>
      </c>
      <c r="E32" s="29" t="s">
        <v>33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1.7999999999999999E-2</v>
      </c>
      <c r="R32" s="25">
        <f t="shared" si="1"/>
        <v>1.4999999999999998E-3</v>
      </c>
      <c r="S32" s="15"/>
    </row>
    <row r="33" spans="1:19" ht="45.75" customHeight="1" thickBot="1" x14ac:dyDescent="0.3">
      <c r="A33" s="24"/>
      <c r="B33" s="28" t="s">
        <v>54</v>
      </c>
      <c r="C33" s="29" t="s">
        <v>39</v>
      </c>
      <c r="D33" s="29" t="s">
        <v>36</v>
      </c>
      <c r="E33" s="29" t="s">
        <v>33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6.0000000000000001E-3</v>
      </c>
      <c r="R33" s="25">
        <f t="shared" si="1"/>
        <v>5.0000000000000001E-4</v>
      </c>
      <c r="S33" s="15"/>
    </row>
    <row r="34" spans="1:19" ht="45.75" customHeight="1" thickBot="1" x14ac:dyDescent="0.3">
      <c r="A34" s="24"/>
      <c r="B34" s="28" t="s">
        <v>77</v>
      </c>
      <c r="C34" s="29" t="s">
        <v>39</v>
      </c>
      <c r="D34" s="29" t="s">
        <v>32</v>
      </c>
      <c r="E34" s="29" t="s">
        <v>34</v>
      </c>
      <c r="F34" s="25">
        <v>0.64</v>
      </c>
      <c r="G34" s="25">
        <v>0.64</v>
      </c>
      <c r="H34" s="25">
        <v>0.64</v>
      </c>
      <c r="I34" s="25">
        <v>0.64</v>
      </c>
      <c r="J34" s="25">
        <v>0.64</v>
      </c>
      <c r="K34" s="25">
        <v>0.64</v>
      </c>
      <c r="L34" s="25">
        <v>0.64</v>
      </c>
      <c r="M34" s="25">
        <v>0.64</v>
      </c>
      <c r="N34" s="25">
        <v>0.64</v>
      </c>
      <c r="O34" s="25">
        <v>0.64</v>
      </c>
      <c r="P34" s="25">
        <v>0.64</v>
      </c>
      <c r="Q34" s="25">
        <v>0.64</v>
      </c>
      <c r="R34" s="25">
        <f t="shared" si="1"/>
        <v>0.6399999999999999</v>
      </c>
      <c r="S34" s="15"/>
    </row>
    <row r="35" spans="1:19" ht="45.75" customHeight="1" thickBot="1" x14ac:dyDescent="0.3">
      <c r="A35" s="24"/>
      <c r="B35" s="28" t="s">
        <v>55</v>
      </c>
      <c r="C35" s="29" t="s">
        <v>39</v>
      </c>
      <c r="D35" s="29" t="s">
        <v>36</v>
      </c>
      <c r="E35" s="29" t="s">
        <v>33</v>
      </c>
      <c r="F35" s="25">
        <v>0</v>
      </c>
      <c r="G35" s="25">
        <v>0</v>
      </c>
      <c r="H35" s="25">
        <v>0</v>
      </c>
      <c r="I35" s="25">
        <v>1.35E-4</v>
      </c>
      <c r="J35" s="25">
        <v>1.35E-4</v>
      </c>
      <c r="K35" s="25">
        <v>1.35E-4</v>
      </c>
      <c r="L35" s="25">
        <v>1.35E-4</v>
      </c>
      <c r="M35" s="25">
        <v>1.35E-4</v>
      </c>
      <c r="N35" s="25">
        <v>1.35E-4</v>
      </c>
      <c r="O35" s="25">
        <v>1.35E-4</v>
      </c>
      <c r="P35" s="25">
        <v>1.35E-4</v>
      </c>
      <c r="Q35" s="25">
        <v>2.6134999999999999E-2</v>
      </c>
      <c r="R35" s="25">
        <f t="shared" si="1"/>
        <v>2.2679166666666668E-3</v>
      </c>
      <c r="S35" s="15"/>
    </row>
    <row r="36" spans="1:19" ht="30.75" thickBot="1" x14ac:dyDescent="0.3">
      <c r="A36" s="24"/>
      <c r="B36" s="28" t="s">
        <v>56</v>
      </c>
      <c r="C36" s="29" t="s">
        <v>39</v>
      </c>
      <c r="D36" s="29" t="s">
        <v>36</v>
      </c>
      <c r="E36" s="29" t="s">
        <v>33</v>
      </c>
      <c r="F36" s="25">
        <v>0</v>
      </c>
      <c r="G36" s="25">
        <v>0</v>
      </c>
      <c r="H36" s="25">
        <v>0</v>
      </c>
      <c r="I36" s="25">
        <v>4.0499999999999998E-4</v>
      </c>
      <c r="J36" s="25">
        <v>4.0499999999999998E-4</v>
      </c>
      <c r="K36" s="25">
        <v>4.0499999999999998E-4</v>
      </c>
      <c r="L36" s="25">
        <v>1.7099999999999999E-3</v>
      </c>
      <c r="M36" s="25">
        <v>1.7099999999999999E-3</v>
      </c>
      <c r="N36" s="25">
        <v>1.7099999999999999E-3</v>
      </c>
      <c r="O36" s="25">
        <v>2.6099999999999999E-3</v>
      </c>
      <c r="P36" s="25">
        <v>2.6099999999999999E-3</v>
      </c>
      <c r="Q36" s="25">
        <v>8.6099999999999996E-3</v>
      </c>
      <c r="R36" s="25">
        <f t="shared" si="1"/>
        <v>1.6812499999999998E-3</v>
      </c>
      <c r="S36" s="15"/>
    </row>
    <row r="37" spans="1:19" ht="30.75" thickBot="1" x14ac:dyDescent="0.3">
      <c r="A37" s="24"/>
      <c r="B37" s="28" t="s">
        <v>57</v>
      </c>
      <c r="C37" s="29" t="s">
        <v>39</v>
      </c>
      <c r="D37" s="29" t="s">
        <v>32</v>
      </c>
      <c r="E37" s="29" t="s">
        <v>33</v>
      </c>
      <c r="F37" s="25">
        <v>0.35</v>
      </c>
      <c r="G37" s="25">
        <v>0.35</v>
      </c>
      <c r="H37" s="25">
        <v>0.35</v>
      </c>
      <c r="I37" s="25">
        <v>0.35</v>
      </c>
      <c r="J37" s="25">
        <v>0.36399999999999999</v>
      </c>
      <c r="K37" s="25">
        <v>0.36399999999999999</v>
      </c>
      <c r="L37" s="25">
        <v>0.54400000000000004</v>
      </c>
      <c r="M37" s="25">
        <v>0.54400000000000004</v>
      </c>
      <c r="N37" s="25">
        <v>0.54400000000000004</v>
      </c>
      <c r="O37" s="25">
        <v>0.54400000000000004</v>
      </c>
      <c r="P37" s="25">
        <v>0.54400000000000004</v>
      </c>
      <c r="Q37" s="25">
        <v>0.54400000000000004</v>
      </c>
      <c r="R37" s="25">
        <f t="shared" si="1"/>
        <v>0.44933333333333342</v>
      </c>
      <c r="S37" s="15"/>
    </row>
    <row r="38" spans="1:19" ht="30.75" thickBot="1" x14ac:dyDescent="0.3">
      <c r="A38" s="24"/>
      <c r="B38" s="28" t="s">
        <v>58</v>
      </c>
      <c r="C38" s="29" t="s">
        <v>39</v>
      </c>
      <c r="D38" s="29" t="s">
        <v>32</v>
      </c>
      <c r="E38" s="29" t="s">
        <v>33</v>
      </c>
      <c r="F38" s="25">
        <v>0.2</v>
      </c>
      <c r="G38" s="25">
        <v>0.2</v>
      </c>
      <c r="H38" s="25">
        <v>0.2</v>
      </c>
      <c r="I38" s="25">
        <v>0.2</v>
      </c>
      <c r="J38" s="25">
        <v>0.2</v>
      </c>
      <c r="K38" s="25">
        <v>0.2</v>
      </c>
      <c r="L38" s="25">
        <v>0.2</v>
      </c>
      <c r="M38" s="25">
        <v>0.2</v>
      </c>
      <c r="N38" s="25">
        <v>0.2</v>
      </c>
      <c r="O38" s="25">
        <v>0.2</v>
      </c>
      <c r="P38" s="25">
        <v>0.2</v>
      </c>
      <c r="Q38" s="25">
        <v>0.2</v>
      </c>
      <c r="R38" s="25">
        <f t="shared" si="1"/>
        <v>0.19999999999999998</v>
      </c>
      <c r="S38" s="15"/>
    </row>
    <row r="39" spans="1:19" ht="30.75" thickBot="1" x14ac:dyDescent="0.3">
      <c r="A39" s="24"/>
      <c r="B39" s="28" t="s">
        <v>58</v>
      </c>
      <c r="C39" s="29" t="s">
        <v>39</v>
      </c>
      <c r="D39" s="29" t="s">
        <v>36</v>
      </c>
      <c r="E39" s="29" t="s">
        <v>33</v>
      </c>
      <c r="F39" s="25">
        <v>0</v>
      </c>
      <c r="G39" s="25">
        <v>0</v>
      </c>
      <c r="H39" s="25">
        <v>0</v>
      </c>
      <c r="I39" s="25">
        <v>1.08E-3</v>
      </c>
      <c r="J39" s="25">
        <v>1.08E-3</v>
      </c>
      <c r="K39" s="25">
        <v>1.08E-3</v>
      </c>
      <c r="L39" s="25">
        <v>1.08E-3</v>
      </c>
      <c r="M39" s="25">
        <v>1.08E-3</v>
      </c>
      <c r="N39" s="25">
        <v>1.08E-3</v>
      </c>
      <c r="O39" s="25">
        <v>1.08E-3</v>
      </c>
      <c r="P39" s="25">
        <v>1.08E-3</v>
      </c>
      <c r="Q39" s="25">
        <v>1.08E-3</v>
      </c>
      <c r="R39" s="25">
        <f t="shared" si="1"/>
        <v>8.0999999999999996E-4</v>
      </c>
      <c r="S39" s="15"/>
    </row>
    <row r="40" spans="1:19" ht="30.75" thickBot="1" x14ac:dyDescent="0.3">
      <c r="A40" s="24"/>
      <c r="B40" s="27" t="s">
        <v>59</v>
      </c>
      <c r="C40" s="14" t="s">
        <v>39</v>
      </c>
      <c r="D40" s="14" t="s">
        <v>32</v>
      </c>
      <c r="E40" s="14" t="s">
        <v>33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0.04</v>
      </c>
      <c r="M40" s="25">
        <v>0.04</v>
      </c>
      <c r="N40" s="25">
        <v>0.04</v>
      </c>
      <c r="O40" s="25">
        <v>0.04</v>
      </c>
      <c r="P40" s="25">
        <v>0.04</v>
      </c>
      <c r="Q40" s="25">
        <v>0.04</v>
      </c>
      <c r="R40" s="25">
        <f t="shared" si="1"/>
        <v>0.02</v>
      </c>
      <c r="S40" s="15"/>
    </row>
    <row r="41" spans="1:19" ht="30.75" thickBot="1" x14ac:dyDescent="0.3">
      <c r="A41" s="24"/>
      <c r="B41" s="27" t="s">
        <v>78</v>
      </c>
      <c r="C41" s="14" t="s">
        <v>39</v>
      </c>
      <c r="D41" s="14" t="s">
        <v>36</v>
      </c>
      <c r="E41" s="14" t="s">
        <v>33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6.9000000000000008E-4</v>
      </c>
      <c r="M41" s="25">
        <v>6.9000000000000008E-4</v>
      </c>
      <c r="N41" s="25">
        <v>6.9000000000000008E-4</v>
      </c>
      <c r="O41" s="25">
        <v>8.1600000000000006E-3</v>
      </c>
      <c r="P41" s="25">
        <v>8.1600000000000006E-3</v>
      </c>
      <c r="Q41" s="25">
        <v>8.1600000000000006E-3</v>
      </c>
      <c r="R41" s="25">
        <f t="shared" si="1"/>
        <v>2.2125000000000005E-3</v>
      </c>
      <c r="S41" s="15"/>
    </row>
    <row r="42" spans="1:19" ht="15.75" x14ac:dyDescent="0.25">
      <c r="G42" s="12" t="s">
        <v>65</v>
      </c>
      <c r="H42" s="12"/>
      <c r="I42" s="12"/>
      <c r="J42" s="12"/>
      <c r="K42" s="12"/>
      <c r="L42" s="12"/>
      <c r="M42" s="12"/>
      <c r="N42" s="12"/>
      <c r="O42" s="26">
        <f>SUM(R22:R41)*60*60*24*365/1000000</f>
        <v>69.373733760000007</v>
      </c>
      <c r="S42" s="15"/>
    </row>
    <row r="43" spans="1:19" ht="15.75" thickBot="1" x14ac:dyDescent="0.3">
      <c r="S43" s="15"/>
    </row>
    <row r="44" spans="1:19" ht="15.75" thickBot="1" x14ac:dyDescent="0.3">
      <c r="A44" s="68" t="s">
        <v>41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16"/>
    </row>
    <row r="45" spans="1:19" x14ac:dyDescent="0.25">
      <c r="A45" s="56" t="s">
        <v>10</v>
      </c>
      <c r="B45" s="56" t="s">
        <v>11</v>
      </c>
      <c r="C45" s="56" t="s">
        <v>17</v>
      </c>
      <c r="D45" s="56" t="s">
        <v>12</v>
      </c>
      <c r="E45" s="56" t="s">
        <v>13</v>
      </c>
      <c r="F45" s="66" t="s">
        <v>18</v>
      </c>
      <c r="G45" s="66" t="s">
        <v>19</v>
      </c>
      <c r="H45" s="66" t="s">
        <v>20</v>
      </c>
      <c r="I45" s="66" t="s">
        <v>21</v>
      </c>
      <c r="J45" s="66" t="s">
        <v>22</v>
      </c>
      <c r="K45" s="66" t="s">
        <v>23</v>
      </c>
      <c r="L45" s="66" t="s">
        <v>24</v>
      </c>
      <c r="M45" s="66" t="s">
        <v>25</v>
      </c>
      <c r="N45" s="66" t="s">
        <v>26</v>
      </c>
      <c r="O45" s="66" t="s">
        <v>27</v>
      </c>
      <c r="P45" s="66" t="s">
        <v>28</v>
      </c>
      <c r="Q45" s="76" t="s">
        <v>29</v>
      </c>
      <c r="R45" s="74" t="s">
        <v>70</v>
      </c>
    </row>
    <row r="46" spans="1:19" ht="15.75" thickBot="1" x14ac:dyDescent="0.3">
      <c r="A46" s="57"/>
      <c r="B46" s="57"/>
      <c r="C46" s="57"/>
      <c r="D46" s="57"/>
      <c r="E46" s="57"/>
      <c r="F46" s="67" t="s">
        <v>14</v>
      </c>
      <c r="G46" s="67" t="s">
        <v>15</v>
      </c>
      <c r="H46" s="67" t="s">
        <v>16</v>
      </c>
      <c r="I46" s="67" t="s">
        <v>14</v>
      </c>
      <c r="J46" s="67" t="s">
        <v>15</v>
      </c>
      <c r="K46" s="67" t="s">
        <v>16</v>
      </c>
      <c r="L46" s="67" t="s">
        <v>14</v>
      </c>
      <c r="M46" s="67" t="s">
        <v>15</v>
      </c>
      <c r="N46" s="67" t="s">
        <v>16</v>
      </c>
      <c r="O46" s="67" t="s">
        <v>14</v>
      </c>
      <c r="P46" s="67" t="s">
        <v>15</v>
      </c>
      <c r="Q46" s="77" t="s">
        <v>16</v>
      </c>
      <c r="R46" s="75"/>
    </row>
  </sheetData>
  <mergeCells count="80">
    <mergeCell ref="K45:K46"/>
    <mergeCell ref="L45:L46"/>
    <mergeCell ref="M45:M46"/>
    <mergeCell ref="N45:N46"/>
    <mergeCell ref="O45:O46"/>
    <mergeCell ref="Q20:Q21"/>
    <mergeCell ref="R20:R21"/>
    <mergeCell ref="A44:Q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P45:P46"/>
    <mergeCell ref="Q45:Q46"/>
    <mergeCell ref="R45:R46"/>
    <mergeCell ref="J45:J46"/>
    <mergeCell ref="B28:B30"/>
    <mergeCell ref="C28:C30"/>
    <mergeCell ref="H20:H21"/>
    <mergeCell ref="I20:I21"/>
    <mergeCell ref="J20:J21"/>
    <mergeCell ref="K20:K21"/>
    <mergeCell ref="L20:L21"/>
    <mergeCell ref="M20:M21"/>
    <mergeCell ref="B14:B16"/>
    <mergeCell ref="C14:C16"/>
    <mergeCell ref="A19:R19"/>
    <mergeCell ref="A20:A21"/>
    <mergeCell ref="B20:B21"/>
    <mergeCell ref="C20:C21"/>
    <mergeCell ref="D20:D21"/>
    <mergeCell ref="E20:E21"/>
    <mergeCell ref="F20:F21"/>
    <mergeCell ref="G20:G21"/>
    <mergeCell ref="N20:N21"/>
    <mergeCell ref="O20:O21"/>
    <mergeCell ref="P20:P21"/>
    <mergeCell ref="M5:M6"/>
    <mergeCell ref="N5:N6"/>
    <mergeCell ref="O5:O6"/>
    <mergeCell ref="R12:R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A11:R11"/>
    <mergeCell ref="A12:A13"/>
    <mergeCell ref="B12:B13"/>
    <mergeCell ref="C12:C13"/>
    <mergeCell ref="D12:D13"/>
    <mergeCell ref="E12:E13"/>
    <mergeCell ref="F12:F13"/>
    <mergeCell ref="A4:R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P5:P6"/>
    <mergeCell ref="Q5:Q6"/>
    <mergeCell ref="R5:R6"/>
    <mergeCell ref="J5:J6"/>
    <mergeCell ref="K5:K6"/>
    <mergeCell ref="L5:L6"/>
  </mergeCells>
  <pageMargins left="0.511811024" right="0.511811024" top="0.78740157499999996" bottom="0.78740157499999996" header="0.31496062000000002" footer="0.31496062000000002"/>
  <ignoredErrors>
    <ignoredError sqref="R14:R16 R22:R41 R7:R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92262-59D8-4027-9F5C-8F6906AAD41A}">
  <dimension ref="B2:AF16"/>
  <sheetViews>
    <sheetView workbookViewId="0">
      <selection activeCell="AF12" sqref="AF12:AF14"/>
    </sheetView>
  </sheetViews>
  <sheetFormatPr defaultRowHeight="15" x14ac:dyDescent="0.25"/>
  <cols>
    <col min="2" max="2" width="8.28515625" customWidth="1"/>
    <col min="3" max="5" width="6.5703125" bestFit="1" customWidth="1"/>
    <col min="6" max="11" width="5.5703125" bestFit="1" customWidth="1"/>
    <col min="12" max="12" width="5.42578125" customWidth="1"/>
    <col min="13" max="14" width="5.5703125" bestFit="1" customWidth="1"/>
    <col min="15" max="15" width="6.7109375" bestFit="1" customWidth="1"/>
    <col min="20" max="32" width="6.7109375" customWidth="1"/>
  </cols>
  <sheetData>
    <row r="2" spans="2:32" ht="15.75" thickBot="1" x14ac:dyDescent="0.3"/>
    <row r="3" spans="2:32" ht="16.5" customHeight="1" thickBot="1" x14ac:dyDescent="0.3">
      <c r="B3" s="21" t="s">
        <v>72</v>
      </c>
      <c r="C3" s="50" t="s">
        <v>74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S3" s="21" t="s">
        <v>72</v>
      </c>
      <c r="T3" s="50" t="s">
        <v>9</v>
      </c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</row>
    <row r="4" spans="2:32" ht="15.75" thickBot="1" x14ac:dyDescent="0.3">
      <c r="B4" s="21" t="s">
        <v>39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29</v>
      </c>
      <c r="O4" s="4" t="s">
        <v>71</v>
      </c>
      <c r="S4" s="21" t="s">
        <v>39</v>
      </c>
      <c r="T4" s="4" t="s">
        <v>18</v>
      </c>
      <c r="U4" s="4" t="s">
        <v>19</v>
      </c>
      <c r="V4" s="4" t="s">
        <v>20</v>
      </c>
      <c r="W4" s="4" t="s">
        <v>21</v>
      </c>
      <c r="X4" s="4" t="s">
        <v>22</v>
      </c>
      <c r="Y4" s="4" t="s">
        <v>23</v>
      </c>
      <c r="Z4" s="4" t="s">
        <v>24</v>
      </c>
      <c r="AA4" s="4" t="s">
        <v>25</v>
      </c>
      <c r="AB4" s="4" t="s">
        <v>26</v>
      </c>
      <c r="AC4" s="4" t="s">
        <v>27</v>
      </c>
      <c r="AD4" s="4" t="s">
        <v>28</v>
      </c>
      <c r="AE4" s="4" t="s">
        <v>29</v>
      </c>
      <c r="AF4" s="4" t="s">
        <v>71</v>
      </c>
    </row>
    <row r="5" spans="2:32" ht="15.75" thickBot="1" x14ac:dyDescent="0.3">
      <c r="B5" s="5" t="s">
        <v>0</v>
      </c>
      <c r="C5" s="20">
        <v>8.4</v>
      </c>
      <c r="D5" s="20">
        <v>8.4</v>
      </c>
      <c r="E5" s="20">
        <v>8.4</v>
      </c>
      <c r="F5" s="20">
        <v>8.4</v>
      </c>
      <c r="G5" s="20">
        <v>3.7</v>
      </c>
      <c r="H5" s="20">
        <v>3.7</v>
      </c>
      <c r="I5" s="20">
        <v>2.25</v>
      </c>
      <c r="J5" s="20">
        <v>2.25</v>
      </c>
      <c r="K5" s="20">
        <v>2.25</v>
      </c>
      <c r="L5" s="20">
        <v>2.25</v>
      </c>
      <c r="M5" s="20">
        <v>2.25</v>
      </c>
      <c r="N5" s="20">
        <v>2.2799999999999998</v>
      </c>
      <c r="O5" s="49">
        <f>SUM(C5:N5)/12</f>
        <v>4.5441666666666674</v>
      </c>
      <c r="S5" s="5" t="s">
        <v>0</v>
      </c>
      <c r="T5" s="20">
        <v>9.1</v>
      </c>
      <c r="U5" s="20">
        <v>9.1</v>
      </c>
      <c r="V5" s="20">
        <v>9.1</v>
      </c>
      <c r="W5" s="20">
        <v>9.1</v>
      </c>
      <c r="X5" s="20">
        <v>9.11</v>
      </c>
      <c r="Y5" s="20">
        <v>4.37</v>
      </c>
      <c r="Z5" s="20">
        <v>4.57</v>
      </c>
      <c r="AA5" s="20">
        <v>2.99</v>
      </c>
      <c r="AB5" s="20">
        <v>2.99</v>
      </c>
      <c r="AC5" s="20">
        <v>3</v>
      </c>
      <c r="AD5" s="20">
        <v>3</v>
      </c>
      <c r="AE5" s="20">
        <v>3.03</v>
      </c>
      <c r="AF5" s="49">
        <f>AVERAGE(T5:AE5)</f>
        <v>5.788333333333334</v>
      </c>
    </row>
    <row r="6" spans="2:32" ht="15.75" thickBot="1" x14ac:dyDescent="0.3">
      <c r="B6" s="6" t="s">
        <v>1</v>
      </c>
      <c r="C6" s="20">
        <v>8.2789999999999999</v>
      </c>
      <c r="D6" s="20">
        <v>8.2789999999999999</v>
      </c>
      <c r="E6" s="20">
        <v>8.2789999999999999</v>
      </c>
      <c r="F6" s="20">
        <v>8.2789999999999999</v>
      </c>
      <c r="G6" s="20">
        <v>3.605</v>
      </c>
      <c r="H6" s="20">
        <v>3.605</v>
      </c>
      <c r="I6" s="20">
        <v>2.1629999999999998</v>
      </c>
      <c r="J6" s="20">
        <v>2.1629999999999998</v>
      </c>
      <c r="K6" s="20">
        <v>2.1629999999999998</v>
      </c>
      <c r="L6" s="20">
        <v>2.1629999999999998</v>
      </c>
      <c r="M6" s="20">
        <v>2.1629999999999998</v>
      </c>
      <c r="N6" s="20">
        <v>2.1890000000000001</v>
      </c>
      <c r="O6" s="49">
        <f t="shared" ref="O6:O10" si="0">SUM(C6:N6)/12</f>
        <v>4.444166666666665</v>
      </c>
      <c r="S6" s="6" t="s">
        <v>1</v>
      </c>
      <c r="T6" s="20">
        <v>8.9730000000000008</v>
      </c>
      <c r="U6" s="20">
        <v>8.9730000000000008</v>
      </c>
      <c r="V6" s="20">
        <v>8.9730000000000008</v>
      </c>
      <c r="W6" s="20">
        <v>8.9730000000000008</v>
      </c>
      <c r="X6" s="20">
        <v>8.9819999999999993</v>
      </c>
      <c r="Y6" s="20">
        <v>4.2690000000000001</v>
      </c>
      <c r="Z6" s="20">
        <v>4.4669999999999996</v>
      </c>
      <c r="AA6" s="20">
        <v>2.895</v>
      </c>
      <c r="AB6" s="20">
        <v>2.895</v>
      </c>
      <c r="AC6" s="20">
        <v>2.9049999999999998</v>
      </c>
      <c r="AD6" s="20">
        <v>2.9049999999999998</v>
      </c>
      <c r="AE6" s="20">
        <v>2.93</v>
      </c>
      <c r="AF6" s="49">
        <f t="shared" ref="AF6:AF14" si="1">AVERAGE(T6:AE6)</f>
        <v>5.6783333333333346</v>
      </c>
    </row>
    <row r="7" spans="2:32" ht="15.75" thickBot="1" x14ac:dyDescent="0.3">
      <c r="B7" s="6" t="s">
        <v>2</v>
      </c>
      <c r="C7" s="20">
        <v>8.1080000000000005</v>
      </c>
      <c r="D7" s="20">
        <v>8.1080000000000005</v>
      </c>
      <c r="E7" s="20">
        <v>8.1080000000000005</v>
      </c>
      <c r="F7" s="20">
        <v>8.1080000000000005</v>
      </c>
      <c r="G7" s="20">
        <v>3.4740000000000002</v>
      </c>
      <c r="H7" s="20">
        <v>3.4740000000000002</v>
      </c>
      <c r="I7" s="20">
        <v>2.0430000000000001</v>
      </c>
      <c r="J7" s="20">
        <v>2.0430000000000001</v>
      </c>
      <c r="K7" s="20">
        <v>2.0430000000000001</v>
      </c>
      <c r="L7" s="20">
        <v>2.0430000000000001</v>
      </c>
      <c r="M7" s="20">
        <v>2.0430000000000001</v>
      </c>
      <c r="N7" s="20">
        <v>2.0680000000000001</v>
      </c>
      <c r="O7" s="49">
        <f t="shared" si="0"/>
        <v>4.30525</v>
      </c>
      <c r="S7" s="6" t="s">
        <v>2</v>
      </c>
      <c r="T7" s="20">
        <v>8.7919999999999998</v>
      </c>
      <c r="U7" s="20">
        <v>8.7919999999999998</v>
      </c>
      <c r="V7" s="20">
        <v>8.7919999999999998</v>
      </c>
      <c r="W7" s="20">
        <v>8.7919999999999998</v>
      </c>
      <c r="X7" s="20">
        <v>8.8019999999999996</v>
      </c>
      <c r="Y7" s="20">
        <v>4.2169999999999996</v>
      </c>
      <c r="Z7" s="20">
        <v>4.3230000000000004</v>
      </c>
      <c r="AA7" s="20">
        <v>2.7639999999999998</v>
      </c>
      <c r="AB7" s="20">
        <v>2.7639999999999998</v>
      </c>
      <c r="AC7" s="20">
        <v>2.774</v>
      </c>
      <c r="AD7" s="20">
        <v>2.774</v>
      </c>
      <c r="AE7" s="20">
        <v>2.798</v>
      </c>
      <c r="AF7" s="49">
        <f t="shared" si="1"/>
        <v>5.532</v>
      </c>
    </row>
    <row r="8" spans="2:32" ht="15.75" thickBot="1" x14ac:dyDescent="0.3">
      <c r="B8" s="7" t="s">
        <v>3</v>
      </c>
      <c r="C8" s="20">
        <v>7.9039999999999999</v>
      </c>
      <c r="D8" s="20">
        <v>7.9039999999999999</v>
      </c>
      <c r="E8" s="20">
        <v>7.9039999999999999</v>
      </c>
      <c r="F8" s="20">
        <v>7.9039999999999999</v>
      </c>
      <c r="G8" s="20">
        <v>3.3220000000000001</v>
      </c>
      <c r="H8" s="20">
        <v>3.3220000000000001</v>
      </c>
      <c r="I8" s="20">
        <v>1.9059999999999999</v>
      </c>
      <c r="J8" s="20">
        <v>1.9059999999999999</v>
      </c>
      <c r="K8" s="20">
        <v>1.9059999999999999</v>
      </c>
      <c r="L8" s="20">
        <v>1.9059999999999999</v>
      </c>
      <c r="M8" s="20">
        <v>1.9059999999999999</v>
      </c>
      <c r="N8" s="20">
        <v>1.931</v>
      </c>
      <c r="O8" s="49">
        <f t="shared" si="0"/>
        <v>4.1434166666666661</v>
      </c>
      <c r="S8" s="7" t="s">
        <v>3</v>
      </c>
      <c r="T8" s="20">
        <v>7.9390000000000001</v>
      </c>
      <c r="U8" s="20">
        <v>7.9390000000000001</v>
      </c>
      <c r="V8" s="20">
        <v>7.9390000000000001</v>
      </c>
      <c r="W8" s="20">
        <v>7.9390000000000001</v>
      </c>
      <c r="X8" s="20">
        <v>7.9489999999999998</v>
      </c>
      <c r="Y8" s="20">
        <v>3.3260000000000001</v>
      </c>
      <c r="Z8" s="20">
        <v>3.52</v>
      </c>
      <c r="AA8" s="20">
        <v>1.978</v>
      </c>
      <c r="AB8" s="20">
        <v>1.978</v>
      </c>
      <c r="AC8" s="20">
        <v>1.9870000000000001</v>
      </c>
      <c r="AD8" s="20">
        <v>1.9870000000000001</v>
      </c>
      <c r="AE8" s="20">
        <v>2.0110000000000001</v>
      </c>
      <c r="AF8" s="49">
        <f t="shared" si="1"/>
        <v>4.7076666666666673</v>
      </c>
    </row>
    <row r="9" spans="2:32" ht="15.75" thickBot="1" x14ac:dyDescent="0.3">
      <c r="B9" s="7" t="s">
        <v>4</v>
      </c>
      <c r="C9" s="20">
        <v>7.34</v>
      </c>
      <c r="D9" s="20">
        <v>7.34</v>
      </c>
      <c r="E9" s="20">
        <v>7.34</v>
      </c>
      <c r="F9" s="20">
        <v>7.34</v>
      </c>
      <c r="G9" s="20">
        <v>2.8010000000000002</v>
      </c>
      <c r="H9" s="20">
        <v>2.8010000000000002</v>
      </c>
      <c r="I9" s="20">
        <v>1.2809999999999999</v>
      </c>
      <c r="J9" s="20">
        <v>1.2809999999999999</v>
      </c>
      <c r="K9" s="20">
        <v>1.2809999999999999</v>
      </c>
      <c r="L9" s="20">
        <v>1.2809999999999999</v>
      </c>
      <c r="M9" s="20">
        <v>1.2809999999999999</v>
      </c>
      <c r="N9" s="20">
        <v>1.2829999999999999</v>
      </c>
      <c r="O9" s="49">
        <f t="shared" si="0"/>
        <v>3.5541666666666667</v>
      </c>
      <c r="S9" s="7" t="s">
        <v>4</v>
      </c>
      <c r="T9" s="20">
        <v>7.36</v>
      </c>
      <c r="U9" s="20">
        <v>7.36</v>
      </c>
      <c r="V9" s="20">
        <v>7.36</v>
      </c>
      <c r="W9" s="20">
        <v>7.36</v>
      </c>
      <c r="X9" s="20">
        <v>7.3579999999999997</v>
      </c>
      <c r="Y9" s="20">
        <v>2.7890000000000001</v>
      </c>
      <c r="Z9" s="20">
        <v>2.8290000000000002</v>
      </c>
      <c r="AA9" s="20">
        <v>1.3049999999999999</v>
      </c>
      <c r="AB9" s="20">
        <v>1.3049999999999999</v>
      </c>
      <c r="AC9" s="20">
        <v>1.3140000000000001</v>
      </c>
      <c r="AD9" s="20">
        <v>1.3140000000000001</v>
      </c>
      <c r="AE9" s="20">
        <v>1.3109999999999999</v>
      </c>
      <c r="AF9" s="49">
        <f t="shared" si="1"/>
        <v>4.0804166666666672</v>
      </c>
    </row>
    <row r="10" spans="2:32" ht="15.75" thickBot="1" x14ac:dyDescent="0.3">
      <c r="B10" s="7" t="s">
        <v>5</v>
      </c>
      <c r="C10" s="20">
        <v>7.25</v>
      </c>
      <c r="D10" s="20">
        <v>7.25</v>
      </c>
      <c r="E10" s="20">
        <v>7.25</v>
      </c>
      <c r="F10" s="20">
        <v>7.25</v>
      </c>
      <c r="G10" s="20">
        <v>2.7360000000000002</v>
      </c>
      <c r="H10" s="20">
        <v>2.7360000000000002</v>
      </c>
      <c r="I10" s="20">
        <v>1.226</v>
      </c>
      <c r="J10" s="20">
        <v>1.226</v>
      </c>
      <c r="K10" s="20">
        <v>1.226</v>
      </c>
      <c r="L10" s="20">
        <v>1.226</v>
      </c>
      <c r="M10" s="20">
        <v>1.226</v>
      </c>
      <c r="N10" s="20">
        <v>1.2270000000000001</v>
      </c>
      <c r="O10" s="49">
        <f t="shared" si="0"/>
        <v>3.4857499999999995</v>
      </c>
      <c r="S10" s="7" t="s">
        <v>5</v>
      </c>
      <c r="T10" s="20">
        <v>7.2679999999999998</v>
      </c>
      <c r="U10" s="20">
        <v>7.2679999999999998</v>
      </c>
      <c r="V10" s="20">
        <v>7.2679999999999998</v>
      </c>
      <c r="W10" s="20">
        <v>7.2679999999999998</v>
      </c>
      <c r="X10" s="20">
        <v>7.266</v>
      </c>
      <c r="Y10" s="20">
        <v>2.7229999999999999</v>
      </c>
      <c r="Z10" s="20">
        <v>2.762</v>
      </c>
      <c r="AA10" s="20">
        <v>1.248</v>
      </c>
      <c r="AB10" s="20">
        <v>1.248</v>
      </c>
      <c r="AC10" s="20">
        <v>1.2569999999999999</v>
      </c>
      <c r="AD10" s="20">
        <v>1.2569999999999999</v>
      </c>
      <c r="AE10" s="20">
        <v>1.2529999999999999</v>
      </c>
      <c r="AF10" s="49">
        <f t="shared" si="1"/>
        <v>4.0071666666666657</v>
      </c>
    </row>
    <row r="11" spans="2:32" ht="15.75" thickBot="1" x14ac:dyDescent="0.3">
      <c r="B11" s="21" t="s">
        <v>38</v>
      </c>
      <c r="C11" s="8" t="s">
        <v>18</v>
      </c>
      <c r="D11" s="8" t="s">
        <v>19</v>
      </c>
      <c r="E11" s="8" t="s">
        <v>20</v>
      </c>
      <c r="F11" s="8" t="s">
        <v>21</v>
      </c>
      <c r="G11" s="8" t="s">
        <v>22</v>
      </c>
      <c r="H11" s="8" t="s">
        <v>23</v>
      </c>
      <c r="I11" s="8" t="s">
        <v>24</v>
      </c>
      <c r="J11" s="8" t="s">
        <v>25</v>
      </c>
      <c r="K11" s="8" t="s">
        <v>26</v>
      </c>
      <c r="L11" s="8" t="s">
        <v>27</v>
      </c>
      <c r="M11" s="8" t="s">
        <v>28</v>
      </c>
      <c r="N11" s="8" t="s">
        <v>29</v>
      </c>
      <c r="O11" s="4" t="s">
        <v>71</v>
      </c>
      <c r="S11" s="21" t="s">
        <v>38</v>
      </c>
      <c r="T11" s="8" t="s">
        <v>18</v>
      </c>
      <c r="U11" s="8" t="s">
        <v>19</v>
      </c>
      <c r="V11" s="8" t="s">
        <v>20</v>
      </c>
      <c r="W11" s="8" t="s">
        <v>21</v>
      </c>
      <c r="X11" s="8" t="s">
        <v>22</v>
      </c>
      <c r="Y11" s="8" t="s">
        <v>23</v>
      </c>
      <c r="Z11" s="8" t="s">
        <v>24</v>
      </c>
      <c r="AA11" s="8" t="s">
        <v>25</v>
      </c>
      <c r="AB11" s="8" t="s">
        <v>26</v>
      </c>
      <c r="AC11" s="8" t="s">
        <v>27</v>
      </c>
      <c r="AD11" s="8" t="s">
        <v>28</v>
      </c>
      <c r="AE11" s="8" t="s">
        <v>29</v>
      </c>
      <c r="AF11" s="4" t="s">
        <v>71</v>
      </c>
    </row>
    <row r="12" spans="2:32" ht="15.75" thickBot="1" x14ac:dyDescent="0.3">
      <c r="B12" s="2" t="s">
        <v>6</v>
      </c>
      <c r="C12" s="20">
        <v>14.15</v>
      </c>
      <c r="D12" s="20">
        <v>14.15</v>
      </c>
      <c r="E12" s="20">
        <v>14.15</v>
      </c>
      <c r="F12" s="20">
        <v>2.35</v>
      </c>
      <c r="G12" s="20">
        <v>2.35</v>
      </c>
      <c r="H12" s="20">
        <v>2.35</v>
      </c>
      <c r="I12" s="20">
        <v>2.37</v>
      </c>
      <c r="J12" s="20">
        <v>2.37</v>
      </c>
      <c r="K12" s="20">
        <v>2.37</v>
      </c>
      <c r="L12" s="20">
        <v>2.37</v>
      </c>
      <c r="M12" s="20">
        <v>2.37</v>
      </c>
      <c r="N12" s="20">
        <v>2.4300000000000002</v>
      </c>
      <c r="O12" s="49">
        <f>SUM(C12:N12)/12</f>
        <v>5.3149999999999995</v>
      </c>
      <c r="S12" s="2" t="s">
        <v>6</v>
      </c>
      <c r="T12" s="20">
        <v>14.63</v>
      </c>
      <c r="U12" s="20">
        <v>14.63</v>
      </c>
      <c r="V12" s="20">
        <v>14.63</v>
      </c>
      <c r="W12" s="20">
        <v>14.63</v>
      </c>
      <c r="X12" s="20">
        <v>14.63</v>
      </c>
      <c r="Y12" s="20">
        <v>2.89</v>
      </c>
      <c r="Z12" s="20">
        <v>3.16</v>
      </c>
      <c r="AA12" s="20">
        <v>3.16</v>
      </c>
      <c r="AB12" s="20">
        <v>3.16</v>
      </c>
      <c r="AC12" s="20">
        <v>3.16</v>
      </c>
      <c r="AD12" s="20">
        <v>3.16</v>
      </c>
      <c r="AE12" s="20">
        <v>3.19</v>
      </c>
      <c r="AF12" s="49">
        <f t="shared" si="1"/>
        <v>7.9191666666666656</v>
      </c>
    </row>
    <row r="13" spans="2:32" ht="15.75" thickBot="1" x14ac:dyDescent="0.3">
      <c r="B13" s="1" t="s">
        <v>7</v>
      </c>
      <c r="C13" s="20">
        <v>13.614000000000001</v>
      </c>
      <c r="D13" s="20">
        <v>13.614000000000001</v>
      </c>
      <c r="E13" s="20">
        <v>13.614000000000001</v>
      </c>
      <c r="F13" s="20">
        <v>2.0819999999999999</v>
      </c>
      <c r="G13" s="20">
        <v>2.0819999999999999</v>
      </c>
      <c r="H13" s="20">
        <v>2.0819999999999999</v>
      </c>
      <c r="I13" s="20">
        <v>2.101</v>
      </c>
      <c r="J13" s="20">
        <v>2.101</v>
      </c>
      <c r="K13" s="20">
        <v>2.101</v>
      </c>
      <c r="L13" s="20">
        <v>2.101</v>
      </c>
      <c r="M13" s="20">
        <v>2.101</v>
      </c>
      <c r="N13" s="20">
        <v>2.1589999999999998</v>
      </c>
      <c r="O13" s="49">
        <f t="shared" ref="O13:O14" si="2">SUM(C13:N13)/12</f>
        <v>4.9793333333333329</v>
      </c>
      <c r="S13" s="1" t="s">
        <v>7</v>
      </c>
      <c r="T13" s="20">
        <v>13.816000000000001</v>
      </c>
      <c r="U13" s="20">
        <v>13.816000000000001</v>
      </c>
      <c r="V13" s="20">
        <v>13.816000000000001</v>
      </c>
      <c r="W13" s="20">
        <v>13.814</v>
      </c>
      <c r="X13" s="20">
        <v>13.814</v>
      </c>
      <c r="Y13" s="20">
        <v>2.3439999999999999</v>
      </c>
      <c r="Z13" s="20">
        <v>2.4540000000000002</v>
      </c>
      <c r="AA13" s="20">
        <v>2.4540000000000002</v>
      </c>
      <c r="AB13" s="20">
        <v>2.4540000000000002</v>
      </c>
      <c r="AC13" s="20">
        <v>2.4540000000000002</v>
      </c>
      <c r="AD13" s="20">
        <v>2.4540000000000002</v>
      </c>
      <c r="AE13" s="20">
        <v>2.4830000000000001</v>
      </c>
      <c r="AF13" s="49">
        <f t="shared" si="1"/>
        <v>7.1810833333333299</v>
      </c>
    </row>
    <row r="14" spans="2:32" ht="15.75" thickBot="1" x14ac:dyDescent="0.3">
      <c r="B14" s="3" t="s">
        <v>8</v>
      </c>
      <c r="C14" s="20">
        <v>13.099</v>
      </c>
      <c r="D14" s="20">
        <v>13.099</v>
      </c>
      <c r="E14" s="20">
        <v>13.099</v>
      </c>
      <c r="F14" s="20">
        <v>1.7969999999999999</v>
      </c>
      <c r="G14" s="20">
        <v>1.7969999999999999</v>
      </c>
      <c r="H14" s="20">
        <v>1.7969999999999999</v>
      </c>
      <c r="I14" s="20">
        <v>1.796</v>
      </c>
      <c r="J14" s="20">
        <v>1.796</v>
      </c>
      <c r="K14" s="20">
        <v>1.796</v>
      </c>
      <c r="L14" s="20">
        <v>1.796</v>
      </c>
      <c r="M14" s="20">
        <v>1.796</v>
      </c>
      <c r="N14" s="20">
        <v>1.806</v>
      </c>
      <c r="O14" s="49">
        <f t="shared" si="2"/>
        <v>4.6228333333333316</v>
      </c>
      <c r="S14" s="3" t="s">
        <v>8</v>
      </c>
      <c r="T14" s="20">
        <v>13.134</v>
      </c>
      <c r="U14" s="20">
        <v>13.134</v>
      </c>
      <c r="V14" s="20">
        <v>13.134</v>
      </c>
      <c r="W14" s="20">
        <v>13.132</v>
      </c>
      <c r="X14" s="20">
        <v>13.132</v>
      </c>
      <c r="Y14" s="20">
        <v>1.8939999999999999</v>
      </c>
      <c r="Z14" s="20">
        <v>1.891</v>
      </c>
      <c r="AA14" s="20">
        <v>1.891</v>
      </c>
      <c r="AB14" s="20">
        <v>1.891</v>
      </c>
      <c r="AC14" s="20">
        <v>1.89</v>
      </c>
      <c r="AD14" s="20">
        <v>1.89</v>
      </c>
      <c r="AE14" s="20">
        <v>1.905</v>
      </c>
      <c r="AF14" s="49">
        <f t="shared" si="1"/>
        <v>6.576500000000002</v>
      </c>
    </row>
    <row r="16" spans="2:32" x14ac:dyDescent="0.25">
      <c r="B16" t="s">
        <v>61</v>
      </c>
    </row>
  </sheetData>
  <mergeCells count="2">
    <mergeCell ref="C3:O3"/>
    <mergeCell ref="T3:AF3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O5:O14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755A-7AD7-42AC-8B2B-1D4E2CB9576D}">
  <dimension ref="A1:T35"/>
  <sheetViews>
    <sheetView topLeftCell="C2" workbookViewId="0">
      <selection activeCell="R7" sqref="R7"/>
    </sheetView>
  </sheetViews>
  <sheetFormatPr defaultRowHeight="15" x14ac:dyDescent="0.25"/>
  <cols>
    <col min="1" max="1" width="15.28515625" hidden="1" customWidth="1"/>
    <col min="2" max="2" width="30.42578125" customWidth="1"/>
    <col min="3" max="3" width="8.5703125" customWidth="1"/>
    <col min="4" max="4" width="30.140625" customWidth="1"/>
    <col min="5" max="5" width="21" customWidth="1"/>
    <col min="19" max="19" width="0" hidden="1" customWidth="1"/>
  </cols>
  <sheetData>
    <row r="1" spans="1:20" x14ac:dyDescent="0.25">
      <c r="A1" t="s">
        <v>62</v>
      </c>
    </row>
    <row r="2" spans="1:20" x14ac:dyDescent="0.25">
      <c r="A2" t="s">
        <v>66</v>
      </c>
    </row>
    <row r="3" spans="1:20" x14ac:dyDescent="0.25">
      <c r="S3" t="s">
        <v>67</v>
      </c>
      <c r="T3" t="s">
        <v>68</v>
      </c>
    </row>
    <row r="4" spans="1:20" ht="15.75" customHeight="1" thickBot="1" x14ac:dyDescent="0.3">
      <c r="A4" s="50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>
        <v>0</v>
      </c>
      <c r="T4" t="s">
        <v>69</v>
      </c>
    </row>
    <row r="5" spans="1:20" x14ac:dyDescent="0.25">
      <c r="A5" s="54" t="s">
        <v>10</v>
      </c>
      <c r="B5" s="56" t="s">
        <v>11</v>
      </c>
      <c r="C5" s="56" t="s">
        <v>17</v>
      </c>
      <c r="D5" s="56" t="s">
        <v>12</v>
      </c>
      <c r="E5" s="56" t="s">
        <v>13</v>
      </c>
      <c r="F5" s="52" t="s">
        <v>18</v>
      </c>
      <c r="G5" s="52" t="s">
        <v>19</v>
      </c>
      <c r="H5" s="52" t="s">
        <v>20</v>
      </c>
      <c r="I5" s="52" t="s">
        <v>21</v>
      </c>
      <c r="J5" s="52" t="s">
        <v>22</v>
      </c>
      <c r="K5" s="52" t="s">
        <v>23</v>
      </c>
      <c r="L5" s="52" t="s">
        <v>24</v>
      </c>
      <c r="M5" s="52" t="s">
        <v>25</v>
      </c>
      <c r="N5" s="52" t="s">
        <v>26</v>
      </c>
      <c r="O5" s="52" t="s">
        <v>27</v>
      </c>
      <c r="P5" s="52" t="s">
        <v>28</v>
      </c>
      <c r="Q5" s="52" t="s">
        <v>29</v>
      </c>
      <c r="R5" s="70" t="s">
        <v>70</v>
      </c>
      <c r="S5">
        <v>0</v>
      </c>
      <c r="T5" t="s">
        <v>69</v>
      </c>
    </row>
    <row r="6" spans="1:20" ht="15.75" thickBot="1" x14ac:dyDescent="0.3">
      <c r="A6" s="55"/>
      <c r="B6" s="57"/>
      <c r="C6" s="57"/>
      <c r="D6" s="57"/>
      <c r="E6" s="57"/>
      <c r="F6" s="53" t="s">
        <v>14</v>
      </c>
      <c r="G6" s="53" t="s">
        <v>15</v>
      </c>
      <c r="H6" s="53" t="s">
        <v>16</v>
      </c>
      <c r="I6" s="53" t="s">
        <v>14</v>
      </c>
      <c r="J6" s="53" t="s">
        <v>15</v>
      </c>
      <c r="K6" s="53" t="s">
        <v>16</v>
      </c>
      <c r="L6" s="53" t="s">
        <v>14</v>
      </c>
      <c r="M6" s="53" t="s">
        <v>15</v>
      </c>
      <c r="N6" s="53" t="s">
        <v>16</v>
      </c>
      <c r="O6" s="53" t="s">
        <v>14</v>
      </c>
      <c r="P6" s="53" t="s">
        <v>15</v>
      </c>
      <c r="Q6" s="53" t="s">
        <v>16</v>
      </c>
      <c r="R6" s="71" t="s">
        <v>16</v>
      </c>
      <c r="S6">
        <v>0</v>
      </c>
      <c r="T6" t="s">
        <v>69</v>
      </c>
    </row>
    <row r="7" spans="1:20" ht="30.75" thickBot="1" x14ac:dyDescent="0.3">
      <c r="A7" s="24"/>
      <c r="B7" s="27" t="s">
        <v>45</v>
      </c>
      <c r="C7" s="14" t="s">
        <v>38</v>
      </c>
      <c r="D7" s="14" t="s">
        <v>32</v>
      </c>
      <c r="E7" s="14" t="s">
        <v>33</v>
      </c>
      <c r="F7" s="25">
        <v>12</v>
      </c>
      <c r="G7" s="25">
        <v>12</v>
      </c>
      <c r="H7" s="25">
        <v>12</v>
      </c>
      <c r="I7" s="25">
        <v>1</v>
      </c>
      <c r="J7" s="25">
        <v>1</v>
      </c>
      <c r="K7" s="25">
        <v>1</v>
      </c>
      <c r="L7" s="25">
        <v>1</v>
      </c>
      <c r="M7" s="25">
        <v>1</v>
      </c>
      <c r="N7" s="25">
        <v>1</v>
      </c>
      <c r="O7" s="25">
        <v>1</v>
      </c>
      <c r="P7" s="25">
        <v>1</v>
      </c>
      <c r="Q7" s="25">
        <v>1</v>
      </c>
      <c r="R7" s="25">
        <f>AVERAGE(F7:Q7)</f>
        <v>3.75</v>
      </c>
      <c r="S7" s="15">
        <v>45</v>
      </c>
      <c r="T7" t="s">
        <v>69</v>
      </c>
    </row>
    <row r="8" spans="1:20" ht="15.75" x14ac:dyDescent="0.25">
      <c r="G8" s="12" t="s">
        <v>63</v>
      </c>
      <c r="H8" s="12"/>
      <c r="I8" s="12"/>
      <c r="J8" s="12"/>
      <c r="K8" s="12"/>
      <c r="L8" s="12"/>
      <c r="M8" s="12"/>
      <c r="N8" s="26">
        <v>118.26</v>
      </c>
      <c r="S8" s="15">
        <v>0</v>
      </c>
      <c r="T8" t="s">
        <v>73</v>
      </c>
    </row>
    <row r="9" spans="1:20" x14ac:dyDescent="0.25">
      <c r="S9" s="15"/>
    </row>
    <row r="10" spans="1:20" ht="15.75" customHeight="1" thickBot="1" x14ac:dyDescent="0.3">
      <c r="A10" s="50" t="s">
        <v>142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>
        <v>0</v>
      </c>
      <c r="T10" t="s">
        <v>69</v>
      </c>
    </row>
    <row r="11" spans="1:20" ht="25.5" customHeight="1" x14ac:dyDescent="0.25">
      <c r="A11" s="56" t="s">
        <v>10</v>
      </c>
      <c r="B11" s="56" t="s">
        <v>11</v>
      </c>
      <c r="C11" s="56" t="s">
        <v>17</v>
      </c>
      <c r="D11" s="56" t="s">
        <v>12</v>
      </c>
      <c r="E11" s="56" t="s">
        <v>13</v>
      </c>
      <c r="F11" s="52" t="s">
        <v>18</v>
      </c>
      <c r="G11" s="52" t="s">
        <v>19</v>
      </c>
      <c r="H11" s="52" t="s">
        <v>20</v>
      </c>
      <c r="I11" s="52" t="s">
        <v>21</v>
      </c>
      <c r="J11" s="52" t="s">
        <v>22</v>
      </c>
      <c r="K11" s="52" t="s">
        <v>23</v>
      </c>
      <c r="L11" s="52" t="s">
        <v>24</v>
      </c>
      <c r="M11" s="52" t="s">
        <v>25</v>
      </c>
      <c r="N11" s="52" t="s">
        <v>26</v>
      </c>
      <c r="O11" s="52" t="s">
        <v>27</v>
      </c>
      <c r="P11" s="52" t="s">
        <v>28</v>
      </c>
      <c r="Q11" s="58" t="s">
        <v>29</v>
      </c>
      <c r="R11" s="72" t="s">
        <v>70</v>
      </c>
      <c r="S11">
        <v>0</v>
      </c>
      <c r="T11" t="s">
        <v>69</v>
      </c>
    </row>
    <row r="12" spans="1:20" ht="15.75" customHeight="1" thickBot="1" x14ac:dyDescent="0.3">
      <c r="A12" s="57"/>
      <c r="B12" s="57"/>
      <c r="C12" s="57"/>
      <c r="D12" s="57"/>
      <c r="E12" s="57"/>
      <c r="F12" s="53" t="s">
        <v>14</v>
      </c>
      <c r="G12" s="53" t="s">
        <v>15</v>
      </c>
      <c r="H12" s="53" t="s">
        <v>16</v>
      </c>
      <c r="I12" s="53" t="s">
        <v>14</v>
      </c>
      <c r="J12" s="53" t="s">
        <v>15</v>
      </c>
      <c r="K12" s="53" t="s">
        <v>16</v>
      </c>
      <c r="L12" s="53" t="s">
        <v>14</v>
      </c>
      <c r="M12" s="53" t="s">
        <v>15</v>
      </c>
      <c r="N12" s="53" t="s">
        <v>16</v>
      </c>
      <c r="O12" s="53" t="s">
        <v>14</v>
      </c>
      <c r="P12" s="53" t="s">
        <v>15</v>
      </c>
      <c r="Q12" s="59" t="s">
        <v>16</v>
      </c>
      <c r="R12" s="73"/>
      <c r="S12">
        <v>0</v>
      </c>
      <c r="T12" t="s">
        <v>69</v>
      </c>
    </row>
    <row r="13" spans="1:20" ht="30.75" thickBot="1" x14ac:dyDescent="0.3">
      <c r="A13" s="19"/>
      <c r="B13" s="60" t="s">
        <v>46</v>
      </c>
      <c r="C13" s="63" t="s">
        <v>39</v>
      </c>
      <c r="D13" s="18" t="s">
        <v>32</v>
      </c>
      <c r="E13" s="18" t="s">
        <v>33</v>
      </c>
      <c r="F13" s="25">
        <v>6.9379999999999997</v>
      </c>
      <c r="G13" s="25">
        <v>6.9379999999999997</v>
      </c>
      <c r="H13" s="25">
        <v>6.9379999999999997</v>
      </c>
      <c r="I13" s="25">
        <v>6.9379999999999997</v>
      </c>
      <c r="J13" s="25">
        <v>2.4380000000000002</v>
      </c>
      <c r="K13" s="25">
        <v>2.4380000000000002</v>
      </c>
      <c r="L13" s="25">
        <v>0.93799999999999994</v>
      </c>
      <c r="M13" s="25">
        <v>0.93799999999999994</v>
      </c>
      <c r="N13" s="25">
        <v>0.93799999999999994</v>
      </c>
      <c r="O13" s="25">
        <v>0.93799999999999994</v>
      </c>
      <c r="P13" s="25">
        <v>0.93799999999999994</v>
      </c>
      <c r="Q13" s="25">
        <v>0.93799999999999994</v>
      </c>
      <c r="R13" s="25">
        <f t="shared" ref="R13:R15" si="0">AVERAGE(F13:Q13)</f>
        <v>3.1880000000000011</v>
      </c>
      <c r="S13" s="15">
        <v>38.256000000000014</v>
      </c>
      <c r="T13" t="s">
        <v>69</v>
      </c>
    </row>
    <row r="14" spans="1:20" ht="30.75" thickBot="1" x14ac:dyDescent="0.3">
      <c r="A14" s="19"/>
      <c r="B14" s="61"/>
      <c r="C14" s="64"/>
      <c r="D14" s="18" t="s">
        <v>36</v>
      </c>
      <c r="E14" s="18" t="s">
        <v>33</v>
      </c>
      <c r="F14" s="25">
        <v>1.2E-2</v>
      </c>
      <c r="G14" s="25">
        <v>1.2E-2</v>
      </c>
      <c r="H14" s="25">
        <v>1.2E-2</v>
      </c>
      <c r="I14" s="25">
        <v>1.2E-2</v>
      </c>
      <c r="J14" s="25">
        <v>1.2E-2</v>
      </c>
      <c r="K14" s="25">
        <v>1.2E-2</v>
      </c>
      <c r="L14" s="25">
        <v>1.2E-2</v>
      </c>
      <c r="M14" s="25">
        <v>1.2E-2</v>
      </c>
      <c r="N14" s="25">
        <v>1.2E-2</v>
      </c>
      <c r="O14" s="25">
        <v>1.2E-2</v>
      </c>
      <c r="P14" s="25">
        <v>1.2E-2</v>
      </c>
      <c r="Q14" s="25">
        <v>1.2E-2</v>
      </c>
      <c r="R14" s="25">
        <f t="shared" si="0"/>
        <v>1.1999999999999999E-2</v>
      </c>
      <c r="S14" s="15">
        <v>0.14399999999999999</v>
      </c>
      <c r="T14" t="s">
        <v>69</v>
      </c>
    </row>
    <row r="15" spans="1:20" ht="30.75" thickBot="1" x14ac:dyDescent="0.3">
      <c r="A15" s="13"/>
      <c r="B15" s="62"/>
      <c r="C15" s="65"/>
      <c r="D15" s="14" t="s">
        <v>37</v>
      </c>
      <c r="E15" s="14" t="s">
        <v>34</v>
      </c>
      <c r="F15" s="25">
        <v>0.05</v>
      </c>
      <c r="G15" s="25">
        <v>0.05</v>
      </c>
      <c r="H15" s="25">
        <v>0.05</v>
      </c>
      <c r="I15" s="25">
        <v>0.05</v>
      </c>
      <c r="J15" s="25">
        <v>0.05</v>
      </c>
      <c r="K15" s="25">
        <v>0.05</v>
      </c>
      <c r="L15" s="25">
        <v>0.05</v>
      </c>
      <c r="M15" s="25">
        <v>0.05</v>
      </c>
      <c r="N15" s="25">
        <v>0.05</v>
      </c>
      <c r="O15" s="25">
        <v>0.05</v>
      </c>
      <c r="P15" s="25">
        <v>0.05</v>
      </c>
      <c r="Q15" s="25">
        <v>0.05</v>
      </c>
      <c r="R15" s="25">
        <f t="shared" si="0"/>
        <v>4.9999999999999996E-2</v>
      </c>
      <c r="S15" s="15">
        <v>0.6</v>
      </c>
      <c r="T15" t="s">
        <v>69</v>
      </c>
    </row>
    <row r="16" spans="1:20" ht="15.75" x14ac:dyDescent="0.25">
      <c r="G16" s="12" t="s">
        <v>64</v>
      </c>
      <c r="H16" s="12"/>
      <c r="I16" s="12"/>
      <c r="J16" s="12"/>
      <c r="K16" s="12"/>
      <c r="L16" s="12"/>
      <c r="M16" s="12"/>
      <c r="N16" s="26">
        <v>102.49200000000003</v>
      </c>
      <c r="S16" s="15">
        <v>0</v>
      </c>
      <c r="T16" t="s">
        <v>73</v>
      </c>
    </row>
    <row r="17" spans="1:20" x14ac:dyDescent="0.25">
      <c r="S17" s="15"/>
    </row>
    <row r="18" spans="1:20" ht="15.75" customHeight="1" thickBot="1" x14ac:dyDescent="0.3">
      <c r="A18" s="50" t="s">
        <v>143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>
        <v>0</v>
      </c>
      <c r="T18" t="s">
        <v>69</v>
      </c>
    </row>
    <row r="19" spans="1:20" x14ac:dyDescent="0.25">
      <c r="A19" s="54" t="s">
        <v>10</v>
      </c>
      <c r="B19" s="56" t="s">
        <v>11</v>
      </c>
      <c r="C19" s="56" t="s">
        <v>17</v>
      </c>
      <c r="D19" s="56" t="s">
        <v>12</v>
      </c>
      <c r="E19" s="56" t="s">
        <v>13</v>
      </c>
      <c r="F19" s="52" t="s">
        <v>18</v>
      </c>
      <c r="G19" s="52" t="s">
        <v>19</v>
      </c>
      <c r="H19" s="52" t="s">
        <v>20</v>
      </c>
      <c r="I19" s="52" t="s">
        <v>21</v>
      </c>
      <c r="J19" s="52" t="s">
        <v>22</v>
      </c>
      <c r="K19" s="52" t="s">
        <v>23</v>
      </c>
      <c r="L19" s="52" t="s">
        <v>24</v>
      </c>
      <c r="M19" s="52" t="s">
        <v>25</v>
      </c>
      <c r="N19" s="52" t="s">
        <v>26</v>
      </c>
      <c r="O19" s="52" t="s">
        <v>27</v>
      </c>
      <c r="P19" s="52" t="s">
        <v>28</v>
      </c>
      <c r="Q19" s="58" t="s">
        <v>29</v>
      </c>
      <c r="R19" s="72" t="s">
        <v>70</v>
      </c>
      <c r="S19">
        <v>0</v>
      </c>
      <c r="T19" t="s">
        <v>69</v>
      </c>
    </row>
    <row r="20" spans="1:20" ht="15.75" thickBot="1" x14ac:dyDescent="0.3">
      <c r="A20" s="55"/>
      <c r="B20" s="57"/>
      <c r="C20" s="57"/>
      <c r="D20" s="57"/>
      <c r="E20" s="57"/>
      <c r="F20" s="53" t="s">
        <v>14</v>
      </c>
      <c r="G20" s="53" t="s">
        <v>15</v>
      </c>
      <c r="H20" s="53" t="s">
        <v>16</v>
      </c>
      <c r="I20" s="53" t="s">
        <v>14</v>
      </c>
      <c r="J20" s="53" t="s">
        <v>15</v>
      </c>
      <c r="K20" s="53" t="s">
        <v>16</v>
      </c>
      <c r="L20" s="53" t="s">
        <v>14</v>
      </c>
      <c r="M20" s="53" t="s">
        <v>15</v>
      </c>
      <c r="N20" s="53" t="s">
        <v>16</v>
      </c>
      <c r="O20" s="53" t="s">
        <v>14</v>
      </c>
      <c r="P20" s="53" t="s">
        <v>15</v>
      </c>
      <c r="Q20" s="59" t="s">
        <v>16</v>
      </c>
      <c r="R20" s="73"/>
      <c r="S20">
        <v>0</v>
      </c>
      <c r="T20" t="s">
        <v>69</v>
      </c>
    </row>
    <row r="21" spans="1:20" ht="30.75" thickBot="1" x14ac:dyDescent="0.3">
      <c r="A21" s="24"/>
      <c r="B21" s="17" t="s">
        <v>49</v>
      </c>
      <c r="C21" s="18" t="s">
        <v>38</v>
      </c>
      <c r="D21" s="18" t="s">
        <v>36</v>
      </c>
      <c r="E21" s="18" t="s">
        <v>33</v>
      </c>
      <c r="F21" s="25">
        <v>7.0000000000000001E-3</v>
      </c>
      <c r="G21" s="25">
        <v>7.0000000000000001E-3</v>
      </c>
      <c r="H21" s="25">
        <v>7.0000000000000001E-3</v>
      </c>
      <c r="I21" s="25">
        <v>7.0000000000000001E-3</v>
      </c>
      <c r="J21" s="25">
        <v>7.0000000000000001E-3</v>
      </c>
      <c r="K21" s="25">
        <v>7.0000000000000001E-3</v>
      </c>
      <c r="L21" s="25">
        <v>7.0000000000000001E-3</v>
      </c>
      <c r="M21" s="25">
        <v>7.0000000000000001E-3</v>
      </c>
      <c r="N21" s="25">
        <v>7.0000000000000001E-3</v>
      </c>
      <c r="O21" s="25">
        <v>7.0000000000000001E-3</v>
      </c>
      <c r="P21" s="25">
        <v>7.0000000000000001E-3</v>
      </c>
      <c r="Q21" s="25">
        <v>7.0000000000000001E-3</v>
      </c>
      <c r="R21" s="25">
        <f t="shared" ref="R21:R30" si="1">AVERAGE(F21:Q21)</f>
        <v>7.0000000000000019E-3</v>
      </c>
      <c r="S21" s="15">
        <v>7.0000000000000001E-3</v>
      </c>
      <c r="T21" t="s">
        <v>69</v>
      </c>
    </row>
    <row r="22" spans="1:20" ht="30.75" thickBot="1" x14ac:dyDescent="0.3">
      <c r="A22" s="24"/>
      <c r="B22" s="17" t="s">
        <v>48</v>
      </c>
      <c r="C22" s="18" t="s">
        <v>38</v>
      </c>
      <c r="D22" s="18" t="s">
        <v>32</v>
      </c>
      <c r="E22" s="18" t="s">
        <v>33</v>
      </c>
      <c r="F22" s="25">
        <v>0.02</v>
      </c>
      <c r="G22" s="25">
        <v>0.02</v>
      </c>
      <c r="H22" s="25">
        <v>0.02</v>
      </c>
      <c r="I22" s="25">
        <v>0.02</v>
      </c>
      <c r="J22" s="25">
        <v>0.02</v>
      </c>
      <c r="K22" s="25">
        <v>0.02</v>
      </c>
      <c r="L22" s="25">
        <v>0.02</v>
      </c>
      <c r="M22" s="25">
        <v>0.02</v>
      </c>
      <c r="N22" s="25">
        <v>0.02</v>
      </c>
      <c r="O22" s="25">
        <v>0.02</v>
      </c>
      <c r="P22" s="25">
        <v>0.02</v>
      </c>
      <c r="Q22" s="25">
        <v>0.02</v>
      </c>
      <c r="R22" s="25">
        <f t="shared" si="1"/>
        <v>1.9999999999999997E-2</v>
      </c>
      <c r="S22" s="15">
        <v>0.12000000000000001</v>
      </c>
      <c r="T22" t="s">
        <v>69</v>
      </c>
    </row>
    <row r="23" spans="1:20" ht="45.75" thickBot="1" x14ac:dyDescent="0.3">
      <c r="A23" s="24"/>
      <c r="B23" s="17" t="s">
        <v>50</v>
      </c>
      <c r="C23" s="18" t="s">
        <v>38</v>
      </c>
      <c r="D23" s="18" t="s">
        <v>36</v>
      </c>
      <c r="E23" s="18" t="s">
        <v>33</v>
      </c>
      <c r="F23" s="25">
        <v>4.0000000000000001E-3</v>
      </c>
      <c r="G23" s="25">
        <v>4.0000000000000001E-3</v>
      </c>
      <c r="H23" s="25">
        <v>4.0000000000000001E-3</v>
      </c>
      <c r="I23" s="25">
        <v>4.0000000000000001E-3</v>
      </c>
      <c r="J23" s="25">
        <v>4.0000000000000001E-3</v>
      </c>
      <c r="K23" s="25">
        <v>4.0000000000000001E-3</v>
      </c>
      <c r="L23" s="25">
        <v>4.0000000000000001E-3</v>
      </c>
      <c r="M23" s="25">
        <v>4.0000000000000001E-3</v>
      </c>
      <c r="N23" s="25">
        <v>4.0000000000000001E-3</v>
      </c>
      <c r="O23" s="25">
        <v>4.0000000000000001E-3</v>
      </c>
      <c r="P23" s="25">
        <v>4.0000000000000001E-3</v>
      </c>
      <c r="Q23" s="25">
        <v>4.0000000000000001E-3</v>
      </c>
      <c r="R23" s="25">
        <f t="shared" si="1"/>
        <v>4.000000000000001E-3</v>
      </c>
      <c r="S23" s="15">
        <v>4.0000000000000001E-3</v>
      </c>
      <c r="T23" t="s">
        <v>69</v>
      </c>
    </row>
    <row r="24" spans="1:20" ht="45.75" customHeight="1" thickBot="1" x14ac:dyDescent="0.3">
      <c r="A24" s="24"/>
      <c r="B24" s="17" t="s">
        <v>52</v>
      </c>
      <c r="C24" s="18" t="s">
        <v>38</v>
      </c>
      <c r="D24" s="18" t="s">
        <v>36</v>
      </c>
      <c r="E24" s="18" t="s">
        <v>33</v>
      </c>
      <c r="F24" s="25">
        <v>1.2E-2</v>
      </c>
      <c r="G24" s="25">
        <v>1.2E-2</v>
      </c>
      <c r="H24" s="25">
        <v>1.2E-2</v>
      </c>
      <c r="I24" s="25">
        <v>1.2E-2</v>
      </c>
      <c r="J24" s="25">
        <v>1.2E-2</v>
      </c>
      <c r="K24" s="25">
        <v>1.2E-2</v>
      </c>
      <c r="L24" s="25">
        <v>1.2E-2</v>
      </c>
      <c r="M24" s="25">
        <v>1.2E-2</v>
      </c>
      <c r="N24" s="25">
        <v>1.2E-2</v>
      </c>
      <c r="O24" s="25">
        <v>1.2E-2</v>
      </c>
      <c r="P24" s="25">
        <v>1.2E-2</v>
      </c>
      <c r="Q24" s="25">
        <v>1.2E-2</v>
      </c>
      <c r="R24" s="25">
        <f t="shared" si="1"/>
        <v>1.1999999999999999E-2</v>
      </c>
      <c r="S24" s="15">
        <v>1.2E-2</v>
      </c>
      <c r="T24" t="s">
        <v>69</v>
      </c>
    </row>
    <row r="25" spans="1:20" ht="45.75" customHeight="1" thickBot="1" x14ac:dyDescent="0.3">
      <c r="A25" s="24"/>
      <c r="B25" s="17" t="s">
        <v>54</v>
      </c>
      <c r="C25" s="18" t="s">
        <v>39</v>
      </c>
      <c r="D25" s="18" t="s">
        <v>36</v>
      </c>
      <c r="E25" s="18" t="s">
        <v>33</v>
      </c>
      <c r="F25" s="25">
        <v>4.0000000000000001E-3</v>
      </c>
      <c r="G25" s="25">
        <v>4.0000000000000001E-3</v>
      </c>
      <c r="H25" s="25">
        <v>4.0000000000000001E-3</v>
      </c>
      <c r="I25" s="25">
        <v>4.0000000000000001E-3</v>
      </c>
      <c r="J25" s="25">
        <v>4.0000000000000001E-3</v>
      </c>
      <c r="K25" s="25">
        <v>4.0000000000000001E-3</v>
      </c>
      <c r="L25" s="25">
        <v>4.0000000000000001E-3</v>
      </c>
      <c r="M25" s="25">
        <v>4.0000000000000001E-3</v>
      </c>
      <c r="N25" s="25">
        <v>4.0000000000000001E-3</v>
      </c>
      <c r="O25" s="25">
        <v>4.0000000000000001E-3</v>
      </c>
      <c r="P25" s="25">
        <v>4.0000000000000001E-3</v>
      </c>
      <c r="Q25" s="25">
        <v>4.0000000000000001E-3</v>
      </c>
      <c r="R25" s="25">
        <f t="shared" si="1"/>
        <v>4.000000000000001E-3</v>
      </c>
      <c r="S25" s="15">
        <v>4.0000000000000001E-3</v>
      </c>
      <c r="T25" t="s">
        <v>69</v>
      </c>
    </row>
    <row r="26" spans="1:20" ht="45.75" customHeight="1" thickBot="1" x14ac:dyDescent="0.3">
      <c r="A26" s="24"/>
      <c r="B26" s="17" t="s">
        <v>55</v>
      </c>
      <c r="C26" s="18" t="s">
        <v>39</v>
      </c>
      <c r="D26" s="18" t="s">
        <v>36</v>
      </c>
      <c r="E26" s="18" t="s">
        <v>33</v>
      </c>
      <c r="F26" s="25">
        <v>1.7999999999999999E-2</v>
      </c>
      <c r="G26" s="25">
        <v>1.7999999999999999E-2</v>
      </c>
      <c r="H26" s="25">
        <v>1.7999999999999999E-2</v>
      </c>
      <c r="I26" s="25">
        <v>1.7999999999999999E-2</v>
      </c>
      <c r="J26" s="25">
        <v>1.7999999999999999E-2</v>
      </c>
      <c r="K26" s="25">
        <v>1.7999999999999999E-2</v>
      </c>
      <c r="L26" s="25">
        <v>1.7999999999999999E-2</v>
      </c>
      <c r="M26" s="25">
        <v>1.7999999999999999E-2</v>
      </c>
      <c r="N26" s="25">
        <v>1.7999999999999999E-2</v>
      </c>
      <c r="O26" s="25">
        <v>1.7999999999999999E-2</v>
      </c>
      <c r="P26" s="25">
        <v>1.7999999999999999E-2</v>
      </c>
      <c r="Q26" s="25">
        <v>1.7999999999999999E-2</v>
      </c>
      <c r="R26" s="25">
        <f t="shared" si="1"/>
        <v>1.7999999999999995E-2</v>
      </c>
      <c r="S26" s="15">
        <v>1.7999999999999999E-2</v>
      </c>
      <c r="T26" t="s">
        <v>69</v>
      </c>
    </row>
    <row r="27" spans="1:20" ht="30.75" thickBot="1" x14ac:dyDescent="0.3">
      <c r="A27" s="24"/>
      <c r="B27" s="17" t="s">
        <v>56</v>
      </c>
      <c r="C27" s="18" t="s">
        <v>39</v>
      </c>
      <c r="D27" s="18" t="s">
        <v>36</v>
      </c>
      <c r="E27" s="18" t="s">
        <v>33</v>
      </c>
      <c r="F27" s="25">
        <v>5.0000000000000001E-3</v>
      </c>
      <c r="G27" s="25">
        <v>5.0000000000000001E-3</v>
      </c>
      <c r="H27" s="25">
        <v>5.0000000000000001E-3</v>
      </c>
      <c r="I27" s="25">
        <v>5.0000000000000001E-3</v>
      </c>
      <c r="J27" s="25">
        <v>5.0000000000000001E-3</v>
      </c>
      <c r="K27" s="25">
        <v>5.0000000000000001E-3</v>
      </c>
      <c r="L27" s="25">
        <v>5.0000000000000001E-3</v>
      </c>
      <c r="M27" s="25">
        <v>5.0000000000000001E-3</v>
      </c>
      <c r="N27" s="25">
        <v>5.0000000000000001E-3</v>
      </c>
      <c r="O27" s="25">
        <v>5.0000000000000001E-3</v>
      </c>
      <c r="P27" s="25">
        <v>5.0000000000000001E-3</v>
      </c>
      <c r="Q27" s="25">
        <v>5.0000000000000001E-3</v>
      </c>
      <c r="R27" s="25">
        <f t="shared" si="1"/>
        <v>4.9999999999999992E-3</v>
      </c>
      <c r="S27" s="15">
        <v>5.0000000000000001E-3</v>
      </c>
      <c r="T27" t="s">
        <v>69</v>
      </c>
    </row>
    <row r="28" spans="1:20" ht="30.75" thickBot="1" x14ac:dyDescent="0.3">
      <c r="A28" s="24"/>
      <c r="B28" s="17" t="s">
        <v>57</v>
      </c>
      <c r="C28" s="18" t="s">
        <v>39</v>
      </c>
      <c r="D28" s="18" t="s">
        <v>32</v>
      </c>
      <c r="E28" s="18" t="s">
        <v>33</v>
      </c>
      <c r="F28" s="25">
        <v>0.33900000000000002</v>
      </c>
      <c r="G28" s="25">
        <v>0.33900000000000002</v>
      </c>
      <c r="H28" s="25">
        <v>0.33900000000000002</v>
      </c>
      <c r="I28" s="25">
        <v>0.33900000000000002</v>
      </c>
      <c r="J28" s="25">
        <v>0.33900000000000002</v>
      </c>
      <c r="K28" s="25">
        <v>0.33900000000000002</v>
      </c>
      <c r="L28" s="25">
        <v>0.45900000000000002</v>
      </c>
      <c r="M28" s="25">
        <v>0.45900000000000002</v>
      </c>
      <c r="N28" s="25">
        <v>0.45900000000000002</v>
      </c>
      <c r="O28" s="25">
        <v>0.45900000000000002</v>
      </c>
      <c r="P28" s="25">
        <v>0.45900000000000002</v>
      </c>
      <c r="Q28" s="25">
        <v>0.45900000000000002</v>
      </c>
      <c r="R28" s="25">
        <f t="shared" si="1"/>
        <v>0.39900000000000002</v>
      </c>
      <c r="S28" s="15">
        <v>4.7519999999999998</v>
      </c>
      <c r="T28" t="s">
        <v>69</v>
      </c>
    </row>
    <row r="29" spans="1:20" ht="30.75" thickBot="1" x14ac:dyDescent="0.3">
      <c r="A29" s="24"/>
      <c r="B29" s="17" t="s">
        <v>58</v>
      </c>
      <c r="C29" s="18" t="s">
        <v>39</v>
      </c>
      <c r="D29" s="18" t="s">
        <v>32</v>
      </c>
      <c r="E29" s="18" t="s">
        <v>33</v>
      </c>
      <c r="F29" s="25">
        <v>0.16</v>
      </c>
      <c r="G29" s="25">
        <v>0.16</v>
      </c>
      <c r="H29" s="25">
        <v>0.16</v>
      </c>
      <c r="I29" s="25">
        <v>0.16</v>
      </c>
      <c r="J29" s="25">
        <v>0.16</v>
      </c>
      <c r="K29" s="25">
        <v>0.16</v>
      </c>
      <c r="L29" s="25">
        <v>0.16</v>
      </c>
      <c r="M29" s="25">
        <v>0.16</v>
      </c>
      <c r="N29" s="25">
        <v>0.16</v>
      </c>
      <c r="O29" s="25">
        <v>0.16</v>
      </c>
      <c r="P29" s="25">
        <v>0.16</v>
      </c>
      <c r="Q29" s="25">
        <v>0.16</v>
      </c>
      <c r="R29" s="25">
        <f t="shared" si="1"/>
        <v>0.15999999999999998</v>
      </c>
      <c r="S29" s="15">
        <v>1.9199999999999997</v>
      </c>
      <c r="T29" t="s">
        <v>69</v>
      </c>
    </row>
    <row r="30" spans="1:20" ht="30.75" thickBot="1" x14ac:dyDescent="0.3">
      <c r="A30" s="24"/>
      <c r="B30" s="27" t="s">
        <v>59</v>
      </c>
      <c r="C30" s="14" t="s">
        <v>39</v>
      </c>
      <c r="D30" s="14" t="s">
        <v>32</v>
      </c>
      <c r="E30" s="14" t="s">
        <v>33</v>
      </c>
      <c r="F30" s="25">
        <v>0.04</v>
      </c>
      <c r="G30" s="25">
        <v>0.04</v>
      </c>
      <c r="H30" s="25">
        <v>0.04</v>
      </c>
      <c r="I30" s="25">
        <v>0.04</v>
      </c>
      <c r="J30" s="25">
        <v>0.04</v>
      </c>
      <c r="K30" s="25">
        <v>0.04</v>
      </c>
      <c r="L30" s="25">
        <v>0.04</v>
      </c>
      <c r="M30" s="25">
        <v>0.04</v>
      </c>
      <c r="N30" s="25">
        <v>0.04</v>
      </c>
      <c r="O30" s="25">
        <v>0.04</v>
      </c>
      <c r="P30" s="25">
        <v>0.04</v>
      </c>
      <c r="Q30" s="25">
        <v>0.04</v>
      </c>
      <c r="R30" s="25">
        <f t="shared" si="1"/>
        <v>3.9999999999999994E-2</v>
      </c>
      <c r="S30" s="15">
        <v>0.24000000000000002</v>
      </c>
      <c r="T30" t="s">
        <v>69</v>
      </c>
    </row>
    <row r="31" spans="1:20" ht="15.75" x14ac:dyDescent="0.25">
      <c r="G31" s="12" t="s">
        <v>65</v>
      </c>
      <c r="H31" s="12"/>
      <c r="I31" s="12"/>
      <c r="J31" s="12"/>
      <c r="K31" s="12"/>
      <c r="L31" s="12"/>
      <c r="M31" s="12"/>
      <c r="N31" s="12"/>
      <c r="O31" s="26">
        <v>21.097580000000001</v>
      </c>
      <c r="S31" s="15">
        <v>0</v>
      </c>
      <c r="T31" t="s">
        <v>73</v>
      </c>
    </row>
    <row r="32" spans="1:20" ht="15.75" thickBot="1" x14ac:dyDescent="0.3">
      <c r="S32" s="15"/>
    </row>
    <row r="33" spans="1:20" ht="15.75" thickBot="1" x14ac:dyDescent="0.3">
      <c r="A33" s="68" t="s">
        <v>41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16"/>
      <c r="S33">
        <v>0</v>
      </c>
      <c r="T33" t="s">
        <v>69</v>
      </c>
    </row>
    <row r="34" spans="1:20" x14ac:dyDescent="0.25">
      <c r="A34" s="56" t="s">
        <v>10</v>
      </c>
      <c r="B34" s="56" t="s">
        <v>11</v>
      </c>
      <c r="C34" s="56" t="s">
        <v>17</v>
      </c>
      <c r="D34" s="56" t="s">
        <v>12</v>
      </c>
      <c r="E34" s="56" t="s">
        <v>13</v>
      </c>
      <c r="F34" s="66" t="s">
        <v>18</v>
      </c>
      <c r="G34" s="66" t="s">
        <v>19</v>
      </c>
      <c r="H34" s="66" t="s">
        <v>20</v>
      </c>
      <c r="I34" s="66" t="s">
        <v>21</v>
      </c>
      <c r="J34" s="66" t="s">
        <v>22</v>
      </c>
      <c r="K34" s="66" t="s">
        <v>23</v>
      </c>
      <c r="L34" s="66" t="s">
        <v>24</v>
      </c>
      <c r="M34" s="66" t="s">
        <v>25</v>
      </c>
      <c r="N34" s="66" t="s">
        <v>26</v>
      </c>
      <c r="O34" s="66" t="s">
        <v>27</v>
      </c>
      <c r="P34" s="66" t="s">
        <v>28</v>
      </c>
      <c r="Q34" s="76" t="s">
        <v>29</v>
      </c>
      <c r="R34" s="74" t="s">
        <v>70</v>
      </c>
      <c r="S34">
        <v>0</v>
      </c>
      <c r="T34" t="s">
        <v>69</v>
      </c>
    </row>
    <row r="35" spans="1:20" ht="15.75" thickBot="1" x14ac:dyDescent="0.3">
      <c r="A35" s="57"/>
      <c r="B35" s="57"/>
      <c r="C35" s="57"/>
      <c r="D35" s="57"/>
      <c r="E35" s="57"/>
      <c r="F35" s="67" t="s">
        <v>14</v>
      </c>
      <c r="G35" s="67" t="s">
        <v>15</v>
      </c>
      <c r="H35" s="67" t="s">
        <v>16</v>
      </c>
      <c r="I35" s="67" t="s">
        <v>14</v>
      </c>
      <c r="J35" s="67" t="s">
        <v>15</v>
      </c>
      <c r="K35" s="67" t="s">
        <v>16</v>
      </c>
      <c r="L35" s="67" t="s">
        <v>14</v>
      </c>
      <c r="M35" s="67" t="s">
        <v>15</v>
      </c>
      <c r="N35" s="67" t="s">
        <v>16</v>
      </c>
      <c r="O35" s="67" t="s">
        <v>14</v>
      </c>
      <c r="P35" s="67" t="s">
        <v>15</v>
      </c>
      <c r="Q35" s="77" t="s">
        <v>16</v>
      </c>
      <c r="R35" s="75"/>
      <c r="S35">
        <v>0</v>
      </c>
      <c r="T35" t="s">
        <v>69</v>
      </c>
    </row>
  </sheetData>
  <mergeCells count="78">
    <mergeCell ref="R34:R35"/>
    <mergeCell ref="A33:Q33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B13:B15"/>
    <mergeCell ref="C13:C15"/>
    <mergeCell ref="A18:R18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A4:R4"/>
    <mergeCell ref="R5:R6"/>
    <mergeCell ref="P5:P6"/>
    <mergeCell ref="Q5:Q6"/>
    <mergeCell ref="J5:J6"/>
    <mergeCell ref="K5:K6"/>
    <mergeCell ref="L5:L6"/>
    <mergeCell ref="M5:M6"/>
    <mergeCell ref="N5:N6"/>
    <mergeCell ref="O5:O6"/>
    <mergeCell ref="A5:A6"/>
    <mergeCell ref="B5:B6"/>
    <mergeCell ref="C5:C6"/>
    <mergeCell ref="D5:D6"/>
    <mergeCell ref="E5:E6"/>
    <mergeCell ref="A10:R10"/>
    <mergeCell ref="A11:A12"/>
    <mergeCell ref="B11:B12"/>
    <mergeCell ref="C11:C12"/>
    <mergeCell ref="F5:F6"/>
    <mergeCell ref="G5:G6"/>
    <mergeCell ref="H5:H6"/>
    <mergeCell ref="I5:I6"/>
    <mergeCell ref="R11:R12"/>
    <mergeCell ref="Q11:Q12"/>
  </mergeCells>
  <pageMargins left="0.511811024" right="0.511811024" top="0.78740157499999996" bottom="0.78740157499999996" header="0.31496062000000002" footer="0.31496062000000002"/>
  <ignoredErrors>
    <ignoredError sqref="R13:R15 R21:R30 R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366F-F7E0-4849-A5A0-93492FEA2605}">
  <dimension ref="A1:T38"/>
  <sheetViews>
    <sheetView topLeftCell="B28" workbookViewId="0">
      <selection activeCell="A18" sqref="A18:R34"/>
    </sheetView>
  </sheetViews>
  <sheetFormatPr defaultRowHeight="15" x14ac:dyDescent="0.25"/>
  <cols>
    <col min="1" max="1" width="15.28515625" hidden="1" customWidth="1"/>
    <col min="2" max="2" width="30.42578125" customWidth="1"/>
    <col min="3" max="3" width="8.5703125" customWidth="1"/>
    <col min="4" max="4" width="30.140625" customWidth="1"/>
    <col min="5" max="5" width="21" customWidth="1"/>
    <col min="19" max="19" width="0" hidden="1" customWidth="1"/>
  </cols>
  <sheetData>
    <row r="1" spans="1:20" x14ac:dyDescent="0.25">
      <c r="A1" t="s">
        <v>62</v>
      </c>
    </row>
    <row r="2" spans="1:20" x14ac:dyDescent="0.25">
      <c r="A2" t="s">
        <v>66</v>
      </c>
    </row>
    <row r="3" spans="1:20" x14ac:dyDescent="0.25">
      <c r="S3" t="s">
        <v>67</v>
      </c>
      <c r="T3" t="s">
        <v>68</v>
      </c>
    </row>
    <row r="4" spans="1:20" ht="15.75" customHeight="1" thickBot="1" x14ac:dyDescent="0.3">
      <c r="A4" s="50" t="s">
        <v>141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>
        <v>0</v>
      </c>
      <c r="T4" t="s">
        <v>69</v>
      </c>
    </row>
    <row r="5" spans="1:20" x14ac:dyDescent="0.25">
      <c r="A5" s="54" t="s">
        <v>10</v>
      </c>
      <c r="B5" s="56" t="s">
        <v>11</v>
      </c>
      <c r="C5" s="56" t="s">
        <v>17</v>
      </c>
      <c r="D5" s="56" t="s">
        <v>12</v>
      </c>
      <c r="E5" s="56" t="s">
        <v>13</v>
      </c>
      <c r="F5" s="52" t="s">
        <v>18</v>
      </c>
      <c r="G5" s="52" t="s">
        <v>19</v>
      </c>
      <c r="H5" s="52" t="s">
        <v>20</v>
      </c>
      <c r="I5" s="52" t="s">
        <v>21</v>
      </c>
      <c r="J5" s="52" t="s">
        <v>22</v>
      </c>
      <c r="K5" s="52" t="s">
        <v>23</v>
      </c>
      <c r="L5" s="52" t="s">
        <v>24</v>
      </c>
      <c r="M5" s="52" t="s">
        <v>25</v>
      </c>
      <c r="N5" s="52" t="s">
        <v>26</v>
      </c>
      <c r="O5" s="52" t="s">
        <v>27</v>
      </c>
      <c r="P5" s="52" t="s">
        <v>28</v>
      </c>
      <c r="Q5" s="52" t="s">
        <v>29</v>
      </c>
      <c r="R5" s="70" t="s">
        <v>70</v>
      </c>
      <c r="S5">
        <v>0</v>
      </c>
      <c r="T5" t="s">
        <v>69</v>
      </c>
    </row>
    <row r="6" spans="1:20" ht="15.75" thickBot="1" x14ac:dyDescent="0.3">
      <c r="A6" s="55"/>
      <c r="B6" s="57"/>
      <c r="C6" s="57"/>
      <c r="D6" s="57"/>
      <c r="E6" s="57"/>
      <c r="F6" s="53" t="s">
        <v>14</v>
      </c>
      <c r="G6" s="53" t="s">
        <v>15</v>
      </c>
      <c r="H6" s="53" t="s">
        <v>16</v>
      </c>
      <c r="I6" s="53" t="s">
        <v>14</v>
      </c>
      <c r="J6" s="53" t="s">
        <v>15</v>
      </c>
      <c r="K6" s="53" t="s">
        <v>16</v>
      </c>
      <c r="L6" s="53" t="s">
        <v>14</v>
      </c>
      <c r="M6" s="53" t="s">
        <v>15</v>
      </c>
      <c r="N6" s="53" t="s">
        <v>16</v>
      </c>
      <c r="O6" s="53" t="s">
        <v>14</v>
      </c>
      <c r="P6" s="53" t="s">
        <v>15</v>
      </c>
      <c r="Q6" s="53" t="s">
        <v>16</v>
      </c>
      <c r="R6" s="71" t="s">
        <v>16</v>
      </c>
      <c r="S6">
        <v>0</v>
      </c>
      <c r="T6" t="s">
        <v>69</v>
      </c>
    </row>
    <row r="7" spans="1:20" ht="30.75" thickBot="1" x14ac:dyDescent="0.3">
      <c r="A7" s="24"/>
      <c r="B7" s="27" t="s">
        <v>45</v>
      </c>
      <c r="C7" s="14" t="s">
        <v>38</v>
      </c>
      <c r="D7" s="14" t="s">
        <v>32</v>
      </c>
      <c r="E7" s="14" t="s">
        <v>33</v>
      </c>
      <c r="F7" s="25">
        <v>12</v>
      </c>
      <c r="G7" s="25">
        <v>12</v>
      </c>
      <c r="H7" s="25">
        <v>12</v>
      </c>
      <c r="I7" s="25">
        <v>1</v>
      </c>
      <c r="J7" s="25">
        <v>1</v>
      </c>
      <c r="K7" s="25">
        <v>1</v>
      </c>
      <c r="L7" s="25">
        <v>1</v>
      </c>
      <c r="M7" s="25">
        <v>1</v>
      </c>
      <c r="N7" s="25">
        <v>1</v>
      </c>
      <c r="O7" s="25">
        <v>1</v>
      </c>
      <c r="P7" s="25">
        <v>1</v>
      </c>
      <c r="Q7" s="25">
        <v>1</v>
      </c>
      <c r="R7" s="25">
        <f>AVERAGE(F7:Q7)</f>
        <v>3.75</v>
      </c>
      <c r="S7" s="15">
        <v>45</v>
      </c>
      <c r="T7" t="s">
        <v>69</v>
      </c>
    </row>
    <row r="8" spans="1:20" ht="15.75" x14ac:dyDescent="0.25">
      <c r="G8" s="12" t="s">
        <v>63</v>
      </c>
      <c r="H8" s="12"/>
      <c r="I8" s="12"/>
      <c r="J8" s="12"/>
      <c r="K8" s="12"/>
      <c r="L8" s="12"/>
      <c r="M8" s="12"/>
      <c r="N8" s="26">
        <v>118.26</v>
      </c>
      <c r="S8" s="15">
        <v>0</v>
      </c>
      <c r="T8" t="s">
        <v>73</v>
      </c>
    </row>
    <row r="9" spans="1:20" x14ac:dyDescent="0.25">
      <c r="S9" s="15"/>
    </row>
    <row r="10" spans="1:20" ht="15.75" customHeight="1" thickBot="1" x14ac:dyDescent="0.3">
      <c r="A10" s="50" t="s">
        <v>142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>
        <v>0</v>
      </c>
      <c r="T10" t="s">
        <v>69</v>
      </c>
    </row>
    <row r="11" spans="1:20" ht="25.5" customHeight="1" x14ac:dyDescent="0.25">
      <c r="A11" s="56" t="s">
        <v>10</v>
      </c>
      <c r="B11" s="56" t="s">
        <v>11</v>
      </c>
      <c r="C11" s="56" t="s">
        <v>17</v>
      </c>
      <c r="D11" s="56" t="s">
        <v>12</v>
      </c>
      <c r="E11" s="56" t="s">
        <v>13</v>
      </c>
      <c r="F11" s="52" t="s">
        <v>18</v>
      </c>
      <c r="G11" s="52" t="s">
        <v>19</v>
      </c>
      <c r="H11" s="52" t="s">
        <v>20</v>
      </c>
      <c r="I11" s="52" t="s">
        <v>21</v>
      </c>
      <c r="J11" s="52" t="s">
        <v>22</v>
      </c>
      <c r="K11" s="52" t="s">
        <v>23</v>
      </c>
      <c r="L11" s="52" t="s">
        <v>24</v>
      </c>
      <c r="M11" s="52" t="s">
        <v>25</v>
      </c>
      <c r="N11" s="52" t="s">
        <v>26</v>
      </c>
      <c r="O11" s="52" t="s">
        <v>27</v>
      </c>
      <c r="P11" s="52" t="s">
        <v>28</v>
      </c>
      <c r="Q11" s="58" t="s">
        <v>29</v>
      </c>
      <c r="R11" s="72" t="s">
        <v>70</v>
      </c>
      <c r="S11">
        <v>0</v>
      </c>
      <c r="T11" t="s">
        <v>69</v>
      </c>
    </row>
    <row r="12" spans="1:20" ht="15.75" customHeight="1" thickBot="1" x14ac:dyDescent="0.3">
      <c r="A12" s="57"/>
      <c r="B12" s="57"/>
      <c r="C12" s="57"/>
      <c r="D12" s="57"/>
      <c r="E12" s="57"/>
      <c r="F12" s="53" t="s">
        <v>14</v>
      </c>
      <c r="G12" s="53" t="s">
        <v>15</v>
      </c>
      <c r="H12" s="53" t="s">
        <v>16</v>
      </c>
      <c r="I12" s="53" t="s">
        <v>14</v>
      </c>
      <c r="J12" s="53" t="s">
        <v>15</v>
      </c>
      <c r="K12" s="53" t="s">
        <v>16</v>
      </c>
      <c r="L12" s="53" t="s">
        <v>14</v>
      </c>
      <c r="M12" s="53" t="s">
        <v>15</v>
      </c>
      <c r="N12" s="53" t="s">
        <v>16</v>
      </c>
      <c r="O12" s="53" t="s">
        <v>14</v>
      </c>
      <c r="P12" s="53" t="s">
        <v>15</v>
      </c>
      <c r="Q12" s="59" t="s">
        <v>16</v>
      </c>
      <c r="R12" s="73"/>
      <c r="S12">
        <v>0</v>
      </c>
      <c r="T12" t="s">
        <v>69</v>
      </c>
    </row>
    <row r="13" spans="1:20" ht="30.75" thickBot="1" x14ac:dyDescent="0.3">
      <c r="A13" s="19"/>
      <c r="B13" s="60" t="s">
        <v>46</v>
      </c>
      <c r="C13" s="63" t="s">
        <v>39</v>
      </c>
      <c r="D13" s="18" t="s">
        <v>32</v>
      </c>
      <c r="E13" s="18" t="s">
        <v>33</v>
      </c>
      <c r="F13" s="25">
        <v>6.9379999999999997</v>
      </c>
      <c r="G13" s="25">
        <v>6.9379999999999997</v>
      </c>
      <c r="H13" s="25">
        <v>6.9379999999999997</v>
      </c>
      <c r="I13" s="25">
        <v>6.9379999999999997</v>
      </c>
      <c r="J13" s="25">
        <v>2.4380000000000002</v>
      </c>
      <c r="K13" s="25">
        <v>2.4380000000000002</v>
      </c>
      <c r="L13" s="25">
        <v>0.93799999999999994</v>
      </c>
      <c r="M13" s="25">
        <v>0.93799999999999994</v>
      </c>
      <c r="N13" s="25">
        <v>0.93799999999999994</v>
      </c>
      <c r="O13" s="25">
        <v>0.93799999999999994</v>
      </c>
      <c r="P13" s="25">
        <v>0.93799999999999994</v>
      </c>
      <c r="Q13" s="25">
        <v>0.93799999999999994</v>
      </c>
      <c r="R13" s="25">
        <f t="shared" ref="R13:R15" si="0">AVERAGE(F13:Q13)</f>
        <v>3.1880000000000011</v>
      </c>
      <c r="S13" s="15">
        <v>38.256000000000014</v>
      </c>
      <c r="T13" t="s">
        <v>69</v>
      </c>
    </row>
    <row r="14" spans="1:20" ht="30.75" thickBot="1" x14ac:dyDescent="0.3">
      <c r="A14" s="19"/>
      <c r="B14" s="61"/>
      <c r="C14" s="64"/>
      <c r="D14" s="18" t="s">
        <v>36</v>
      </c>
      <c r="E14" s="18" t="s">
        <v>33</v>
      </c>
      <c r="F14" s="25">
        <v>1.2E-2</v>
      </c>
      <c r="G14" s="25">
        <v>1.2E-2</v>
      </c>
      <c r="H14" s="25">
        <v>1.2E-2</v>
      </c>
      <c r="I14" s="25">
        <v>1.2E-2</v>
      </c>
      <c r="J14" s="25">
        <v>1.2E-2</v>
      </c>
      <c r="K14" s="25">
        <v>1.2E-2</v>
      </c>
      <c r="L14" s="25">
        <v>1.2E-2</v>
      </c>
      <c r="M14" s="25">
        <v>1.2E-2</v>
      </c>
      <c r="N14" s="25">
        <v>1.2E-2</v>
      </c>
      <c r="O14" s="25">
        <v>1.2E-2</v>
      </c>
      <c r="P14" s="25">
        <v>1.2E-2</v>
      </c>
      <c r="Q14" s="25">
        <v>1.2E-2</v>
      </c>
      <c r="R14" s="25">
        <f t="shared" si="0"/>
        <v>1.1999999999999999E-2</v>
      </c>
      <c r="S14" s="15">
        <v>0.14399999999999999</v>
      </c>
      <c r="T14" t="s">
        <v>69</v>
      </c>
    </row>
    <row r="15" spans="1:20" ht="30.75" thickBot="1" x14ac:dyDescent="0.3">
      <c r="A15" s="13"/>
      <c r="B15" s="62"/>
      <c r="C15" s="65"/>
      <c r="D15" s="14" t="s">
        <v>37</v>
      </c>
      <c r="E15" s="14" t="s">
        <v>34</v>
      </c>
      <c r="F15" s="25">
        <v>0.05</v>
      </c>
      <c r="G15" s="25">
        <v>0.05</v>
      </c>
      <c r="H15" s="25">
        <v>0.05</v>
      </c>
      <c r="I15" s="25">
        <v>0.05</v>
      </c>
      <c r="J15" s="25">
        <v>0.05</v>
      </c>
      <c r="K15" s="25">
        <v>0.05</v>
      </c>
      <c r="L15" s="25">
        <v>0.05</v>
      </c>
      <c r="M15" s="25">
        <v>0.05</v>
      </c>
      <c r="N15" s="25">
        <v>0.05</v>
      </c>
      <c r="O15" s="25">
        <v>0.05</v>
      </c>
      <c r="P15" s="25">
        <v>0.05</v>
      </c>
      <c r="Q15" s="25">
        <v>0.05</v>
      </c>
      <c r="R15" s="25">
        <f t="shared" si="0"/>
        <v>4.9999999999999996E-2</v>
      </c>
      <c r="S15" s="15">
        <v>0.6</v>
      </c>
      <c r="T15" t="s">
        <v>69</v>
      </c>
    </row>
    <row r="16" spans="1:20" ht="15.75" x14ac:dyDescent="0.25">
      <c r="G16" s="12" t="s">
        <v>64</v>
      </c>
      <c r="H16" s="12"/>
      <c r="I16" s="12"/>
      <c r="J16" s="12"/>
      <c r="K16" s="12"/>
      <c r="L16" s="12"/>
      <c r="M16" s="12"/>
      <c r="N16" s="26">
        <v>102.49200000000003</v>
      </c>
      <c r="S16" s="15">
        <v>0</v>
      </c>
      <c r="T16" t="s">
        <v>73</v>
      </c>
    </row>
    <row r="17" spans="1:20" x14ac:dyDescent="0.25">
      <c r="S17" s="15"/>
    </row>
    <row r="18" spans="1:20" ht="15.75" customHeight="1" thickBot="1" x14ac:dyDescent="0.3">
      <c r="A18" s="50" t="s">
        <v>143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>
        <v>0</v>
      </c>
      <c r="T18" t="s">
        <v>69</v>
      </c>
    </row>
    <row r="19" spans="1:20" x14ac:dyDescent="0.25">
      <c r="A19" s="54" t="s">
        <v>10</v>
      </c>
      <c r="B19" s="56" t="s">
        <v>11</v>
      </c>
      <c r="C19" s="56" t="s">
        <v>17</v>
      </c>
      <c r="D19" s="56" t="s">
        <v>12</v>
      </c>
      <c r="E19" s="56" t="s">
        <v>13</v>
      </c>
      <c r="F19" s="52" t="s">
        <v>18</v>
      </c>
      <c r="G19" s="52" t="s">
        <v>19</v>
      </c>
      <c r="H19" s="52" t="s">
        <v>20</v>
      </c>
      <c r="I19" s="52" t="s">
        <v>21</v>
      </c>
      <c r="J19" s="52" t="s">
        <v>22</v>
      </c>
      <c r="K19" s="52" t="s">
        <v>23</v>
      </c>
      <c r="L19" s="52" t="s">
        <v>24</v>
      </c>
      <c r="M19" s="52" t="s">
        <v>25</v>
      </c>
      <c r="N19" s="52" t="s">
        <v>26</v>
      </c>
      <c r="O19" s="52" t="s">
        <v>27</v>
      </c>
      <c r="P19" s="52" t="s">
        <v>28</v>
      </c>
      <c r="Q19" s="58" t="s">
        <v>29</v>
      </c>
      <c r="R19" s="72" t="s">
        <v>70</v>
      </c>
      <c r="S19">
        <v>0</v>
      </c>
      <c r="T19" t="s">
        <v>69</v>
      </c>
    </row>
    <row r="20" spans="1:20" ht="15.75" thickBot="1" x14ac:dyDescent="0.3">
      <c r="A20" s="55"/>
      <c r="B20" s="57"/>
      <c r="C20" s="57"/>
      <c r="D20" s="57"/>
      <c r="E20" s="57"/>
      <c r="F20" s="53" t="s">
        <v>14</v>
      </c>
      <c r="G20" s="53" t="s">
        <v>15</v>
      </c>
      <c r="H20" s="53" t="s">
        <v>16</v>
      </c>
      <c r="I20" s="53" t="s">
        <v>14</v>
      </c>
      <c r="J20" s="53" t="s">
        <v>15</v>
      </c>
      <c r="K20" s="53" t="s">
        <v>16</v>
      </c>
      <c r="L20" s="53" t="s">
        <v>14</v>
      </c>
      <c r="M20" s="53" t="s">
        <v>15</v>
      </c>
      <c r="N20" s="53" t="s">
        <v>16</v>
      </c>
      <c r="O20" s="53" t="s">
        <v>14</v>
      </c>
      <c r="P20" s="53" t="s">
        <v>15</v>
      </c>
      <c r="Q20" s="59" t="s">
        <v>16</v>
      </c>
      <c r="R20" s="73"/>
      <c r="S20">
        <v>0</v>
      </c>
      <c r="T20" t="s">
        <v>69</v>
      </c>
    </row>
    <row r="21" spans="1:20" ht="30.75" thickBot="1" x14ac:dyDescent="0.3">
      <c r="A21" s="24"/>
      <c r="B21" s="17" t="s">
        <v>49</v>
      </c>
      <c r="C21" s="18" t="s">
        <v>38</v>
      </c>
      <c r="D21" s="18" t="s">
        <v>36</v>
      </c>
      <c r="E21" s="18" t="s">
        <v>33</v>
      </c>
      <c r="F21" s="25">
        <v>7.0000000000000001E-3</v>
      </c>
      <c r="G21" s="25">
        <v>7.0000000000000001E-3</v>
      </c>
      <c r="H21" s="25">
        <v>7.0000000000000001E-3</v>
      </c>
      <c r="I21" s="25">
        <v>7.0000000000000001E-3</v>
      </c>
      <c r="J21" s="25">
        <v>7.0000000000000001E-3</v>
      </c>
      <c r="K21" s="25">
        <v>7.0000000000000001E-3</v>
      </c>
      <c r="L21" s="25">
        <v>7.0000000000000001E-3</v>
      </c>
      <c r="M21" s="25">
        <v>7.0000000000000001E-3</v>
      </c>
      <c r="N21" s="25">
        <v>7.0000000000000001E-3</v>
      </c>
      <c r="O21" s="25">
        <v>7.0000000000000001E-3</v>
      </c>
      <c r="P21" s="25">
        <v>7.0000000000000001E-3</v>
      </c>
      <c r="Q21" s="25">
        <v>7.0000000000000001E-3</v>
      </c>
      <c r="R21" s="25">
        <f t="shared" ref="R21:R33" si="1">AVERAGE(F21:Q21)</f>
        <v>7.0000000000000019E-3</v>
      </c>
      <c r="S21" s="15">
        <v>7.0000000000000001E-3</v>
      </c>
      <c r="T21" t="s">
        <v>69</v>
      </c>
    </row>
    <row r="22" spans="1:20" ht="30.75" thickBot="1" x14ac:dyDescent="0.3">
      <c r="A22" s="24"/>
      <c r="B22" s="17" t="s">
        <v>48</v>
      </c>
      <c r="C22" s="18" t="s">
        <v>38</v>
      </c>
      <c r="D22" s="18" t="s">
        <v>32</v>
      </c>
      <c r="E22" s="18" t="s">
        <v>33</v>
      </c>
      <c r="F22" s="25">
        <v>0.02</v>
      </c>
      <c r="G22" s="25">
        <v>0.02</v>
      </c>
      <c r="H22" s="25">
        <v>0.02</v>
      </c>
      <c r="I22" s="25">
        <v>0.02</v>
      </c>
      <c r="J22" s="25">
        <v>0.02</v>
      </c>
      <c r="K22" s="25">
        <v>0.02</v>
      </c>
      <c r="L22" s="25">
        <v>0.02</v>
      </c>
      <c r="M22" s="25">
        <v>0.02</v>
      </c>
      <c r="N22" s="25">
        <v>0.02</v>
      </c>
      <c r="O22" s="25">
        <v>0.02</v>
      </c>
      <c r="P22" s="25">
        <v>0.02</v>
      </c>
      <c r="Q22" s="25">
        <v>0.02</v>
      </c>
      <c r="R22" s="25">
        <f t="shared" si="1"/>
        <v>1.9999999999999997E-2</v>
      </c>
      <c r="S22" s="15">
        <v>0.12000000000000001</v>
      </c>
      <c r="T22" t="s">
        <v>69</v>
      </c>
    </row>
    <row r="23" spans="1:20" ht="45.75" thickBot="1" x14ac:dyDescent="0.3">
      <c r="A23" s="24"/>
      <c r="B23" s="17" t="s">
        <v>50</v>
      </c>
      <c r="C23" s="18" t="s">
        <v>38</v>
      </c>
      <c r="D23" s="18" t="s">
        <v>36</v>
      </c>
      <c r="E23" s="18" t="s">
        <v>33</v>
      </c>
      <c r="F23" s="25">
        <v>4.0000000000000001E-3</v>
      </c>
      <c r="G23" s="25">
        <v>4.0000000000000001E-3</v>
      </c>
      <c r="H23" s="25">
        <v>4.0000000000000001E-3</v>
      </c>
      <c r="I23" s="25">
        <v>4.0000000000000001E-3</v>
      </c>
      <c r="J23" s="25">
        <v>4.0000000000000001E-3</v>
      </c>
      <c r="K23" s="25">
        <v>4.0000000000000001E-3</v>
      </c>
      <c r="L23" s="25">
        <v>4.0000000000000001E-3</v>
      </c>
      <c r="M23" s="25">
        <v>4.0000000000000001E-3</v>
      </c>
      <c r="N23" s="25">
        <v>4.0000000000000001E-3</v>
      </c>
      <c r="O23" s="25">
        <v>4.0000000000000001E-3</v>
      </c>
      <c r="P23" s="25">
        <v>4.0000000000000001E-3</v>
      </c>
      <c r="Q23" s="25">
        <v>4.0000000000000001E-3</v>
      </c>
      <c r="R23" s="25">
        <f t="shared" si="1"/>
        <v>4.000000000000001E-3</v>
      </c>
      <c r="S23" s="15">
        <v>4.0000000000000001E-3</v>
      </c>
      <c r="T23" t="s">
        <v>69</v>
      </c>
    </row>
    <row r="24" spans="1:20" ht="30.75" thickBot="1" x14ac:dyDescent="0.3">
      <c r="A24" s="24"/>
      <c r="B24" s="17" t="s">
        <v>51</v>
      </c>
      <c r="C24" s="18" t="s">
        <v>38</v>
      </c>
      <c r="D24" s="18" t="s">
        <v>32</v>
      </c>
      <c r="E24" s="18" t="s">
        <v>33</v>
      </c>
      <c r="F24" s="25">
        <v>0.3</v>
      </c>
      <c r="G24" s="25">
        <v>0.3</v>
      </c>
      <c r="H24" s="25">
        <v>0.3</v>
      </c>
      <c r="I24" s="25">
        <v>0.3</v>
      </c>
      <c r="J24" s="25">
        <v>0.3</v>
      </c>
      <c r="K24" s="25">
        <v>0.3</v>
      </c>
      <c r="L24" s="25">
        <v>0.3</v>
      </c>
      <c r="M24" s="25">
        <v>0.3</v>
      </c>
      <c r="N24" s="25">
        <v>0.3</v>
      </c>
      <c r="O24" s="25">
        <v>0.3</v>
      </c>
      <c r="P24" s="25">
        <v>0.3</v>
      </c>
      <c r="Q24" s="25">
        <v>0.3</v>
      </c>
      <c r="R24" s="25">
        <f t="shared" si="1"/>
        <v>0.29999999999999993</v>
      </c>
      <c r="S24" s="15"/>
      <c r="T24" t="s">
        <v>69</v>
      </c>
    </row>
    <row r="25" spans="1:20" ht="45.75" customHeight="1" thickBot="1" x14ac:dyDescent="0.3">
      <c r="A25" s="24"/>
      <c r="B25" s="17" t="s">
        <v>52</v>
      </c>
      <c r="C25" s="18" t="s">
        <v>38</v>
      </c>
      <c r="D25" s="18" t="s">
        <v>36</v>
      </c>
      <c r="E25" s="18" t="s">
        <v>33</v>
      </c>
      <c r="F25" s="25">
        <v>1.2E-2</v>
      </c>
      <c r="G25" s="25">
        <v>1.2E-2</v>
      </c>
      <c r="H25" s="25">
        <v>1.2E-2</v>
      </c>
      <c r="I25" s="25">
        <v>1.2E-2</v>
      </c>
      <c r="J25" s="25">
        <v>1.2E-2</v>
      </c>
      <c r="K25" s="25">
        <v>1.2E-2</v>
      </c>
      <c r="L25" s="25">
        <v>1.2E-2</v>
      </c>
      <c r="M25" s="25">
        <v>1.2E-2</v>
      </c>
      <c r="N25" s="25">
        <v>1.2E-2</v>
      </c>
      <c r="O25" s="25">
        <v>1.2E-2</v>
      </c>
      <c r="P25" s="25">
        <v>1.2E-2</v>
      </c>
      <c r="Q25" s="25">
        <v>1.2E-2</v>
      </c>
      <c r="R25" s="25">
        <f t="shared" si="1"/>
        <v>1.1999999999999999E-2</v>
      </c>
      <c r="S25" s="15">
        <v>1.2E-2</v>
      </c>
      <c r="T25" t="s">
        <v>69</v>
      </c>
    </row>
    <row r="26" spans="1:20" ht="45.75" customHeight="1" thickBot="1" x14ac:dyDescent="0.3">
      <c r="A26" s="24"/>
      <c r="B26" s="17" t="s">
        <v>53</v>
      </c>
      <c r="C26" s="18" t="s">
        <v>38</v>
      </c>
      <c r="D26" s="18" t="s">
        <v>32</v>
      </c>
      <c r="E26" s="18" t="s">
        <v>33</v>
      </c>
      <c r="F26" s="25">
        <v>0.08</v>
      </c>
      <c r="G26" s="25">
        <v>0.08</v>
      </c>
      <c r="H26" s="25">
        <v>0.08</v>
      </c>
      <c r="I26" s="25">
        <v>0.08</v>
      </c>
      <c r="J26" s="25">
        <v>0.08</v>
      </c>
      <c r="K26" s="25">
        <v>0.08</v>
      </c>
      <c r="L26" s="25">
        <v>0.08</v>
      </c>
      <c r="M26" s="25">
        <v>0.08</v>
      </c>
      <c r="N26" s="25">
        <v>0.08</v>
      </c>
      <c r="O26" s="25">
        <v>0.08</v>
      </c>
      <c r="P26" s="25">
        <v>0.08</v>
      </c>
      <c r="Q26" s="25">
        <v>0.08</v>
      </c>
      <c r="R26" s="25">
        <f t="shared" si="1"/>
        <v>7.9999999999999988E-2</v>
      </c>
      <c r="S26" s="15"/>
      <c r="T26" t="s">
        <v>69</v>
      </c>
    </row>
    <row r="27" spans="1:20" ht="45.75" customHeight="1" thickBot="1" x14ac:dyDescent="0.3">
      <c r="A27" s="24"/>
      <c r="B27" s="17" t="s">
        <v>54</v>
      </c>
      <c r="C27" s="18" t="s">
        <v>39</v>
      </c>
      <c r="D27" s="18" t="s">
        <v>36</v>
      </c>
      <c r="E27" s="18" t="s">
        <v>33</v>
      </c>
      <c r="F27" s="25">
        <v>4.0000000000000001E-3</v>
      </c>
      <c r="G27" s="25">
        <v>4.0000000000000001E-3</v>
      </c>
      <c r="H27" s="25">
        <v>4.0000000000000001E-3</v>
      </c>
      <c r="I27" s="25">
        <v>4.0000000000000001E-3</v>
      </c>
      <c r="J27" s="25">
        <v>4.0000000000000001E-3</v>
      </c>
      <c r="K27" s="25">
        <v>4.0000000000000001E-3</v>
      </c>
      <c r="L27" s="25">
        <v>4.0000000000000001E-3</v>
      </c>
      <c r="M27" s="25">
        <v>4.0000000000000001E-3</v>
      </c>
      <c r="N27" s="25">
        <v>4.0000000000000001E-3</v>
      </c>
      <c r="O27" s="25">
        <v>4.0000000000000001E-3</v>
      </c>
      <c r="P27" s="25">
        <v>4.0000000000000001E-3</v>
      </c>
      <c r="Q27" s="25">
        <v>4.0000000000000001E-3</v>
      </c>
      <c r="R27" s="25">
        <f t="shared" si="1"/>
        <v>4.000000000000001E-3</v>
      </c>
      <c r="S27" s="15">
        <v>4.0000000000000001E-3</v>
      </c>
      <c r="T27" t="s">
        <v>69</v>
      </c>
    </row>
    <row r="28" spans="1:20" ht="45.75" customHeight="1" thickBot="1" x14ac:dyDescent="0.3">
      <c r="A28" s="24"/>
      <c r="B28" s="17" t="s">
        <v>55</v>
      </c>
      <c r="C28" s="18" t="s">
        <v>39</v>
      </c>
      <c r="D28" s="18" t="s">
        <v>36</v>
      </c>
      <c r="E28" s="18" t="s">
        <v>33</v>
      </c>
      <c r="F28" s="25">
        <v>1.7999999999999999E-2</v>
      </c>
      <c r="G28" s="25">
        <v>1.7999999999999999E-2</v>
      </c>
      <c r="H28" s="25">
        <v>1.7999999999999999E-2</v>
      </c>
      <c r="I28" s="25">
        <v>1.7999999999999999E-2</v>
      </c>
      <c r="J28" s="25">
        <v>1.7999999999999999E-2</v>
      </c>
      <c r="K28" s="25">
        <v>1.7999999999999999E-2</v>
      </c>
      <c r="L28" s="25">
        <v>1.7999999999999999E-2</v>
      </c>
      <c r="M28" s="25">
        <v>1.7999999999999999E-2</v>
      </c>
      <c r="N28" s="25">
        <v>1.7999999999999999E-2</v>
      </c>
      <c r="O28" s="25">
        <v>1.7999999999999999E-2</v>
      </c>
      <c r="P28" s="25">
        <v>1.7999999999999999E-2</v>
      </c>
      <c r="Q28" s="25">
        <v>1.7999999999999999E-2</v>
      </c>
      <c r="R28" s="25">
        <f t="shared" si="1"/>
        <v>1.7999999999999995E-2</v>
      </c>
      <c r="S28" s="15">
        <v>1.7999999999999999E-2</v>
      </c>
      <c r="T28" t="s">
        <v>69</v>
      </c>
    </row>
    <row r="29" spans="1:20" ht="30.75" thickBot="1" x14ac:dyDescent="0.3">
      <c r="A29" s="24"/>
      <c r="B29" s="17" t="s">
        <v>56</v>
      </c>
      <c r="C29" s="18" t="s">
        <v>39</v>
      </c>
      <c r="D29" s="18" t="s">
        <v>36</v>
      </c>
      <c r="E29" s="18" t="s">
        <v>33</v>
      </c>
      <c r="F29" s="25">
        <v>5.0000000000000001E-3</v>
      </c>
      <c r="G29" s="25">
        <v>5.0000000000000001E-3</v>
      </c>
      <c r="H29" s="25">
        <v>5.0000000000000001E-3</v>
      </c>
      <c r="I29" s="25">
        <v>5.0000000000000001E-3</v>
      </c>
      <c r="J29" s="25">
        <v>5.0000000000000001E-3</v>
      </c>
      <c r="K29" s="25">
        <v>5.0000000000000001E-3</v>
      </c>
      <c r="L29" s="25">
        <v>5.0000000000000001E-3</v>
      </c>
      <c r="M29" s="25">
        <v>5.0000000000000001E-3</v>
      </c>
      <c r="N29" s="25">
        <v>5.0000000000000001E-3</v>
      </c>
      <c r="O29" s="25">
        <v>5.0000000000000001E-3</v>
      </c>
      <c r="P29" s="25">
        <v>5.0000000000000001E-3</v>
      </c>
      <c r="Q29" s="25">
        <v>5.0000000000000001E-3</v>
      </c>
      <c r="R29" s="25">
        <f t="shared" si="1"/>
        <v>4.9999999999999992E-3</v>
      </c>
      <c r="S29" s="15">
        <v>5.0000000000000001E-3</v>
      </c>
      <c r="T29" t="s">
        <v>69</v>
      </c>
    </row>
    <row r="30" spans="1:20" ht="30.75" thickBot="1" x14ac:dyDescent="0.3">
      <c r="A30" s="24"/>
      <c r="B30" s="17" t="s">
        <v>57</v>
      </c>
      <c r="C30" s="18" t="s">
        <v>39</v>
      </c>
      <c r="D30" s="18" t="s">
        <v>32</v>
      </c>
      <c r="E30" s="18" t="s">
        <v>33</v>
      </c>
      <c r="F30" s="25">
        <v>0.28999999999999998</v>
      </c>
      <c r="G30" s="25">
        <v>0.28999999999999998</v>
      </c>
      <c r="H30" s="25">
        <v>0.28999999999999998</v>
      </c>
      <c r="I30" s="25">
        <v>0.28999999999999998</v>
      </c>
      <c r="J30" s="25">
        <v>0.28999999999999998</v>
      </c>
      <c r="K30" s="25">
        <v>0.28999999999999998</v>
      </c>
      <c r="L30" s="25">
        <v>0.28999999999999998</v>
      </c>
      <c r="M30" s="25">
        <v>0.28999999999999998</v>
      </c>
      <c r="N30" s="25">
        <v>0.28999999999999998</v>
      </c>
      <c r="O30" s="25">
        <v>0.28999999999999998</v>
      </c>
      <c r="P30" s="25">
        <v>0.28999999999999998</v>
      </c>
      <c r="Q30" s="25">
        <v>0.28999999999999998</v>
      </c>
      <c r="R30" s="25">
        <f t="shared" si="1"/>
        <v>0.28999999999999998</v>
      </c>
      <c r="S30" s="15">
        <v>4.7519999999999998</v>
      </c>
      <c r="T30" t="s">
        <v>69</v>
      </c>
    </row>
    <row r="31" spans="1:20" ht="30.75" thickBot="1" x14ac:dyDescent="0.3">
      <c r="A31" s="24"/>
      <c r="B31" s="17" t="s">
        <v>58</v>
      </c>
      <c r="C31" s="18" t="s">
        <v>39</v>
      </c>
      <c r="D31" s="18" t="s">
        <v>32</v>
      </c>
      <c r="E31" s="18" t="s">
        <v>33</v>
      </c>
      <c r="F31" s="25">
        <v>0.16</v>
      </c>
      <c r="G31" s="25">
        <v>0.16</v>
      </c>
      <c r="H31" s="25">
        <v>0.16</v>
      </c>
      <c r="I31" s="25">
        <v>0.16</v>
      </c>
      <c r="J31" s="25">
        <v>0.16</v>
      </c>
      <c r="K31" s="25">
        <v>0.16</v>
      </c>
      <c r="L31" s="25">
        <v>0.16</v>
      </c>
      <c r="M31" s="25">
        <v>0.16</v>
      </c>
      <c r="N31" s="25">
        <v>0.16</v>
      </c>
      <c r="O31" s="25">
        <v>0.16</v>
      </c>
      <c r="P31" s="25">
        <v>0.16</v>
      </c>
      <c r="Q31" s="25">
        <v>0.16</v>
      </c>
      <c r="R31" s="25">
        <f t="shared" si="1"/>
        <v>0.15999999999999998</v>
      </c>
      <c r="S31" s="15">
        <v>1.9199999999999997</v>
      </c>
      <c r="T31" t="s">
        <v>69</v>
      </c>
    </row>
    <row r="32" spans="1:20" ht="30.75" thickBot="1" x14ac:dyDescent="0.3">
      <c r="A32" s="24"/>
      <c r="B32" s="27" t="s">
        <v>59</v>
      </c>
      <c r="C32" s="14" t="s">
        <v>39</v>
      </c>
      <c r="D32" s="14" t="s">
        <v>32</v>
      </c>
      <c r="E32" s="14" t="s">
        <v>33</v>
      </c>
      <c r="F32" s="25">
        <v>0.06</v>
      </c>
      <c r="G32" s="25">
        <v>0.06</v>
      </c>
      <c r="H32" s="25">
        <v>0.06</v>
      </c>
      <c r="I32" s="25">
        <v>0.06</v>
      </c>
      <c r="J32" s="25">
        <v>0.06</v>
      </c>
      <c r="K32" s="25">
        <v>0.06</v>
      </c>
      <c r="L32" s="25">
        <v>0.06</v>
      </c>
      <c r="M32" s="25">
        <v>0.06</v>
      </c>
      <c r="N32" s="25">
        <v>0.06</v>
      </c>
      <c r="O32" s="25">
        <v>0.06</v>
      </c>
      <c r="P32" s="25">
        <v>0.06</v>
      </c>
      <c r="Q32" s="25">
        <v>0.06</v>
      </c>
      <c r="R32" s="25">
        <f t="shared" ref="R32" si="2">AVERAGE(F32:Q32)</f>
        <v>6.0000000000000019E-2</v>
      </c>
      <c r="S32" s="15">
        <v>0.24000000000000002</v>
      </c>
      <c r="T32" t="s">
        <v>69</v>
      </c>
    </row>
    <row r="33" spans="1:20" ht="45.75" thickBot="1" x14ac:dyDescent="0.3">
      <c r="A33" s="24"/>
      <c r="B33" s="27" t="s">
        <v>60</v>
      </c>
      <c r="C33" s="14" t="s">
        <v>39</v>
      </c>
      <c r="D33" s="14" t="s">
        <v>32</v>
      </c>
      <c r="E33" s="14" t="s">
        <v>33</v>
      </c>
      <c r="F33" s="25">
        <v>2</v>
      </c>
      <c r="G33" s="25">
        <v>2</v>
      </c>
      <c r="H33" s="25">
        <v>2</v>
      </c>
      <c r="I33" s="25">
        <v>2</v>
      </c>
      <c r="J33" s="25">
        <v>2</v>
      </c>
      <c r="K33" s="25">
        <v>2</v>
      </c>
      <c r="L33" s="25">
        <v>2</v>
      </c>
      <c r="M33" s="25">
        <v>2</v>
      </c>
      <c r="N33" s="25">
        <v>2</v>
      </c>
      <c r="O33" s="25">
        <v>2</v>
      </c>
      <c r="P33" s="25">
        <v>2</v>
      </c>
      <c r="Q33" s="25">
        <v>2</v>
      </c>
      <c r="R33" s="25">
        <f t="shared" si="1"/>
        <v>2</v>
      </c>
      <c r="S33" s="15">
        <v>0.24000000000000002</v>
      </c>
      <c r="T33" t="s">
        <v>69</v>
      </c>
    </row>
    <row r="34" spans="1:20" ht="15.75" x14ac:dyDescent="0.25">
      <c r="G34" s="12" t="s">
        <v>65</v>
      </c>
      <c r="H34" s="12"/>
      <c r="I34" s="12"/>
      <c r="J34" s="12"/>
      <c r="K34" s="12"/>
      <c r="L34" s="12"/>
      <c r="M34" s="12"/>
      <c r="N34" s="12"/>
      <c r="O34" s="26">
        <v>93.346559999999997</v>
      </c>
      <c r="S34" s="15">
        <v>0</v>
      </c>
      <c r="T34" t="s">
        <v>73</v>
      </c>
    </row>
    <row r="35" spans="1:20" ht="15.75" thickBot="1" x14ac:dyDescent="0.3">
      <c r="S35" s="15"/>
    </row>
    <row r="36" spans="1:20" ht="15.75" thickBot="1" x14ac:dyDescent="0.3">
      <c r="A36" s="68" t="s">
        <v>41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16"/>
      <c r="S36">
        <v>0</v>
      </c>
      <c r="T36" t="s">
        <v>69</v>
      </c>
    </row>
    <row r="37" spans="1:20" x14ac:dyDescent="0.25">
      <c r="A37" s="56" t="s">
        <v>10</v>
      </c>
      <c r="B37" s="56" t="s">
        <v>11</v>
      </c>
      <c r="C37" s="56" t="s">
        <v>17</v>
      </c>
      <c r="D37" s="56" t="s">
        <v>12</v>
      </c>
      <c r="E37" s="56" t="s">
        <v>13</v>
      </c>
      <c r="F37" s="66" t="s">
        <v>18</v>
      </c>
      <c r="G37" s="66" t="s">
        <v>19</v>
      </c>
      <c r="H37" s="66" t="s">
        <v>20</v>
      </c>
      <c r="I37" s="66" t="s">
        <v>21</v>
      </c>
      <c r="J37" s="66" t="s">
        <v>22</v>
      </c>
      <c r="K37" s="66" t="s">
        <v>23</v>
      </c>
      <c r="L37" s="66" t="s">
        <v>24</v>
      </c>
      <c r="M37" s="66" t="s">
        <v>25</v>
      </c>
      <c r="N37" s="66" t="s">
        <v>26</v>
      </c>
      <c r="O37" s="66" t="s">
        <v>27</v>
      </c>
      <c r="P37" s="66" t="s">
        <v>28</v>
      </c>
      <c r="Q37" s="76" t="s">
        <v>29</v>
      </c>
      <c r="R37" s="74" t="s">
        <v>70</v>
      </c>
      <c r="S37">
        <v>0</v>
      </c>
      <c r="T37" t="s">
        <v>69</v>
      </c>
    </row>
    <row r="38" spans="1:20" ht="15.75" thickBot="1" x14ac:dyDescent="0.3">
      <c r="A38" s="57"/>
      <c r="B38" s="57"/>
      <c r="C38" s="57"/>
      <c r="D38" s="57"/>
      <c r="E38" s="57"/>
      <c r="F38" s="67" t="s">
        <v>14</v>
      </c>
      <c r="G38" s="67" t="s">
        <v>15</v>
      </c>
      <c r="H38" s="67" t="s">
        <v>16</v>
      </c>
      <c r="I38" s="67" t="s">
        <v>14</v>
      </c>
      <c r="J38" s="67" t="s">
        <v>15</v>
      </c>
      <c r="K38" s="67" t="s">
        <v>16</v>
      </c>
      <c r="L38" s="67" t="s">
        <v>14</v>
      </c>
      <c r="M38" s="67" t="s">
        <v>15</v>
      </c>
      <c r="N38" s="67" t="s">
        <v>16</v>
      </c>
      <c r="O38" s="67" t="s">
        <v>14</v>
      </c>
      <c r="P38" s="67" t="s">
        <v>15</v>
      </c>
      <c r="Q38" s="77" t="s">
        <v>16</v>
      </c>
      <c r="R38" s="75"/>
      <c r="S38">
        <v>0</v>
      </c>
      <c r="T38" t="s">
        <v>69</v>
      </c>
    </row>
  </sheetData>
  <mergeCells count="78">
    <mergeCell ref="G37:G38"/>
    <mergeCell ref="H37:H38"/>
    <mergeCell ref="I37:I38"/>
    <mergeCell ref="J37:J38"/>
    <mergeCell ref="K37:K38"/>
    <mergeCell ref="Q37:Q38"/>
    <mergeCell ref="R37:R38"/>
    <mergeCell ref="O11:O12"/>
    <mergeCell ref="P11:P12"/>
    <mergeCell ref="Q11:Q12"/>
    <mergeCell ref="R11:R12"/>
    <mergeCell ref="R19:R20"/>
    <mergeCell ref="A36:Q36"/>
    <mergeCell ref="A37:A38"/>
    <mergeCell ref="B37:B38"/>
    <mergeCell ref="C37:C38"/>
    <mergeCell ref="D37:D38"/>
    <mergeCell ref="E37:E38"/>
    <mergeCell ref="F37:F38"/>
    <mergeCell ref="L37:L38"/>
    <mergeCell ref="M37:M38"/>
    <mergeCell ref="K19:K20"/>
    <mergeCell ref="L19:L20"/>
    <mergeCell ref="M19:M20"/>
    <mergeCell ref="O37:O38"/>
    <mergeCell ref="P37:P38"/>
    <mergeCell ref="N37:N38"/>
    <mergeCell ref="F19:F20"/>
    <mergeCell ref="G19:G20"/>
    <mergeCell ref="H19:H20"/>
    <mergeCell ref="I19:I20"/>
    <mergeCell ref="J19:J20"/>
    <mergeCell ref="A19:A20"/>
    <mergeCell ref="B19:B20"/>
    <mergeCell ref="C19:C20"/>
    <mergeCell ref="D19:D20"/>
    <mergeCell ref="E19:E20"/>
    <mergeCell ref="M11:M12"/>
    <mergeCell ref="N11:N12"/>
    <mergeCell ref="B13:B15"/>
    <mergeCell ref="C13:C15"/>
    <mergeCell ref="A18:R18"/>
    <mergeCell ref="H11:H12"/>
    <mergeCell ref="I11:I12"/>
    <mergeCell ref="J11:J12"/>
    <mergeCell ref="K11:K12"/>
    <mergeCell ref="L11:L12"/>
    <mergeCell ref="N19:N20"/>
    <mergeCell ref="O19:O20"/>
    <mergeCell ref="F5:F6"/>
    <mergeCell ref="G5:G6"/>
    <mergeCell ref="H5:H6"/>
    <mergeCell ref="I5:I6"/>
    <mergeCell ref="A10:R10"/>
    <mergeCell ref="A11:A12"/>
    <mergeCell ref="B11:B12"/>
    <mergeCell ref="C11:C12"/>
    <mergeCell ref="D11:D12"/>
    <mergeCell ref="E11:E12"/>
    <mergeCell ref="P19:P20"/>
    <mergeCell ref="Q19:Q20"/>
    <mergeCell ref="F11:F12"/>
    <mergeCell ref="G11:G12"/>
    <mergeCell ref="A4:R4"/>
    <mergeCell ref="R5:R6"/>
    <mergeCell ref="P5:P6"/>
    <mergeCell ref="Q5:Q6"/>
    <mergeCell ref="J5:J6"/>
    <mergeCell ref="K5:K6"/>
    <mergeCell ref="L5:L6"/>
    <mergeCell ref="M5:M6"/>
    <mergeCell ref="N5:N6"/>
    <mergeCell ref="O5:O6"/>
    <mergeCell ref="A5:A6"/>
    <mergeCell ref="B5:B6"/>
    <mergeCell ref="C5:C6"/>
    <mergeCell ref="D5:D6"/>
    <mergeCell ref="E5:E6"/>
  </mergeCells>
  <pageMargins left="0.511811024" right="0.511811024" top="0.78740157499999996" bottom="0.78740157499999996" header="0.31496062000000002" footer="0.31496062000000002"/>
  <ignoredErrors>
    <ignoredError sqref="R7 R21:R3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F8961F6361794295BF5DFFF963FBA1" ma:contentTypeVersion="0" ma:contentTypeDescription="Crie um novo documento." ma:contentTypeScope="" ma:versionID="000692cef8fa36f400cdcb688300b7b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e6c6ff1d6681a1aea848abd1ab7794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7A9860-70B4-4A8D-AA40-00B3B4E063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2427F1F-F57A-4217-A857-3228369B6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96FB8-C9FF-44CE-8CD5-A7A2B06002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Instruções</vt:lpstr>
      <vt:lpstr>vazões MIN para simulações</vt:lpstr>
      <vt:lpstr>vazões MED para simulações</vt:lpstr>
      <vt:lpstr>Anexo 1 PGA 2021 vMIN</vt:lpstr>
      <vt:lpstr>Anexo I PGA 2021 vMED</vt:lpstr>
      <vt:lpstr>Anexo 1 PGA vMAX</vt:lpstr>
      <vt:lpstr>Anexo 2 PGA</vt:lpstr>
      <vt:lpstr>Anexo 3 PGA 2022 vMIN</vt:lpstr>
      <vt:lpstr>Anexo 4 PGA 2023 vMIN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Maristela de Lourdes Barbosa</cp:lastModifiedBy>
  <dcterms:created xsi:type="dcterms:W3CDTF">2019-12-05T19:33:45Z</dcterms:created>
  <dcterms:modified xsi:type="dcterms:W3CDTF">2021-03-30T19:32:26Z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0x01010041F8961F6361794295BF5DFFF963FBA1</vt:lpwstr>
  </property>
</Properties>
</file>