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ito\Desktop\gastão recente\Gastão 2\nota janeiro 2022\"/>
    </mc:Choice>
  </mc:AlternateContent>
  <xr:revisionPtr revIDLastSave="0" documentId="8_{4DE13CE8-6B28-47E8-8670-D845AD8FECDC}" xr6:coauthVersionLast="47" xr6:coauthVersionMax="47" xr10:uidLastSave="{00000000-0000-0000-0000-000000000000}"/>
  <bookViews>
    <workbookView xWindow="-120" yWindow="-120" windowWidth="38640" windowHeight="15720" xr2:uid="{25A8CF84-45B0-4DFE-889F-2523682DC7F4}"/>
  </bookViews>
  <sheets>
    <sheet name="BAL RESUM." sheetId="1" r:id="rId1"/>
  </sheets>
  <externalReferences>
    <externalReference r:id="rId2"/>
  </externalReferences>
  <definedNames>
    <definedName name="_xlnm.Print_Titles" localSheetId="0">'BAL RESUM.'!$B:$B,'BAL RESUM.'!$1:$1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9" i="1" l="1"/>
  <c r="L61" i="1"/>
  <c r="S4" i="1"/>
  <c r="M4" i="1"/>
  <c r="L4" i="1"/>
  <c r="O4" i="1" s="1"/>
  <c r="J4" i="1"/>
  <c r="D4" i="1"/>
  <c r="C4" i="1"/>
  <c r="F4" i="1" s="1"/>
  <c r="C2" i="1"/>
  <c r="C61" i="1" s="1"/>
  <c r="F63" i="1" l="1"/>
  <c r="C63" i="1"/>
  <c r="I63" i="1"/>
  <c r="O63" i="1"/>
  <c r="L63" i="1"/>
  <c r="R63" i="1"/>
  <c r="D63" i="1"/>
  <c r="J63" i="1"/>
  <c r="G63" i="1"/>
  <c r="M63" i="1"/>
  <c r="S63" i="1"/>
  <c r="P63" i="1"/>
  <c r="G4" i="1"/>
  <c r="P4" i="1"/>
  <c r="I4" i="1"/>
  <c r="R4" i="1"/>
</calcChain>
</file>

<file path=xl/sharedStrings.xml><?xml version="1.0" encoding="utf-8"?>
<sst xmlns="http://schemas.openxmlformats.org/spreadsheetml/2006/main" count="174" uniqueCount="107">
  <si>
    <t>BALANÇA COMERCIAL DO AGRONEGÓCIO - SÍNTESE DOS RESULTADOS DO MÊS, DO ACUMULADO NO ANO E DOZE MESES</t>
  </si>
  <si>
    <t>Produtos</t>
  </si>
  <si>
    <t>Principais Produtos</t>
  </si>
  <si>
    <t>Acumulado 12 meses</t>
  </si>
  <si>
    <t>Valor (US$ milhões)</t>
  </si>
  <si>
    <t>Quantidade (mil toneladas)</t>
  </si>
  <si>
    <t>Preço Médio (US$/t)</t>
  </si>
  <si>
    <r>
      <t>D</t>
    </r>
    <r>
      <rPr>
        <b/>
        <sz val="7"/>
        <rFont val="Arial"/>
        <family val="2"/>
      </rPr>
      <t>%</t>
    </r>
  </si>
  <si>
    <t>EXPORTAÇÕES DO AGRONEGÓCIO</t>
  </si>
  <si>
    <t>COMPLEXO SOJA</t>
  </si>
  <si>
    <t>Complexo Soja</t>
  </si>
  <si>
    <t>SOJA EM GRÃOS</t>
  </si>
  <si>
    <t>Soja em grãos</t>
  </si>
  <si>
    <t>FARELO DE SOJA</t>
  </si>
  <si>
    <t>Farelo de soja</t>
  </si>
  <si>
    <t>OLEO DE SOJA</t>
  </si>
  <si>
    <t>Óleo de soja</t>
  </si>
  <si>
    <t>CARNES</t>
  </si>
  <si>
    <t>Carnes</t>
  </si>
  <si>
    <t>CARNE DE FRANGO</t>
  </si>
  <si>
    <t>Carne de Frango</t>
  </si>
  <si>
    <t>CARNE DE FRANGO in natura</t>
  </si>
  <si>
    <t>in natura</t>
  </si>
  <si>
    <t>CARNE BOVINA</t>
  </si>
  <si>
    <t>Carne Bovina</t>
  </si>
  <si>
    <t>CARNE BOVINA in natura</t>
  </si>
  <si>
    <t>CARNE SUÍNA</t>
  </si>
  <si>
    <t>Carne Suína</t>
  </si>
  <si>
    <t>CARNE SUÍNA in natura</t>
  </si>
  <si>
    <t>PRODUTOS FLORESTAIS</t>
  </si>
  <si>
    <t>Produtos Florestais</t>
  </si>
  <si>
    <t>CELULOSE</t>
  </si>
  <si>
    <t>Celulose</t>
  </si>
  <si>
    <t>MADEIRA</t>
  </si>
  <si>
    <t>Madeiras e suas obras</t>
  </si>
  <si>
    <t>PAPEL</t>
  </si>
  <si>
    <t>Papel</t>
  </si>
  <si>
    <t>CEREAIS, FARINHAS E PREPARAÇÕES</t>
  </si>
  <si>
    <t>Cereais, farinhas e preparações</t>
  </si>
  <si>
    <t>MILHO</t>
  </si>
  <si>
    <t>Milho</t>
  </si>
  <si>
    <t>COMPLEXO SUCROALCOOLEIRO</t>
  </si>
  <si>
    <t>Complexo Sucroalcooleiro</t>
  </si>
  <si>
    <t>AÇÚCAR DE CANA OU BETERRABA</t>
  </si>
  <si>
    <t>Açúcar</t>
  </si>
  <si>
    <t>ÁLCOOL</t>
  </si>
  <si>
    <t>Álcool</t>
  </si>
  <si>
    <t>CAFÉ</t>
  </si>
  <si>
    <t>Café</t>
  </si>
  <si>
    <t>CAFÉ VERDE</t>
  </si>
  <si>
    <t>Café verde</t>
  </si>
  <si>
    <t>CAFÉ SOLÚVEL</t>
  </si>
  <si>
    <t>Café solúvel</t>
  </si>
  <si>
    <t>FIBRAS E PRODUTOS TÊXTEIS</t>
  </si>
  <si>
    <t>Fibras e produtos têxteis</t>
  </si>
  <si>
    <t>Algodão</t>
  </si>
  <si>
    <t>FUMO E SEUS PRODUTOS</t>
  </si>
  <si>
    <t>Fumo e seus produtos</t>
  </si>
  <si>
    <t>SUCOS</t>
  </si>
  <si>
    <t>Sucos</t>
  </si>
  <si>
    <t>COUROS, PRODUTOS DE COURO E PELETERIA</t>
  </si>
  <si>
    <t>Couros e seus produtos</t>
  </si>
  <si>
    <t>FRUTAS (INCLUI NOZES E CASTANHAS)</t>
  </si>
  <si>
    <t>Frutas (inclui nozes e castanhas)</t>
  </si>
  <si>
    <t>ANIMAIS VIVOS (EXCETO PESCADOS)</t>
  </si>
  <si>
    <t>Animais vivos</t>
  </si>
  <si>
    <t>CACAU E SEUS PRODUTOS</t>
  </si>
  <si>
    <t>Cacau e seus produtos</t>
  </si>
  <si>
    <t>PESCADOS</t>
  </si>
  <si>
    <t>Pescados</t>
  </si>
  <si>
    <t>LÁCTEOS</t>
  </si>
  <si>
    <t>Lácteos</t>
  </si>
  <si>
    <t>Demais Produtos</t>
  </si>
  <si>
    <t>-</t>
  </si>
  <si>
    <t>IMPORTAÇÕES DO AGRONEGÓCIO</t>
  </si>
  <si>
    <t>TRIGO</t>
  </si>
  <si>
    <t>Trigo</t>
  </si>
  <si>
    <t>MALTE</t>
  </si>
  <si>
    <t>Malte</t>
  </si>
  <si>
    <t>ARROZ</t>
  </si>
  <si>
    <t>Arroz</t>
  </si>
  <si>
    <t>Produtos florestais</t>
  </si>
  <si>
    <t>BORRACHA NATURAL</t>
  </si>
  <si>
    <t>Borracha natural</t>
  </si>
  <si>
    <t>SALMÕES, FRESCOS OU REFRIGERADOS</t>
  </si>
  <si>
    <t>Salmões, frescos ou refrigerados</t>
  </si>
  <si>
    <t>PRODUTOS HORTÍCOLAS, LEGUMINOSAS, RAÍZES E TUBÉRCULOS</t>
  </si>
  <si>
    <t>Hortícolas, leguminosas, raízes e tubérculos</t>
  </si>
  <si>
    <t>PRODUTOS OLEAGINOSOS (EXCLUI SOJA)</t>
  </si>
  <si>
    <t>Produtos oleaginosos (exclui soja)</t>
  </si>
  <si>
    <t>OLEO DE DENDÊ OU DE PALMA</t>
  </si>
  <si>
    <t>Óleo de dendê ou de palma</t>
  </si>
  <si>
    <t>AZEITE DE OLIVA</t>
  </si>
  <si>
    <t>Azeite de oliva</t>
  </si>
  <si>
    <t>Complexo sucroalcooleiro</t>
  </si>
  <si>
    <t xml:space="preserve">Lácteos </t>
  </si>
  <si>
    <t>LEITE EM PÓ</t>
  </si>
  <si>
    <t>Leite em pó</t>
  </si>
  <si>
    <t>Exportação (US$ milhões)</t>
  </si>
  <si>
    <t>Importação (US$ milhões)</t>
  </si>
  <si>
    <t>Saldo</t>
  </si>
  <si>
    <t>Total Brasil</t>
  </si>
  <si>
    <t>Agronegócio</t>
  </si>
  <si>
    <t>Participação %</t>
  </si>
  <si>
    <t>Fonte: AgroStat Brasil a partir dos dados da SECEX/Ministério da Economia</t>
  </si>
  <si>
    <t>Reprodução permitida desde que citada a fonte</t>
  </si>
  <si>
    <t>Elaboração: MAPA/SCRI/DNAC/CGEA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</si>
</sst>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;[Red]\-#,##0.0;_(* &quot;---&quot;_);_(@_)"/>
    <numFmt numFmtId="166" formatCode="_(* #,##0_);_(* \(#,##0\);_(* &quot;-&quot;??_);_(@_)"/>
    <numFmt numFmtId="167" formatCode="#,##0;[Red]\-#,##0;_(* &quot;---&quot;_);_(@_)"/>
    <numFmt numFmtId="168" formatCode="_(* #,##0.0_);_(* \(#,##0.0\);_(* &quot;-&quot;??_);_(@_)"/>
  </numFmts>
  <fonts count="9" x14ac:knownFonts="1">
    <font>
      <sz val="10"/>
      <name val="Arial"/>
    </font>
    <font>
      <b/>
      <sz val="7"/>
      <name val="Arial"/>
      <family val="2"/>
    </font>
    <font>
      <sz val="7"/>
      <name val="Arial"/>
      <family val="2"/>
    </font>
    <font>
      <b/>
      <sz val="7"/>
      <name val="Symbol"/>
      <family val="1"/>
      <charset val="2"/>
    </font>
    <font>
      <sz val="10"/>
      <name val="Arial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10"/>
      <color indexed="12"/>
      <name val="Arial"/>
      <family val="2"/>
    </font>
    <font>
      <u/>
      <sz val="7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05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17" fontId="1" fillId="2" borderId="10" xfId="0" applyNumberFormat="1" applyFont="1" applyFill="1" applyBorder="1" applyAlignment="1">
      <alignment horizontal="center" vertical="center" wrapText="1"/>
    </xf>
    <xf numFmtId="17" fontId="1" fillId="2" borderId="8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49" fontId="1" fillId="3" borderId="12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12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4" fontId="1" fillId="0" borderId="12" xfId="1" applyNumberFormat="1" applyFont="1" applyFill="1" applyBorder="1" applyAlignment="1">
      <alignment vertical="center"/>
    </xf>
    <xf numFmtId="4" fontId="1" fillId="0" borderId="0" xfId="1" applyNumberFormat="1" applyFont="1" applyFill="1" applyBorder="1" applyAlignment="1">
      <alignment vertical="center"/>
    </xf>
    <xf numFmtId="165" fontId="1" fillId="0" borderId="0" xfId="1" applyNumberFormat="1" applyFont="1" applyFill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165" fontId="1" fillId="0" borderId="13" xfId="1" applyNumberFormat="1" applyFont="1" applyFill="1" applyBorder="1" applyAlignment="1">
      <alignment vertical="center"/>
    </xf>
    <xf numFmtId="0" fontId="2" fillId="4" borderId="7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indent="1"/>
    </xf>
    <xf numFmtId="4" fontId="2" fillId="5" borderId="12" xfId="1" applyNumberFormat="1" applyFont="1" applyFill="1" applyBorder="1" applyAlignment="1">
      <alignment vertical="center"/>
    </xf>
    <xf numFmtId="4" fontId="2" fillId="5" borderId="0" xfId="1" applyNumberFormat="1" applyFont="1" applyFill="1" applyBorder="1" applyAlignment="1">
      <alignment vertical="center"/>
    </xf>
    <xf numFmtId="165" fontId="2" fillId="5" borderId="0" xfId="1" applyNumberFormat="1" applyFont="1" applyFill="1" applyBorder="1" applyAlignment="1">
      <alignment vertical="center"/>
    </xf>
    <xf numFmtId="3" fontId="2" fillId="5" borderId="12" xfId="1" applyNumberFormat="1" applyFont="1" applyFill="1" applyBorder="1" applyAlignment="1">
      <alignment vertical="center"/>
    </xf>
    <xf numFmtId="3" fontId="2" fillId="5" borderId="0" xfId="1" applyNumberFormat="1" applyFont="1" applyFill="1" applyBorder="1" applyAlignment="1">
      <alignment vertical="center"/>
    </xf>
    <xf numFmtId="165" fontId="2" fillId="5" borderId="13" xfId="1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 indent="1"/>
    </xf>
    <xf numFmtId="4" fontId="2" fillId="0" borderId="12" xfId="1" applyNumberFormat="1" applyFont="1" applyFill="1" applyBorder="1" applyAlignment="1">
      <alignment vertical="center"/>
    </xf>
    <xf numFmtId="4" fontId="2" fillId="0" borderId="0" xfId="1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3" fontId="2" fillId="0" borderId="12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>
      <alignment vertical="center"/>
    </xf>
    <xf numFmtId="0" fontId="1" fillId="5" borderId="7" xfId="0" applyFont="1" applyFill="1" applyBorder="1" applyAlignment="1">
      <alignment horizontal="left" vertical="center"/>
    </xf>
    <xf numFmtId="4" fontId="1" fillId="5" borderId="12" xfId="1" applyNumberFormat="1" applyFont="1" applyFill="1" applyBorder="1" applyAlignment="1">
      <alignment vertical="center"/>
    </xf>
    <xf numFmtId="4" fontId="1" fillId="5" borderId="0" xfId="1" applyNumberFormat="1" applyFont="1" applyFill="1" applyBorder="1" applyAlignment="1">
      <alignment vertical="center"/>
    </xf>
    <xf numFmtId="165" fontId="1" fillId="5" borderId="0" xfId="1" applyNumberFormat="1" applyFont="1" applyFill="1" applyBorder="1" applyAlignment="1">
      <alignment vertical="center"/>
    </xf>
    <xf numFmtId="3" fontId="1" fillId="5" borderId="12" xfId="1" applyNumberFormat="1" applyFont="1" applyFill="1" applyBorder="1" applyAlignment="1">
      <alignment vertical="center"/>
    </xf>
    <xf numFmtId="3" fontId="1" fillId="5" borderId="0" xfId="1" applyNumberFormat="1" applyFont="1" applyFill="1" applyBorder="1" applyAlignment="1">
      <alignment vertical="center"/>
    </xf>
    <xf numFmtId="165" fontId="1" fillId="5" borderId="13" xfId="1" applyNumberFormat="1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4" fontId="1" fillId="5" borderId="15" xfId="1" applyNumberFormat="1" applyFont="1" applyFill="1" applyBorder="1" applyAlignment="1">
      <alignment vertical="center"/>
    </xf>
    <xf numFmtId="4" fontId="1" fillId="5" borderId="16" xfId="1" applyNumberFormat="1" applyFont="1" applyFill="1" applyBorder="1" applyAlignment="1">
      <alignment vertical="center"/>
    </xf>
    <xf numFmtId="165" fontId="1" fillId="5" borderId="16" xfId="1" applyNumberFormat="1" applyFont="1" applyFill="1" applyBorder="1" applyAlignment="1">
      <alignment vertical="center"/>
    </xf>
    <xf numFmtId="3" fontId="1" fillId="5" borderId="15" xfId="1" applyNumberFormat="1" applyFont="1" applyFill="1" applyBorder="1" applyAlignment="1">
      <alignment horizontal="right" vertical="center"/>
    </xf>
    <xf numFmtId="3" fontId="1" fillId="5" borderId="16" xfId="1" applyNumberFormat="1" applyFont="1" applyFill="1" applyBorder="1" applyAlignment="1">
      <alignment horizontal="right" vertical="center"/>
    </xf>
    <xf numFmtId="165" fontId="1" fillId="5" borderId="16" xfId="1" applyNumberFormat="1" applyFont="1" applyFill="1" applyBorder="1" applyAlignment="1">
      <alignment horizontal="right" vertical="center"/>
    </xf>
    <xf numFmtId="165" fontId="1" fillId="5" borderId="17" xfId="1" applyNumberFormat="1" applyFont="1" applyFill="1" applyBorder="1" applyAlignment="1">
      <alignment horizontal="right" vertical="center"/>
    </xf>
    <xf numFmtId="3" fontId="1" fillId="5" borderId="15" xfId="1" applyNumberFormat="1" applyFont="1" applyFill="1" applyBorder="1" applyAlignment="1">
      <alignment vertical="center"/>
    </xf>
    <xf numFmtId="3" fontId="1" fillId="5" borderId="16" xfId="1" applyNumberFormat="1" applyFont="1" applyFill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/>
    </xf>
    <xf numFmtId="165" fontId="1" fillId="5" borderId="17" xfId="1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3" fontId="1" fillId="0" borderId="1" xfId="1" applyNumberFormat="1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horizontal="right" vertical="center"/>
    </xf>
    <xf numFmtId="3" fontId="1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1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6" fontId="2" fillId="0" borderId="0" xfId="1" applyNumberFormat="1" applyFont="1" applyFill="1" applyBorder="1" applyAlignment="1">
      <alignment vertical="center"/>
    </xf>
    <xf numFmtId="0" fontId="6" fillId="0" borderId="0" xfId="3" applyFont="1" applyAlignment="1">
      <alignment horizontal="left" vertical="center" wrapText="1" indent="1"/>
    </xf>
    <xf numFmtId="0" fontId="2" fillId="5" borderId="0" xfId="0" applyFont="1" applyFill="1" applyAlignment="1">
      <alignment horizontal="left" vertical="center"/>
    </xf>
    <xf numFmtId="166" fontId="2" fillId="5" borderId="0" xfId="1" applyNumberFormat="1" applyFont="1" applyFill="1" applyBorder="1" applyAlignment="1">
      <alignment vertical="center"/>
    </xf>
    <xf numFmtId="167" fontId="2" fillId="5" borderId="0" xfId="1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 indent="2"/>
    </xf>
    <xf numFmtId="0" fontId="6" fillId="0" borderId="0" xfId="3" applyFont="1" applyAlignment="1">
      <alignment horizontal="left" vertical="center" wrapText="1"/>
    </xf>
    <xf numFmtId="167" fontId="2" fillId="0" borderId="0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68" fontId="2" fillId="0" borderId="1" xfId="1" applyNumberFormat="1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horizontal="right" vertical="center"/>
    </xf>
    <xf numFmtId="168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21" xfId="2" applyFont="1" applyFill="1" applyBorder="1" applyAlignment="1" applyProtection="1">
      <alignment horizontal="left" vertical="center"/>
    </xf>
    <xf numFmtId="0" fontId="2" fillId="0" borderId="21" xfId="0" applyFont="1" applyBorder="1" applyAlignment="1">
      <alignment horizontal="right" vertical="center"/>
    </xf>
    <xf numFmtId="166" fontId="2" fillId="0" borderId="0" xfId="0" applyNumberFormat="1" applyFont="1" applyAlignment="1">
      <alignment vertical="center"/>
    </xf>
  </cellXfs>
  <cellStyles count="4">
    <cellStyle name="Hiperlink" xfId="2" builtinId="8"/>
    <cellStyle name="Normal" xfId="0" builtinId="0"/>
    <cellStyle name="Normal_Balança Janeiro-022" xfId="3" xr:uid="{7C6D1B2E-0994-4C3C-8BB7-BF750A81F2E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_%20%202022%20-%20Balan&#231;a%20Resumida%20COMPL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ês"/>
      <sheetName val="Ano"/>
      <sheetName val="12 meses"/>
      <sheetName val="TOTAIS"/>
      <sheetName val="BAL RESUM."/>
    </sheetNames>
    <sheetDataSet>
      <sheetData sheetId="0">
        <row r="1">
          <cell r="C1" t="str">
            <v>Janeiro/2021</v>
          </cell>
          <cell r="E1" t="str">
            <v>Janeiro/2022</v>
          </cell>
          <cell r="M1" t="str">
            <v>Janeiro</v>
          </cell>
        </row>
        <row r="3">
          <cell r="M3">
            <v>2022</v>
          </cell>
        </row>
      </sheetData>
      <sheetData sheetId="1"/>
      <sheetData sheetId="2">
        <row r="1">
          <cell r="C1" t="str">
            <v>Fevereiro/20 - Janeiro/21</v>
          </cell>
          <cell r="E1" t="str">
            <v>Fevereiro/21 - Janeiro/22</v>
          </cell>
          <cell r="M1" t="str">
            <v>Fevereiro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grostat.agricultura.gov.br/" TargetMode="External"/><Relationship Id="rId1" Type="http://schemas.openxmlformats.org/officeDocument/2006/relationships/hyperlink" Target="http://www.agricultura.gov.br/agrost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6387-8204-4465-9DB8-07F0F6981463}">
  <sheetPr>
    <tabColor rgb="FFFF0000"/>
  </sheetPr>
  <dimension ref="A1:T71"/>
  <sheetViews>
    <sheetView showGridLines="0" tabSelected="1" topLeftCell="B1" zoomScaleNormal="100" zoomScaleSheetLayoutView="75" workbookViewId="0">
      <selection activeCell="Z33" sqref="Z33"/>
    </sheetView>
  </sheetViews>
  <sheetFormatPr defaultRowHeight="9" x14ac:dyDescent="0.2"/>
  <cols>
    <col min="1" max="1" width="37.42578125" style="3" hidden="1" customWidth="1"/>
    <col min="2" max="2" width="30.42578125" style="3" customWidth="1"/>
    <col min="3" max="4" width="8" style="3" customWidth="1"/>
    <col min="5" max="5" width="5.42578125" style="3" bestFit="1" customWidth="1"/>
    <col min="6" max="7" width="8" style="3" customWidth="1"/>
    <col min="8" max="8" width="6" style="3" customWidth="1"/>
    <col min="9" max="10" width="8" style="3" customWidth="1"/>
    <col min="11" max="11" width="5.42578125" style="3" bestFit="1" customWidth="1"/>
    <col min="12" max="13" width="10.28515625" style="3" bestFit="1" customWidth="1"/>
    <col min="14" max="14" width="5.42578125" style="3" bestFit="1" customWidth="1"/>
    <col min="15" max="16" width="10.28515625" style="3" customWidth="1"/>
    <col min="17" max="17" width="5.42578125" style="3" bestFit="1" customWidth="1"/>
    <col min="18" max="19" width="10.28515625" style="3" customWidth="1"/>
    <col min="20" max="20" width="5.42578125" style="3" bestFit="1" customWidth="1"/>
    <col min="21" max="16384" width="9.140625" style="3"/>
  </cols>
  <sheetData>
    <row r="1" spans="1:20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pans="1:20" x14ac:dyDescent="0.2">
      <c r="A2" s="4" t="s">
        <v>1</v>
      </c>
      <c r="B2" s="4" t="s">
        <v>2</v>
      </c>
      <c r="C2" s="5" t="str">
        <f>[1]Mês!M1</f>
        <v>Janeiro</v>
      </c>
      <c r="D2" s="6"/>
      <c r="E2" s="6"/>
      <c r="F2" s="6"/>
      <c r="G2" s="6"/>
      <c r="H2" s="6"/>
      <c r="I2" s="6"/>
      <c r="J2" s="6"/>
      <c r="K2" s="7"/>
      <c r="L2" s="8" t="s">
        <v>3</v>
      </c>
      <c r="M2" s="6"/>
      <c r="N2" s="6"/>
      <c r="O2" s="6"/>
      <c r="P2" s="6"/>
      <c r="Q2" s="6"/>
      <c r="R2" s="6"/>
      <c r="S2" s="6"/>
      <c r="T2" s="6"/>
    </row>
    <row r="3" spans="1:20" x14ac:dyDescent="0.2">
      <c r="A3" s="9"/>
      <c r="B3" s="9"/>
      <c r="C3" s="10" t="s">
        <v>4</v>
      </c>
      <c r="D3" s="10"/>
      <c r="E3" s="10"/>
      <c r="F3" s="10" t="s">
        <v>5</v>
      </c>
      <c r="G3" s="10"/>
      <c r="H3" s="10"/>
      <c r="I3" s="10" t="s">
        <v>6</v>
      </c>
      <c r="J3" s="10"/>
      <c r="K3" s="11"/>
      <c r="L3" s="12" t="s">
        <v>4</v>
      </c>
      <c r="M3" s="10"/>
      <c r="N3" s="10"/>
      <c r="O3" s="10" t="s">
        <v>5</v>
      </c>
      <c r="P3" s="10"/>
      <c r="Q3" s="10"/>
      <c r="R3" s="10" t="s">
        <v>6</v>
      </c>
      <c r="S3" s="10"/>
      <c r="T3" s="5"/>
    </row>
    <row r="4" spans="1:20" ht="27" x14ac:dyDescent="0.2">
      <c r="A4" s="13"/>
      <c r="B4" s="13"/>
      <c r="C4" s="14" t="str">
        <f>RIGHT([1]Mês!C1,4)</f>
        <v>2021</v>
      </c>
      <c r="D4" s="14" t="str">
        <f>RIGHT([1]Mês!E1,4)</f>
        <v>2022</v>
      </c>
      <c r="E4" s="15" t="s">
        <v>7</v>
      </c>
      <c r="F4" s="14" t="str">
        <f>$C$4</f>
        <v>2021</v>
      </c>
      <c r="G4" s="14" t="str">
        <f>$D$4</f>
        <v>2022</v>
      </c>
      <c r="H4" s="15" t="s">
        <v>7</v>
      </c>
      <c r="I4" s="14" t="str">
        <f>$C$4</f>
        <v>2021</v>
      </c>
      <c r="J4" s="14" t="str">
        <f>$D$4</f>
        <v>2022</v>
      </c>
      <c r="K4" s="16" t="s">
        <v>7</v>
      </c>
      <c r="L4" s="17" t="str">
        <f>'[1]12 meses'!C1</f>
        <v>Fevereiro/20 - Janeiro/21</v>
      </c>
      <c r="M4" s="18" t="str">
        <f>'[1]12 meses'!E1</f>
        <v>Fevereiro/21 - Janeiro/22</v>
      </c>
      <c r="N4" s="15" t="s">
        <v>7</v>
      </c>
      <c r="O4" s="18" t="str">
        <f>$L$4</f>
        <v>Fevereiro/20 - Janeiro/21</v>
      </c>
      <c r="P4" s="18" t="str">
        <f>$M$4</f>
        <v>Fevereiro/21 - Janeiro/22</v>
      </c>
      <c r="Q4" s="15" t="s">
        <v>7</v>
      </c>
      <c r="R4" s="18" t="str">
        <f>$L$4</f>
        <v>Fevereiro/20 - Janeiro/21</v>
      </c>
      <c r="S4" s="18" t="str">
        <f>$M$4</f>
        <v>Fevereiro/21 - Janeiro/22</v>
      </c>
      <c r="T4" s="19" t="s">
        <v>7</v>
      </c>
    </row>
    <row r="5" spans="1:20" x14ac:dyDescent="0.2">
      <c r="A5" s="20" t="s">
        <v>8</v>
      </c>
      <c r="B5" s="20" t="s">
        <v>8</v>
      </c>
      <c r="C5" s="21"/>
      <c r="D5" s="22"/>
      <c r="E5" s="23"/>
      <c r="F5" s="21"/>
      <c r="G5" s="22"/>
      <c r="H5" s="23"/>
      <c r="I5" s="21"/>
      <c r="J5" s="22"/>
      <c r="K5" s="24"/>
      <c r="L5" s="25"/>
      <c r="M5" s="25"/>
      <c r="N5" s="25"/>
      <c r="O5" s="26"/>
      <c r="P5" s="25"/>
      <c r="Q5" s="25"/>
      <c r="R5" s="26"/>
      <c r="S5" s="25"/>
      <c r="T5" s="25"/>
    </row>
    <row r="6" spans="1:20" s="1" customFormat="1" x14ac:dyDescent="0.2">
      <c r="A6" s="27" t="s">
        <v>9</v>
      </c>
      <c r="B6" s="27" t="s">
        <v>10</v>
      </c>
      <c r="C6" s="28">
        <v>484.06625300000002</v>
      </c>
      <c r="D6" s="29">
        <v>2121.740632</v>
      </c>
      <c r="E6" s="30">
        <v>338.31616413053274</v>
      </c>
      <c r="F6" s="31">
        <v>1082.879782</v>
      </c>
      <c r="G6" s="32">
        <v>4114.1030419999997</v>
      </c>
      <c r="H6" s="30">
        <v>279.92241709431045</v>
      </c>
      <c r="I6" s="31">
        <v>447.01753698454405</v>
      </c>
      <c r="J6" s="32">
        <v>515.7237459391763</v>
      </c>
      <c r="K6" s="33">
        <v>15.369913542565961</v>
      </c>
      <c r="L6" s="31">
        <v>34841.309136000003</v>
      </c>
      <c r="M6" s="32">
        <v>49626.406143</v>
      </c>
      <c r="N6" s="30">
        <v>42.435538082933853</v>
      </c>
      <c r="O6" s="31">
        <v>99664.313446999993</v>
      </c>
      <c r="P6" s="32">
        <v>107931.886852</v>
      </c>
      <c r="Q6" s="30">
        <v>8.2954200145035628</v>
      </c>
      <c r="R6" s="31">
        <v>349.58660658940971</v>
      </c>
      <c r="S6" s="32">
        <v>459.79374205742806</v>
      </c>
      <c r="T6" s="30">
        <v>31.524987911638426</v>
      </c>
    </row>
    <row r="7" spans="1:20" x14ac:dyDescent="0.2">
      <c r="A7" s="34" t="s">
        <v>11</v>
      </c>
      <c r="B7" s="35" t="s">
        <v>12</v>
      </c>
      <c r="C7" s="36">
        <v>23.266514999999998</v>
      </c>
      <c r="D7" s="37">
        <v>1238.69282</v>
      </c>
      <c r="E7" s="38">
        <v>5223.929346530841</v>
      </c>
      <c r="F7" s="39">
        <v>49.498339000000001</v>
      </c>
      <c r="G7" s="40">
        <v>2451.9733139999998</v>
      </c>
      <c r="H7" s="38">
        <v>4853.6476648236612</v>
      </c>
      <c r="I7" s="39">
        <v>470.04637872798111</v>
      </c>
      <c r="J7" s="40">
        <v>505.18201520687512</v>
      </c>
      <c r="K7" s="41">
        <v>7.4749297237384438</v>
      </c>
      <c r="L7" s="39">
        <v>28079.079870000001</v>
      </c>
      <c r="M7" s="40">
        <v>39844.348817999999</v>
      </c>
      <c r="N7" s="38">
        <v>41.90047894186926</v>
      </c>
      <c r="O7" s="39">
        <v>81620.722112999996</v>
      </c>
      <c r="P7" s="40">
        <v>88502.878765000001</v>
      </c>
      <c r="Q7" s="38">
        <v>8.4318742518253877</v>
      </c>
      <c r="R7" s="39">
        <v>344.01900820144493</v>
      </c>
      <c r="S7" s="40">
        <v>450.20398628837756</v>
      </c>
      <c r="T7" s="38">
        <v>30.866020642892678</v>
      </c>
    </row>
    <row r="8" spans="1:20" x14ac:dyDescent="0.2">
      <c r="A8" s="42" t="s">
        <v>13</v>
      </c>
      <c r="B8" s="43" t="s">
        <v>14</v>
      </c>
      <c r="C8" s="44">
        <v>449.58759600000002</v>
      </c>
      <c r="D8" s="45">
        <v>650.51105399999994</v>
      </c>
      <c r="E8" s="46">
        <v>44.690614195681654</v>
      </c>
      <c r="F8" s="47">
        <v>1024.9009699999999</v>
      </c>
      <c r="G8" s="48">
        <v>1491.872521</v>
      </c>
      <c r="H8" s="46">
        <v>45.562602111694758</v>
      </c>
      <c r="I8" s="47">
        <v>438.66442628110701</v>
      </c>
      <c r="J8" s="48">
        <v>436.03662165716634</v>
      </c>
      <c r="K8" s="49">
        <v>-0.59904666676953156</v>
      </c>
      <c r="L8" s="47">
        <v>6008.7097720000002</v>
      </c>
      <c r="M8" s="48">
        <v>7544.0408340000004</v>
      </c>
      <c r="N8" s="46">
        <v>25.55175936695251</v>
      </c>
      <c r="O8" s="47">
        <v>16946.703880000001</v>
      </c>
      <c r="P8" s="48">
        <v>17616.324289</v>
      </c>
      <c r="Q8" s="46">
        <v>3.951331266195468</v>
      </c>
      <c r="R8" s="47">
        <v>354.56510095106472</v>
      </c>
      <c r="S8" s="48">
        <v>428.24148274283624</v>
      </c>
      <c r="T8" s="46">
        <v>20.779366495502892</v>
      </c>
    </row>
    <row r="9" spans="1:20" x14ac:dyDescent="0.2">
      <c r="A9" s="34" t="s">
        <v>15</v>
      </c>
      <c r="B9" s="35" t="s">
        <v>16</v>
      </c>
      <c r="C9" s="36">
        <v>11.212142</v>
      </c>
      <c r="D9" s="37">
        <v>232.53675799999999</v>
      </c>
      <c r="E9" s="38">
        <v>1973.9726450128796</v>
      </c>
      <c r="F9" s="39">
        <v>8.4804729999999999</v>
      </c>
      <c r="G9" s="40">
        <v>170.25720699999999</v>
      </c>
      <c r="H9" s="38">
        <v>1907.6380999031539</v>
      </c>
      <c r="I9" s="39">
        <v>1322.1128113962513</v>
      </c>
      <c r="J9" s="40">
        <v>1365.7968558123946</v>
      </c>
      <c r="K9" s="41">
        <v>3.3041086993181423</v>
      </c>
      <c r="L9" s="39">
        <v>753.51949400000001</v>
      </c>
      <c r="M9" s="40">
        <v>2238.0164909999999</v>
      </c>
      <c r="N9" s="38">
        <v>197.00843957196943</v>
      </c>
      <c r="O9" s="39">
        <v>1096.8874539999999</v>
      </c>
      <c r="P9" s="40">
        <v>1812.683798</v>
      </c>
      <c r="Q9" s="38">
        <v>65.257045414250882</v>
      </c>
      <c r="R9" s="39">
        <v>686.96153944705441</v>
      </c>
      <c r="S9" s="40">
        <v>1234.6425192685479</v>
      </c>
      <c r="T9" s="38">
        <v>79.725129919548337</v>
      </c>
    </row>
    <row r="10" spans="1:20" s="1" customFormat="1" x14ac:dyDescent="0.2">
      <c r="A10" s="27" t="s">
        <v>17</v>
      </c>
      <c r="B10" s="27" t="s">
        <v>18</v>
      </c>
      <c r="C10" s="28">
        <v>1147.886794</v>
      </c>
      <c r="D10" s="29">
        <v>1605.1996449999999</v>
      </c>
      <c r="E10" s="30">
        <v>39.839542835615191</v>
      </c>
      <c r="F10" s="31">
        <v>490.15095000000002</v>
      </c>
      <c r="G10" s="32">
        <v>593.68959299999995</v>
      </c>
      <c r="H10" s="30">
        <v>21.123827873841705</v>
      </c>
      <c r="I10" s="31">
        <v>2341.9046601868263</v>
      </c>
      <c r="J10" s="32">
        <v>2703.7692153044027</v>
      </c>
      <c r="K10" s="33">
        <v>15.451720186111606</v>
      </c>
      <c r="L10" s="31">
        <v>16971.209314</v>
      </c>
      <c r="M10" s="32">
        <v>20315.998038000002</v>
      </c>
      <c r="N10" s="30">
        <v>19.7086056869312</v>
      </c>
      <c r="O10" s="31">
        <v>7368.7028810000002</v>
      </c>
      <c r="P10" s="32">
        <v>7849.9785869999996</v>
      </c>
      <c r="Q10" s="30">
        <v>6.5313490552177944</v>
      </c>
      <c r="R10" s="31">
        <v>2303.1474586605741</v>
      </c>
      <c r="S10" s="32">
        <v>2588.0322873293467</v>
      </c>
      <c r="T10" s="30">
        <v>12.369369907146588</v>
      </c>
    </row>
    <row r="11" spans="1:20" x14ac:dyDescent="0.2">
      <c r="A11" s="34" t="s">
        <v>19</v>
      </c>
      <c r="B11" s="35" t="s">
        <v>20</v>
      </c>
      <c r="C11" s="36">
        <v>423.679777</v>
      </c>
      <c r="D11" s="37">
        <v>604.88682100000005</v>
      </c>
      <c r="E11" s="38">
        <v>42.769811975236216</v>
      </c>
      <c r="F11" s="39">
        <v>282.75852700000002</v>
      </c>
      <c r="G11" s="40">
        <v>339.73759899999999</v>
      </c>
      <c r="H11" s="38">
        <v>20.15114189642102</v>
      </c>
      <c r="I11" s="39">
        <v>1498.3801956218281</v>
      </c>
      <c r="J11" s="40">
        <v>1780.4529813021963</v>
      </c>
      <c r="K11" s="41">
        <v>18.825181119222421</v>
      </c>
      <c r="L11" s="39">
        <v>5891.1518040000001</v>
      </c>
      <c r="M11" s="40">
        <v>7669.7285229999998</v>
      </c>
      <c r="N11" s="38">
        <v>30.190644854752758</v>
      </c>
      <c r="O11" s="39">
        <v>4090.4749919999999</v>
      </c>
      <c r="P11" s="40">
        <v>4524.5624550000002</v>
      </c>
      <c r="Q11" s="38">
        <v>10.612152961428013</v>
      </c>
      <c r="R11" s="39">
        <v>1440.212155195105</v>
      </c>
      <c r="S11" s="40">
        <v>1695.1315401833699</v>
      </c>
      <c r="T11" s="38">
        <v>17.700127308933244</v>
      </c>
    </row>
    <row r="12" spans="1:20" x14ac:dyDescent="0.2">
      <c r="A12" s="42" t="s">
        <v>21</v>
      </c>
      <c r="B12" s="43" t="s">
        <v>22</v>
      </c>
      <c r="C12" s="44">
        <v>405.31475399999999</v>
      </c>
      <c r="D12" s="45">
        <v>575.93282899999997</v>
      </c>
      <c r="E12" s="46">
        <v>42.095204607330913</v>
      </c>
      <c r="F12" s="47">
        <v>275.88403499999998</v>
      </c>
      <c r="G12" s="48">
        <v>330.31316199999998</v>
      </c>
      <c r="H12" s="46">
        <v>19.728987579872094</v>
      </c>
      <c r="I12" s="47">
        <v>1469.14899950626</v>
      </c>
      <c r="J12" s="48">
        <v>1743.5963662870934</v>
      </c>
      <c r="K12" s="49">
        <v>18.68070337815071</v>
      </c>
      <c r="L12" s="47">
        <v>5638.7407519999997</v>
      </c>
      <c r="M12" s="48">
        <v>7369.759325</v>
      </c>
      <c r="N12" s="46">
        <v>30.698672791190607</v>
      </c>
      <c r="O12" s="47">
        <v>3998.4456489999998</v>
      </c>
      <c r="P12" s="48">
        <v>4418.6008819999997</v>
      </c>
      <c r="Q12" s="46">
        <v>10.507964091123245</v>
      </c>
      <c r="R12" s="47">
        <v>1410.2331873412443</v>
      </c>
      <c r="S12" s="48">
        <v>1667.8943226173919</v>
      </c>
      <c r="T12" s="46">
        <v>18.270817733478829</v>
      </c>
    </row>
    <row r="13" spans="1:20" x14ac:dyDescent="0.2">
      <c r="A13" s="34" t="s">
        <v>23</v>
      </c>
      <c r="B13" s="35" t="s">
        <v>24</v>
      </c>
      <c r="C13" s="36">
        <v>547.87244899999996</v>
      </c>
      <c r="D13" s="37">
        <v>801.05561899999998</v>
      </c>
      <c r="E13" s="38">
        <v>46.212064589508131</v>
      </c>
      <c r="F13" s="39">
        <v>126.201635</v>
      </c>
      <c r="G13" s="40">
        <v>158.69356400000001</v>
      </c>
      <c r="H13" s="38">
        <v>25.746044415351687</v>
      </c>
      <c r="I13" s="39">
        <v>4341.2468388384978</v>
      </c>
      <c r="J13" s="40">
        <v>5047.8141571009146</v>
      </c>
      <c r="K13" s="41">
        <v>16.275677115182408</v>
      </c>
      <c r="L13" s="39">
        <v>8408.2869310000005</v>
      </c>
      <c r="M13" s="40">
        <v>9453.5779860000002</v>
      </c>
      <c r="N13" s="38">
        <v>12.431676791929869</v>
      </c>
      <c r="O13" s="39">
        <v>2002.2531550000001</v>
      </c>
      <c r="P13" s="40">
        <v>1877.6569039999999</v>
      </c>
      <c r="Q13" s="38">
        <v>-6.2228020811883837</v>
      </c>
      <c r="R13" s="39">
        <v>4199.4125018621835</v>
      </c>
      <c r="S13" s="40">
        <v>5034.7739067030325</v>
      </c>
      <c r="T13" s="38">
        <v>19.892339808733173</v>
      </c>
    </row>
    <row r="14" spans="1:20" x14ac:dyDescent="0.2">
      <c r="A14" s="42" t="s">
        <v>25</v>
      </c>
      <c r="B14" s="43" t="s">
        <v>22</v>
      </c>
      <c r="C14" s="44">
        <v>484.13235400000002</v>
      </c>
      <c r="D14" s="45">
        <v>727.73950300000001</v>
      </c>
      <c r="E14" s="46">
        <v>50.31829560393313</v>
      </c>
      <c r="F14" s="47">
        <v>107.327438</v>
      </c>
      <c r="G14" s="48">
        <v>140.543419</v>
      </c>
      <c r="H14" s="46">
        <v>30.948265996995094</v>
      </c>
      <c r="I14" s="47">
        <v>4510.7976396492386</v>
      </c>
      <c r="J14" s="48">
        <v>5178.0404104158024</v>
      </c>
      <c r="K14" s="49">
        <v>14.792123789850375</v>
      </c>
      <c r="L14" s="47">
        <v>7368.6346119999998</v>
      </c>
      <c r="M14" s="48">
        <v>8211.0106130000004</v>
      </c>
      <c r="N14" s="46">
        <v>11.431914396028953</v>
      </c>
      <c r="O14" s="47">
        <v>1714.7773549999999</v>
      </c>
      <c r="P14" s="48">
        <v>1593.4157889999999</v>
      </c>
      <c r="Q14" s="46">
        <v>-7.0773949542854764</v>
      </c>
      <c r="R14" s="47">
        <v>4297.1378123896438</v>
      </c>
      <c r="S14" s="48">
        <v>5153.0872667912299</v>
      </c>
      <c r="T14" s="46">
        <v>19.91905988990359</v>
      </c>
    </row>
    <row r="15" spans="1:20" x14ac:dyDescent="0.2">
      <c r="A15" s="34" t="s">
        <v>26</v>
      </c>
      <c r="B15" s="35" t="s">
        <v>27</v>
      </c>
      <c r="C15" s="36">
        <v>145.20666700000001</v>
      </c>
      <c r="D15" s="37">
        <v>159.28510399999999</v>
      </c>
      <c r="E15" s="38">
        <v>9.695448074708569</v>
      </c>
      <c r="F15" s="39">
        <v>62.014229</v>
      </c>
      <c r="G15" s="40">
        <v>73.465960999999993</v>
      </c>
      <c r="H15" s="38">
        <v>18.466297468601912</v>
      </c>
      <c r="I15" s="39">
        <v>2341.505640584518</v>
      </c>
      <c r="J15" s="40">
        <v>2168.1483755449685</v>
      </c>
      <c r="K15" s="41">
        <v>-7.4036663433479362</v>
      </c>
      <c r="L15" s="39">
        <v>2236.2985800000001</v>
      </c>
      <c r="M15" s="40">
        <v>2630.7805309999999</v>
      </c>
      <c r="N15" s="38">
        <v>17.639949983780777</v>
      </c>
      <c r="O15" s="39">
        <v>1004.464918</v>
      </c>
      <c r="P15" s="40">
        <v>1129.4884520000001</v>
      </c>
      <c r="Q15" s="38">
        <v>12.446779549945418</v>
      </c>
      <c r="R15" s="39">
        <v>2226.3580737620146</v>
      </c>
      <c r="S15" s="40">
        <v>2329.1787767653955</v>
      </c>
      <c r="T15" s="38">
        <v>4.6183362961753183</v>
      </c>
    </row>
    <row r="16" spans="1:20" x14ac:dyDescent="0.2">
      <c r="A16" s="42" t="s">
        <v>28</v>
      </c>
      <c r="B16" s="43" t="s">
        <v>22</v>
      </c>
      <c r="C16" s="44">
        <v>137.21521300000001</v>
      </c>
      <c r="D16" s="45">
        <v>150.30474000000001</v>
      </c>
      <c r="E16" s="46">
        <v>9.5394138257832939</v>
      </c>
      <c r="F16" s="47">
        <v>55.79898</v>
      </c>
      <c r="G16" s="48">
        <v>67.793542000000002</v>
      </c>
      <c r="H16" s="46">
        <v>21.496023762441531</v>
      </c>
      <c r="I16" s="47">
        <v>2459.0989476868576</v>
      </c>
      <c r="J16" s="48">
        <v>2217.0952507541206</v>
      </c>
      <c r="K16" s="49">
        <v>-9.8411532874826726</v>
      </c>
      <c r="L16" s="47">
        <v>2105.3768100000002</v>
      </c>
      <c r="M16" s="48">
        <v>2487.6210030000002</v>
      </c>
      <c r="N16" s="46">
        <v>18.15561904094498</v>
      </c>
      <c r="O16" s="47">
        <v>897.67627200000004</v>
      </c>
      <c r="P16" s="48">
        <v>1027.169756</v>
      </c>
      <c r="Q16" s="46">
        <v>14.425410143847483</v>
      </c>
      <c r="R16" s="47">
        <v>2345.3631065788049</v>
      </c>
      <c r="S16" s="48">
        <v>2421.8207248306094</v>
      </c>
      <c r="T16" s="46">
        <v>3.2599480241391587</v>
      </c>
    </row>
    <row r="17" spans="1:20" s="1" customFormat="1" x14ac:dyDescent="0.2">
      <c r="A17" s="27" t="s">
        <v>29</v>
      </c>
      <c r="B17" s="50" t="s">
        <v>30</v>
      </c>
      <c r="C17" s="51">
        <v>825.01917700000001</v>
      </c>
      <c r="D17" s="52">
        <v>1259.911472</v>
      </c>
      <c r="E17" s="53">
        <v>52.71299227023907</v>
      </c>
      <c r="F17" s="54">
        <v>2140.6371519999998</v>
      </c>
      <c r="G17" s="55">
        <v>2730.2585600000002</v>
      </c>
      <c r="H17" s="53">
        <v>27.54420138177629</v>
      </c>
      <c r="I17" s="54">
        <v>385.40823054910709</v>
      </c>
      <c r="J17" s="55">
        <v>461.46232831516141</v>
      </c>
      <c r="K17" s="56">
        <v>19.733387026451645</v>
      </c>
      <c r="L17" s="54">
        <v>11318.944823</v>
      </c>
      <c r="M17" s="55">
        <v>14371.339051000001</v>
      </c>
      <c r="N17" s="53">
        <v>26.96712702227828</v>
      </c>
      <c r="O17" s="54">
        <v>27007.04809</v>
      </c>
      <c r="P17" s="55">
        <v>29366.975882999999</v>
      </c>
      <c r="Q17" s="53">
        <v>8.7381922864565809</v>
      </c>
      <c r="R17" s="54">
        <v>419.11077379801117</v>
      </c>
      <c r="S17" s="55">
        <v>489.3707512907144</v>
      </c>
      <c r="T17" s="53">
        <v>16.76405902334659</v>
      </c>
    </row>
    <row r="18" spans="1:20" x14ac:dyDescent="0.2">
      <c r="A18" s="42" t="s">
        <v>31</v>
      </c>
      <c r="B18" s="43" t="s">
        <v>32</v>
      </c>
      <c r="C18" s="44">
        <v>402.86159700000002</v>
      </c>
      <c r="D18" s="45">
        <v>629.95070899999996</v>
      </c>
      <c r="E18" s="46">
        <v>56.369014493084066</v>
      </c>
      <c r="F18" s="47">
        <v>1230.100322</v>
      </c>
      <c r="G18" s="48">
        <v>1628.8338630000001</v>
      </c>
      <c r="H18" s="46">
        <v>32.414717228242473</v>
      </c>
      <c r="I18" s="47">
        <v>327.50304165841845</v>
      </c>
      <c r="J18" s="48">
        <v>386.74951651591488</v>
      </c>
      <c r="K18" s="49">
        <v>18.090358659718888</v>
      </c>
      <c r="L18" s="47">
        <v>5864.2907670000004</v>
      </c>
      <c r="M18" s="48">
        <v>6959.9480350000003</v>
      </c>
      <c r="N18" s="46">
        <v>18.683542674342981</v>
      </c>
      <c r="O18" s="47">
        <v>16031.270069</v>
      </c>
      <c r="P18" s="48">
        <v>16661.517370000001</v>
      </c>
      <c r="Q18" s="46">
        <v>3.931362258182669</v>
      </c>
      <c r="R18" s="47">
        <v>365.80325462421723</v>
      </c>
      <c r="S18" s="48">
        <v>417.72594178797772</v>
      </c>
      <c r="T18" s="46">
        <v>14.194156696910664</v>
      </c>
    </row>
    <row r="19" spans="1:20" x14ac:dyDescent="0.2">
      <c r="A19" s="34" t="s">
        <v>33</v>
      </c>
      <c r="B19" s="35" t="s">
        <v>34</v>
      </c>
      <c r="C19" s="36">
        <v>295.33579700000001</v>
      </c>
      <c r="D19" s="37">
        <v>439.21767499999999</v>
      </c>
      <c r="E19" s="38">
        <v>48.718062443341381</v>
      </c>
      <c r="F19" s="39">
        <v>752.52268400000003</v>
      </c>
      <c r="G19" s="40">
        <v>905.29475000000002</v>
      </c>
      <c r="H19" s="38">
        <v>20.301323700695239</v>
      </c>
      <c r="I19" s="39">
        <v>392.46098925570726</v>
      </c>
      <c r="J19" s="40">
        <v>485.16538398129444</v>
      </c>
      <c r="K19" s="41">
        <v>23.621301801587681</v>
      </c>
      <c r="L19" s="39">
        <v>3736.4806119999998</v>
      </c>
      <c r="M19" s="40">
        <v>5439.9064920000001</v>
      </c>
      <c r="N19" s="38">
        <v>45.589046401828369</v>
      </c>
      <c r="O19" s="39">
        <v>8890.6774320000004</v>
      </c>
      <c r="P19" s="40">
        <v>10585.335397999999</v>
      </c>
      <c r="Q19" s="38">
        <v>19.061066819278103</v>
      </c>
      <c r="R19" s="39">
        <v>420.26950596040916</v>
      </c>
      <c r="S19" s="40">
        <v>513.90969558015331</v>
      </c>
      <c r="T19" s="38">
        <v>22.280985960605328</v>
      </c>
    </row>
    <row r="20" spans="1:20" x14ac:dyDescent="0.2">
      <c r="A20" s="42" t="s">
        <v>35</v>
      </c>
      <c r="B20" s="43" t="s">
        <v>36</v>
      </c>
      <c r="C20" s="44">
        <v>125.98377600000001</v>
      </c>
      <c r="D20" s="45">
        <v>190.731832</v>
      </c>
      <c r="E20" s="46">
        <v>51.393963616394522</v>
      </c>
      <c r="F20" s="47">
        <v>157.59036800000001</v>
      </c>
      <c r="G20" s="48">
        <v>196.12926200000001</v>
      </c>
      <c r="H20" s="46">
        <v>24.455107560888489</v>
      </c>
      <c r="I20" s="47">
        <v>799.4383006961441</v>
      </c>
      <c r="J20" s="48">
        <v>972.48024111771747</v>
      </c>
      <c r="K20" s="49">
        <v>21.645440338659029</v>
      </c>
      <c r="L20" s="47">
        <v>1715.0628589999999</v>
      </c>
      <c r="M20" s="48">
        <v>1967.9951719999999</v>
      </c>
      <c r="N20" s="46">
        <v>14.747699285347293</v>
      </c>
      <c r="O20" s="47">
        <v>2083.0298299999999</v>
      </c>
      <c r="P20" s="48">
        <v>2118.4842079999999</v>
      </c>
      <c r="Q20" s="46">
        <v>1.7020581025476655</v>
      </c>
      <c r="R20" s="47">
        <v>823.3501192827373</v>
      </c>
      <c r="S20" s="48">
        <v>928.96381505620366</v>
      </c>
      <c r="T20" s="46">
        <v>12.827312864844419</v>
      </c>
    </row>
    <row r="21" spans="1:20" s="1" customFormat="1" x14ac:dyDescent="0.2">
      <c r="A21" s="57" t="s">
        <v>37</v>
      </c>
      <c r="B21" s="50" t="s">
        <v>38</v>
      </c>
      <c r="C21" s="51">
        <v>574.47769900000003</v>
      </c>
      <c r="D21" s="52">
        <v>931.06537400000002</v>
      </c>
      <c r="E21" s="53">
        <v>62.07163056472276</v>
      </c>
      <c r="F21" s="54">
        <v>2791.6050679999998</v>
      </c>
      <c r="G21" s="55">
        <v>3517.3794939999998</v>
      </c>
      <c r="H21" s="53">
        <v>25.998463547709825</v>
      </c>
      <c r="I21" s="54">
        <v>205.78759710146795</v>
      </c>
      <c r="J21" s="55">
        <v>264.70427077550931</v>
      </c>
      <c r="K21" s="56">
        <v>28.62984674678486</v>
      </c>
      <c r="L21" s="54">
        <v>6977.361707</v>
      </c>
      <c r="M21" s="55">
        <v>5595.581185</v>
      </c>
      <c r="N21" s="53">
        <v>-19.803767957360396</v>
      </c>
      <c r="O21" s="54">
        <v>37421.353807</v>
      </c>
      <c r="P21" s="55">
        <v>23617.732867999999</v>
      </c>
      <c r="Q21" s="53">
        <v>-36.887016461755884</v>
      </c>
      <c r="R21" s="54">
        <v>186.45401614772211</v>
      </c>
      <c r="S21" s="55">
        <v>236.92287554753116</v>
      </c>
      <c r="T21" s="53">
        <v>27.067724494507029</v>
      </c>
    </row>
    <row r="22" spans="1:20" x14ac:dyDescent="0.2">
      <c r="A22" s="34" t="s">
        <v>39</v>
      </c>
      <c r="B22" s="43" t="s">
        <v>40</v>
      </c>
      <c r="C22" s="44">
        <v>454.29191800000001</v>
      </c>
      <c r="D22" s="45">
        <v>661.64649799999995</v>
      </c>
      <c r="E22" s="46">
        <v>45.643466631074858</v>
      </c>
      <c r="F22" s="47">
        <v>2344.7666210000002</v>
      </c>
      <c r="G22" s="48">
        <v>2731.3974469999998</v>
      </c>
      <c r="H22" s="46">
        <v>16.489096293733006</v>
      </c>
      <c r="I22" s="47">
        <v>193.7471789010084</v>
      </c>
      <c r="J22" s="48">
        <v>242.23735682506111</v>
      </c>
      <c r="K22" s="49">
        <v>25.027553019921854</v>
      </c>
      <c r="L22" s="47">
        <v>5889.4812250000004</v>
      </c>
      <c r="M22" s="48">
        <v>4305.0113009999995</v>
      </c>
      <c r="N22" s="46">
        <v>-26.903386961726849</v>
      </c>
      <c r="O22" s="47">
        <v>34658.972555</v>
      </c>
      <c r="P22" s="48">
        <v>20786.918742999998</v>
      </c>
      <c r="Q22" s="46">
        <v>-40.024423084055847</v>
      </c>
      <c r="R22" s="47">
        <v>169.92659593858525</v>
      </c>
      <c r="S22" s="48">
        <v>207.10194494071968</v>
      </c>
      <c r="T22" s="46">
        <v>21.877298722308502</v>
      </c>
    </row>
    <row r="23" spans="1:20" s="1" customFormat="1" x14ac:dyDescent="0.2">
      <c r="A23" s="27" t="s">
        <v>41</v>
      </c>
      <c r="B23" s="50" t="s">
        <v>42</v>
      </c>
      <c r="C23" s="51">
        <v>696.17905800000005</v>
      </c>
      <c r="D23" s="52">
        <v>577.91661899999997</v>
      </c>
      <c r="E23" s="53">
        <v>-16.987359450275228</v>
      </c>
      <c r="F23" s="54">
        <v>2154.2610220000001</v>
      </c>
      <c r="G23" s="55">
        <v>1435.4292559999999</v>
      </c>
      <c r="H23" s="53">
        <v>-33.367904755229802</v>
      </c>
      <c r="I23" s="54">
        <v>323.16374426794044</v>
      </c>
      <c r="J23" s="55">
        <v>402.60891756549233</v>
      </c>
      <c r="K23" s="56">
        <v>24.583566290060865</v>
      </c>
      <c r="L23" s="54">
        <v>10131.619733</v>
      </c>
      <c r="M23" s="55">
        <v>10148.363921</v>
      </c>
      <c r="N23" s="53">
        <v>0.16526664483333953</v>
      </c>
      <c r="O23" s="54">
        <v>33306.017931000002</v>
      </c>
      <c r="P23" s="55">
        <v>28144.219122999999</v>
      </c>
      <c r="Q23" s="53">
        <v>-15.498096526260474</v>
      </c>
      <c r="R23" s="54">
        <v>304.19787060673696</v>
      </c>
      <c r="S23" s="55">
        <v>360.5843131283242</v>
      </c>
      <c r="T23" s="53">
        <v>18.536106912622973</v>
      </c>
    </row>
    <row r="24" spans="1:20" x14ac:dyDescent="0.2">
      <c r="A24" s="34" t="s">
        <v>43</v>
      </c>
      <c r="B24" s="43" t="s">
        <v>44</v>
      </c>
      <c r="C24" s="44">
        <v>608.78503999999998</v>
      </c>
      <c r="D24" s="45">
        <v>506.70012600000001</v>
      </c>
      <c r="E24" s="46">
        <v>-16.768630516939108</v>
      </c>
      <c r="F24" s="47">
        <v>1998.96551</v>
      </c>
      <c r="G24" s="48">
        <v>1347.7692609999999</v>
      </c>
      <c r="H24" s="46">
        <v>-32.576662565828862</v>
      </c>
      <c r="I24" s="47">
        <v>304.55004698905486</v>
      </c>
      <c r="J24" s="48">
        <v>375.95465385821706</v>
      </c>
      <c r="K24" s="49">
        <v>23.445935265847574</v>
      </c>
      <c r="L24" s="47">
        <v>8882.2608560000008</v>
      </c>
      <c r="M24" s="48">
        <v>9084.3215</v>
      </c>
      <c r="N24" s="46">
        <v>2.2748785165829233</v>
      </c>
      <c r="O24" s="47">
        <v>31036.928155000001</v>
      </c>
      <c r="P24" s="48">
        <v>26603.684677000001</v>
      </c>
      <c r="Q24" s="46">
        <v>-14.283770145873188</v>
      </c>
      <c r="R24" s="47">
        <v>286.18363298202507</v>
      </c>
      <c r="S24" s="48">
        <v>341.468545064127</v>
      </c>
      <c r="T24" s="46">
        <v>19.317985276109173</v>
      </c>
    </row>
    <row r="25" spans="1:20" x14ac:dyDescent="0.2">
      <c r="A25" s="42" t="s">
        <v>45</v>
      </c>
      <c r="B25" s="35" t="s">
        <v>46</v>
      </c>
      <c r="C25" s="36">
        <v>85.946729000000005</v>
      </c>
      <c r="D25" s="37">
        <v>69.889979999999994</v>
      </c>
      <c r="E25" s="38">
        <v>-18.682210698210522</v>
      </c>
      <c r="F25" s="39">
        <v>151.46533500000001</v>
      </c>
      <c r="G25" s="40">
        <v>85.002955999999998</v>
      </c>
      <c r="H25" s="38">
        <v>-43.879597268906458</v>
      </c>
      <c r="I25" s="39">
        <v>567.43497777890889</v>
      </c>
      <c r="J25" s="40">
        <v>822.20646538456845</v>
      </c>
      <c r="K25" s="41">
        <v>44.89879855536978</v>
      </c>
      <c r="L25" s="39">
        <v>1234.3901519999999</v>
      </c>
      <c r="M25" s="40">
        <v>1045.0832350000001</v>
      </c>
      <c r="N25" s="38">
        <v>-15.336068316267637</v>
      </c>
      <c r="O25" s="39">
        <v>2228.0692690000001</v>
      </c>
      <c r="P25" s="40">
        <v>1495.7575830000001</v>
      </c>
      <c r="Q25" s="38">
        <v>-32.867545735177053</v>
      </c>
      <c r="R25" s="39">
        <v>554.01785266488491</v>
      </c>
      <c r="S25" s="40">
        <v>698.69826961124625</v>
      </c>
      <c r="T25" s="38">
        <v>26.114757178028313</v>
      </c>
    </row>
    <row r="26" spans="1:20" s="1" customFormat="1" x14ac:dyDescent="0.2">
      <c r="A26" s="58" t="s">
        <v>47</v>
      </c>
      <c r="B26" s="57" t="s">
        <v>48</v>
      </c>
      <c r="C26" s="28">
        <v>509.88422100000003</v>
      </c>
      <c r="D26" s="29">
        <v>719.21039199999996</v>
      </c>
      <c r="E26" s="30">
        <v>41.053667161824151</v>
      </c>
      <c r="F26" s="31">
        <v>230.20993100000001</v>
      </c>
      <c r="G26" s="32">
        <v>187.70583300000001</v>
      </c>
      <c r="H26" s="30">
        <v>-18.463190452022683</v>
      </c>
      <c r="I26" s="31">
        <v>2214.8663126092506</v>
      </c>
      <c r="J26" s="32">
        <v>3831.5825379811181</v>
      </c>
      <c r="K26" s="33">
        <v>72.993851419739869</v>
      </c>
      <c r="L26" s="31">
        <v>5637.3743370000002</v>
      </c>
      <c r="M26" s="32">
        <v>6582.8025639999996</v>
      </c>
      <c r="N26" s="30">
        <v>16.770719318652173</v>
      </c>
      <c r="O26" s="31">
        <v>2535.7521660000002</v>
      </c>
      <c r="P26" s="32">
        <v>2344.662542</v>
      </c>
      <c r="Q26" s="30">
        <v>-7.5358162584726385</v>
      </c>
      <c r="R26" s="31">
        <v>2223.1566683003675</v>
      </c>
      <c r="S26" s="32">
        <v>2807.5692966821834</v>
      </c>
      <c r="T26" s="30">
        <v>26.287514358068485</v>
      </c>
    </row>
    <row r="27" spans="1:20" x14ac:dyDescent="0.2">
      <c r="A27" s="59" t="s">
        <v>49</v>
      </c>
      <c r="B27" s="35" t="s">
        <v>50</v>
      </c>
      <c r="C27" s="36">
        <v>466.54001299999999</v>
      </c>
      <c r="D27" s="37">
        <v>659.01280399999996</v>
      </c>
      <c r="E27" s="38">
        <v>41.255366235864521</v>
      </c>
      <c r="F27" s="39">
        <v>221.96633700000001</v>
      </c>
      <c r="G27" s="40">
        <v>178.09363099999999</v>
      </c>
      <c r="H27" s="38">
        <v>-19.765477321004767</v>
      </c>
      <c r="I27" s="39">
        <v>2101.8503044450381</v>
      </c>
      <c r="J27" s="40">
        <v>3700.3726652077748</v>
      </c>
      <c r="K27" s="41">
        <v>76.053102230075439</v>
      </c>
      <c r="L27" s="39">
        <v>5082.1202759999996</v>
      </c>
      <c r="M27" s="40">
        <v>5997.1580469999999</v>
      </c>
      <c r="N27" s="38">
        <v>18.005039654830867</v>
      </c>
      <c r="O27" s="39">
        <v>2431.1627480000002</v>
      </c>
      <c r="P27" s="40">
        <v>2238.9003339999999</v>
      </c>
      <c r="Q27" s="38">
        <v>-7.9082494233742811</v>
      </c>
      <c r="R27" s="39">
        <v>2090.407267132081</v>
      </c>
      <c r="S27" s="40">
        <v>2678.6176927695255</v>
      </c>
      <c r="T27" s="38">
        <v>28.138556294077354</v>
      </c>
    </row>
    <row r="28" spans="1:20" x14ac:dyDescent="0.2">
      <c r="A28" s="34" t="s">
        <v>51</v>
      </c>
      <c r="B28" s="43" t="s">
        <v>52</v>
      </c>
      <c r="C28" s="44">
        <v>39.487152999999999</v>
      </c>
      <c r="D28" s="45">
        <v>54.149965000000002</v>
      </c>
      <c r="E28" s="46">
        <v>37.133120232800778</v>
      </c>
      <c r="F28" s="47">
        <v>7.3252100000000002</v>
      </c>
      <c r="G28" s="48">
        <v>8.5416050000000006</v>
      </c>
      <c r="H28" s="46">
        <v>16.605599020369375</v>
      </c>
      <c r="I28" s="47">
        <v>5390.5830686082718</v>
      </c>
      <c r="J28" s="48">
        <v>6339.5538660474231</v>
      </c>
      <c r="K28" s="49">
        <v>17.604232888375737</v>
      </c>
      <c r="L28" s="47">
        <v>495.14265</v>
      </c>
      <c r="M28" s="48">
        <v>507.459135</v>
      </c>
      <c r="N28" s="46">
        <v>2.4874619465723669</v>
      </c>
      <c r="O28" s="47">
        <v>89.016769999999994</v>
      </c>
      <c r="P28" s="48">
        <v>89.414558</v>
      </c>
      <c r="Q28" s="46">
        <v>0.44686860689284735</v>
      </c>
      <c r="R28" s="47">
        <v>5562.3524645974012</v>
      </c>
      <c r="S28" s="48">
        <v>5675.3524968495622</v>
      </c>
      <c r="T28" s="46">
        <v>2.0315151362911621</v>
      </c>
    </row>
    <row r="29" spans="1:20" s="1" customFormat="1" x14ac:dyDescent="0.2">
      <c r="A29" s="57" t="s">
        <v>53</v>
      </c>
      <c r="B29" s="50" t="s">
        <v>54</v>
      </c>
      <c r="C29" s="51">
        <v>449.72907600000002</v>
      </c>
      <c r="D29" s="52">
        <v>416.15733599999999</v>
      </c>
      <c r="E29" s="53">
        <v>-7.4648809231093738</v>
      </c>
      <c r="F29" s="54">
        <v>286.38517999999999</v>
      </c>
      <c r="G29" s="55">
        <v>213.71421699999999</v>
      </c>
      <c r="H29" s="53">
        <v>-25.375252657976233</v>
      </c>
      <c r="I29" s="54">
        <v>1570.3643463673645</v>
      </c>
      <c r="J29" s="55">
        <v>1947.2608881233205</v>
      </c>
      <c r="K29" s="56">
        <v>24.000579395973265</v>
      </c>
      <c r="L29" s="54">
        <v>3463.8506940000002</v>
      </c>
      <c r="M29" s="55">
        <v>3822.3466560000002</v>
      </c>
      <c r="N29" s="53">
        <v>10.34963668096256</v>
      </c>
      <c r="O29" s="54">
        <v>2231.0577920000001</v>
      </c>
      <c r="P29" s="55">
        <v>2116.6254199999998</v>
      </c>
      <c r="Q29" s="53">
        <v>-5.129063550497226</v>
      </c>
      <c r="R29" s="54">
        <v>1552.5598245013996</v>
      </c>
      <c r="S29" s="55">
        <v>1805.868256084726</v>
      </c>
      <c r="T29" s="53">
        <v>16.315534357246154</v>
      </c>
    </row>
    <row r="30" spans="1:20" x14ac:dyDescent="0.2">
      <c r="A30" s="34"/>
      <c r="B30" s="43" t="s">
        <v>55</v>
      </c>
      <c r="C30" s="44">
        <v>425.26554299999998</v>
      </c>
      <c r="D30" s="45">
        <v>380.63764500000002</v>
      </c>
      <c r="E30" s="46">
        <v>-10.494125078927441</v>
      </c>
      <c r="F30" s="47">
        <v>273.98721999999998</v>
      </c>
      <c r="G30" s="48">
        <v>199.36574100000001</v>
      </c>
      <c r="H30" s="46">
        <v>-27.23538674541096</v>
      </c>
      <c r="I30" s="47">
        <v>1552.1364208155403</v>
      </c>
      <c r="J30" s="48">
        <v>1909.2429977726213</v>
      </c>
      <c r="K30" s="49">
        <v>23.007422038936888</v>
      </c>
      <c r="L30" s="47">
        <v>3167.0674800000002</v>
      </c>
      <c r="M30" s="48">
        <v>3361.389271</v>
      </c>
      <c r="N30" s="46">
        <v>6.1357009987043298</v>
      </c>
      <c r="O30" s="47">
        <v>2090.5850959999998</v>
      </c>
      <c r="P30" s="48">
        <v>1941.9835350000001</v>
      </c>
      <c r="Q30" s="46">
        <v>-7.1081326124597837</v>
      </c>
      <c r="R30" s="47">
        <v>1514.9191898764022</v>
      </c>
      <c r="S30" s="48">
        <v>1730.9051340643832</v>
      </c>
      <c r="T30" s="46">
        <v>14.257258448591092</v>
      </c>
    </row>
    <row r="31" spans="1:20" s="1" customFormat="1" x14ac:dyDescent="0.2">
      <c r="A31" s="57" t="s">
        <v>56</v>
      </c>
      <c r="B31" s="50" t="s">
        <v>57</v>
      </c>
      <c r="C31" s="51">
        <v>145.93878599999999</v>
      </c>
      <c r="D31" s="52">
        <v>239.31145599999999</v>
      </c>
      <c r="E31" s="53">
        <v>63.980709007679422</v>
      </c>
      <c r="F31" s="54">
        <v>41.406882000000003</v>
      </c>
      <c r="G31" s="55">
        <v>71.629536999999999</v>
      </c>
      <c r="H31" s="53">
        <v>72.989448951988194</v>
      </c>
      <c r="I31" s="54">
        <v>3524.5055640750729</v>
      </c>
      <c r="J31" s="55">
        <v>3340.9605314075952</v>
      </c>
      <c r="K31" s="56">
        <v>-5.2076817394852037</v>
      </c>
      <c r="L31" s="54">
        <v>1698.5701570000001</v>
      </c>
      <c r="M31" s="55">
        <v>1557.548454</v>
      </c>
      <c r="N31" s="53">
        <v>-8.3023772917964926</v>
      </c>
      <c r="O31" s="54">
        <v>533.76646100000005</v>
      </c>
      <c r="P31" s="55">
        <v>494.65122600000001</v>
      </c>
      <c r="Q31" s="53">
        <v>-7.3281552622692869</v>
      </c>
      <c r="R31" s="54">
        <v>3182.2347058257751</v>
      </c>
      <c r="S31" s="55">
        <v>3148.7811454448915</v>
      </c>
      <c r="T31" s="53">
        <v>-1.0512599941053802</v>
      </c>
    </row>
    <row r="32" spans="1:20" s="1" customFormat="1" x14ac:dyDescent="0.2">
      <c r="A32" s="58" t="s">
        <v>58</v>
      </c>
      <c r="B32" s="57" t="s">
        <v>59</v>
      </c>
      <c r="C32" s="28">
        <v>162.50844900000001</v>
      </c>
      <c r="D32" s="29">
        <v>173.91850500000001</v>
      </c>
      <c r="E32" s="30">
        <v>7.0212078634754427</v>
      </c>
      <c r="F32" s="31">
        <v>221.36756199999999</v>
      </c>
      <c r="G32" s="32">
        <v>222.80373299999999</v>
      </c>
      <c r="H32" s="30">
        <v>0.64877210871572277</v>
      </c>
      <c r="I32" s="31">
        <v>734.1113916229516</v>
      </c>
      <c r="J32" s="32">
        <v>780.59062412567391</v>
      </c>
      <c r="K32" s="33">
        <v>6.3313596591884291</v>
      </c>
      <c r="L32" s="31">
        <v>1642.3388629999999</v>
      </c>
      <c r="M32" s="32">
        <v>1876.8505190000001</v>
      </c>
      <c r="N32" s="30">
        <v>14.279127242451439</v>
      </c>
      <c r="O32" s="31">
        <v>2220.2818779999998</v>
      </c>
      <c r="P32" s="32">
        <v>2425.160312</v>
      </c>
      <c r="Q32" s="30">
        <v>9.2275866424920814</v>
      </c>
      <c r="R32" s="31">
        <v>739.69835959720433</v>
      </c>
      <c r="S32" s="32">
        <v>773.90781537744385</v>
      </c>
      <c r="T32" s="30">
        <v>4.6247845944755062</v>
      </c>
    </row>
    <row r="33" spans="1:20" s="1" customFormat="1" x14ac:dyDescent="0.2">
      <c r="A33" s="57" t="s">
        <v>60</v>
      </c>
      <c r="B33" s="50" t="s">
        <v>61</v>
      </c>
      <c r="C33" s="51">
        <v>124.507448</v>
      </c>
      <c r="D33" s="52">
        <v>139.59063599999999</v>
      </c>
      <c r="E33" s="53">
        <v>12.114285725300533</v>
      </c>
      <c r="F33" s="54">
        <v>39.024906000000001</v>
      </c>
      <c r="G33" s="55">
        <v>31.837637000000001</v>
      </c>
      <c r="H33" s="53">
        <v>-18.417133407060614</v>
      </c>
      <c r="I33" s="54">
        <v>3190.46118906731</v>
      </c>
      <c r="J33" s="55">
        <v>4384.453406513805</v>
      </c>
      <c r="K33" s="56">
        <v>37.423812630535181</v>
      </c>
      <c r="L33" s="54">
        <v>1255.4613119999999</v>
      </c>
      <c r="M33" s="55">
        <v>1776.76379</v>
      </c>
      <c r="N33" s="53">
        <v>41.522783140927253</v>
      </c>
      <c r="O33" s="54">
        <v>470.828667</v>
      </c>
      <c r="P33" s="55">
        <v>401.56270000000001</v>
      </c>
      <c r="Q33" s="53">
        <v>-14.711501625707079</v>
      </c>
      <c r="R33" s="54">
        <v>2666.4929304315278</v>
      </c>
      <c r="S33" s="55">
        <v>4424.6235768411752</v>
      </c>
      <c r="T33" s="53">
        <v>65.934194924909221</v>
      </c>
    </row>
    <row r="34" spans="1:20" s="1" customFormat="1" x14ac:dyDescent="0.2">
      <c r="A34" s="58" t="s">
        <v>62</v>
      </c>
      <c r="B34" s="57" t="s">
        <v>63</v>
      </c>
      <c r="C34" s="28">
        <v>68.536540000000002</v>
      </c>
      <c r="D34" s="29">
        <v>72.897412000000003</v>
      </c>
      <c r="E34" s="30">
        <v>6.3628423611696849</v>
      </c>
      <c r="F34" s="31">
        <v>85.022458</v>
      </c>
      <c r="G34" s="32">
        <v>87.731277000000006</v>
      </c>
      <c r="H34" s="30">
        <v>3.1860041025866481</v>
      </c>
      <c r="I34" s="31">
        <v>806.09925438758773</v>
      </c>
      <c r="J34" s="32">
        <v>830.91702859859208</v>
      </c>
      <c r="K34" s="33">
        <v>3.0787491832949154</v>
      </c>
      <c r="L34" s="31">
        <v>1003.182177</v>
      </c>
      <c r="M34" s="32">
        <v>1222.54431</v>
      </c>
      <c r="N34" s="30">
        <v>21.866629813539838</v>
      </c>
      <c r="O34" s="31">
        <v>1049.6952249999999</v>
      </c>
      <c r="P34" s="32">
        <v>1247.9847830000001</v>
      </c>
      <c r="Q34" s="30">
        <v>18.890202915803499</v>
      </c>
      <c r="R34" s="31">
        <v>955.68899725155939</v>
      </c>
      <c r="S34" s="32">
        <v>979.61475704948555</v>
      </c>
      <c r="T34" s="30">
        <v>2.5035089727655668</v>
      </c>
    </row>
    <row r="35" spans="1:20" s="1" customFormat="1" x14ac:dyDescent="0.2">
      <c r="A35" s="57" t="s">
        <v>64</v>
      </c>
      <c r="B35" s="50" t="s">
        <v>65</v>
      </c>
      <c r="C35" s="51">
        <v>10.635934000000001</v>
      </c>
      <c r="D35" s="52">
        <v>16.942502000000001</v>
      </c>
      <c r="E35" s="53">
        <v>59.29491476724094</v>
      </c>
      <c r="F35" s="54">
        <v>0.12920999999999999</v>
      </c>
      <c r="G35" s="55">
        <v>3.4039199999999998</v>
      </c>
      <c r="H35" s="53">
        <v>2534.4091014627352</v>
      </c>
      <c r="I35" s="54">
        <v>82315.099450506939</v>
      </c>
      <c r="J35" s="55">
        <v>4977.3502314978023</v>
      </c>
      <c r="K35" s="56">
        <v>-93.953296218161654</v>
      </c>
      <c r="L35" s="54">
        <v>297.62805100000003</v>
      </c>
      <c r="M35" s="55">
        <v>175.148651</v>
      </c>
      <c r="N35" s="53">
        <v>-41.151833501070101</v>
      </c>
      <c r="O35" s="54">
        <v>106.00224799999999</v>
      </c>
      <c r="P35" s="55">
        <v>34.005338999999999</v>
      </c>
      <c r="Q35" s="53">
        <v>-67.920171843902779</v>
      </c>
      <c r="R35" s="54">
        <v>2807.7522563483753</v>
      </c>
      <c r="S35" s="55">
        <v>5150.622112604141</v>
      </c>
      <c r="T35" s="53">
        <v>83.442898174456005</v>
      </c>
    </row>
    <row r="36" spans="1:20" s="1" customFormat="1" x14ac:dyDescent="0.2">
      <c r="A36" s="58" t="s">
        <v>66</v>
      </c>
      <c r="B36" s="57" t="s">
        <v>67</v>
      </c>
      <c r="C36" s="28">
        <v>25.797882999999999</v>
      </c>
      <c r="D36" s="29">
        <v>30.040897000000001</v>
      </c>
      <c r="E36" s="30">
        <v>16.447140255655878</v>
      </c>
      <c r="F36" s="31">
        <v>6.4260739999999998</v>
      </c>
      <c r="G36" s="32">
        <v>6.9437040000000003</v>
      </c>
      <c r="H36" s="30">
        <v>8.0551515591012581</v>
      </c>
      <c r="I36" s="31">
        <v>4014.5636355883853</v>
      </c>
      <c r="J36" s="32">
        <v>4326.350460791532</v>
      </c>
      <c r="K36" s="33">
        <v>7.7663938974391167</v>
      </c>
      <c r="L36" s="31">
        <v>306.76034399999998</v>
      </c>
      <c r="M36" s="32">
        <v>359.09143999999998</v>
      </c>
      <c r="N36" s="30">
        <v>17.059276736239415</v>
      </c>
      <c r="O36" s="31">
        <v>80.400043999999994</v>
      </c>
      <c r="P36" s="32">
        <v>89.361244999999997</v>
      </c>
      <c r="Q36" s="30">
        <v>11.145766288386616</v>
      </c>
      <c r="R36" s="31">
        <v>3815.4250761355306</v>
      </c>
      <c r="S36" s="32">
        <v>4018.4247656800212</v>
      </c>
      <c r="T36" s="30">
        <v>5.3204999572445955</v>
      </c>
    </row>
    <row r="37" spans="1:20" s="1" customFormat="1" x14ac:dyDescent="0.2">
      <c r="A37" s="57" t="s">
        <v>68</v>
      </c>
      <c r="B37" s="50" t="s">
        <v>69</v>
      </c>
      <c r="C37" s="51">
        <v>18.554186999999999</v>
      </c>
      <c r="D37" s="52">
        <v>30.331638000000002</v>
      </c>
      <c r="E37" s="53">
        <v>63.475974452558901</v>
      </c>
      <c r="F37" s="54">
        <v>3.44937</v>
      </c>
      <c r="G37" s="55">
        <v>4.1412699999999996</v>
      </c>
      <c r="H37" s="53">
        <v>20.058735363269232</v>
      </c>
      <c r="I37" s="54">
        <v>5379.007470929474</v>
      </c>
      <c r="J37" s="55">
        <v>7324.2358020607217</v>
      </c>
      <c r="K37" s="56">
        <v>36.163332020714201</v>
      </c>
      <c r="L37" s="54">
        <v>258.13536199999999</v>
      </c>
      <c r="M37" s="55">
        <v>379.57261099999999</v>
      </c>
      <c r="N37" s="53">
        <v>47.04401909878586</v>
      </c>
      <c r="O37" s="54">
        <v>46.00609</v>
      </c>
      <c r="P37" s="55">
        <v>51.553699000000002</v>
      </c>
      <c r="Q37" s="53">
        <v>12.058423134850194</v>
      </c>
      <c r="R37" s="54">
        <v>5610.8954705779161</v>
      </c>
      <c r="S37" s="55">
        <v>7362.6649176036817</v>
      </c>
      <c r="T37" s="53">
        <v>31.220853359532196</v>
      </c>
    </row>
    <row r="38" spans="1:20" s="1" customFormat="1" x14ac:dyDescent="0.2">
      <c r="A38" s="58" t="s">
        <v>70</v>
      </c>
      <c r="B38" s="57" t="s">
        <v>71</v>
      </c>
      <c r="C38" s="28">
        <v>6.3774389999999999</v>
      </c>
      <c r="D38" s="29">
        <v>9.4066849999999995</v>
      </c>
      <c r="E38" s="30">
        <v>47.499411597664817</v>
      </c>
      <c r="F38" s="31">
        <v>2.6400999999999999</v>
      </c>
      <c r="G38" s="32">
        <v>3.4245199999999998</v>
      </c>
      <c r="H38" s="30">
        <v>29.711753342676417</v>
      </c>
      <c r="I38" s="31">
        <v>2415.6050907162607</v>
      </c>
      <c r="J38" s="32">
        <v>2746.8623339913329</v>
      </c>
      <c r="K38" s="33">
        <v>13.713220118146463</v>
      </c>
      <c r="L38" s="31">
        <v>74.375163000000001</v>
      </c>
      <c r="M38" s="32">
        <v>100.883601</v>
      </c>
      <c r="N38" s="30">
        <v>35.641519199090688</v>
      </c>
      <c r="O38" s="31">
        <v>32.462018</v>
      </c>
      <c r="P38" s="32">
        <v>39.616202999999999</v>
      </c>
      <c r="Q38" s="30">
        <v>22.038632964839078</v>
      </c>
      <c r="R38" s="31">
        <v>2291.1441611547375</v>
      </c>
      <c r="S38" s="32">
        <v>2546.5237291923208</v>
      </c>
      <c r="T38" s="30">
        <v>11.146377096972881</v>
      </c>
    </row>
    <row r="39" spans="1:20" s="1" customFormat="1" ht="9.75" thickBot="1" x14ac:dyDescent="0.25">
      <c r="A39" s="57" t="s">
        <v>72</v>
      </c>
      <c r="B39" s="60" t="s">
        <v>72</v>
      </c>
      <c r="C39" s="61">
        <v>351.65246000000025</v>
      </c>
      <c r="D39" s="62">
        <v>478.83905400000185</v>
      </c>
      <c r="E39" s="63">
        <v>36.168265110388106</v>
      </c>
      <c r="F39" s="64" t="s">
        <v>73</v>
      </c>
      <c r="G39" s="65" t="s">
        <v>73</v>
      </c>
      <c r="H39" s="66" t="s">
        <v>73</v>
      </c>
      <c r="I39" s="64" t="s">
        <v>73</v>
      </c>
      <c r="J39" s="65" t="s">
        <v>73</v>
      </c>
      <c r="K39" s="67" t="s">
        <v>73</v>
      </c>
      <c r="L39" s="68">
        <v>4680.4273960000137</v>
      </c>
      <c r="M39" s="69">
        <v>5830.9354620000086</v>
      </c>
      <c r="N39" s="63">
        <v>24.581260826377573</v>
      </c>
      <c r="O39" s="64" t="s">
        <v>73</v>
      </c>
      <c r="P39" s="65" t="s">
        <v>73</v>
      </c>
      <c r="Q39" s="66" t="s">
        <v>73</v>
      </c>
      <c r="R39" s="64" t="s">
        <v>73</v>
      </c>
      <c r="S39" s="65" t="s">
        <v>73</v>
      </c>
      <c r="T39" s="66" t="s">
        <v>73</v>
      </c>
    </row>
    <row r="40" spans="1:20" s="1" customFormat="1" x14ac:dyDescent="0.2">
      <c r="A40" s="57" t="s">
        <v>74</v>
      </c>
      <c r="B40" s="20" t="s">
        <v>74</v>
      </c>
      <c r="C40" s="21"/>
      <c r="D40" s="22"/>
      <c r="E40" s="23"/>
      <c r="F40" s="21"/>
      <c r="G40" s="22"/>
      <c r="H40" s="23"/>
      <c r="I40" s="21"/>
      <c r="J40" s="22"/>
      <c r="K40" s="24"/>
      <c r="L40" s="25"/>
      <c r="M40" s="25"/>
      <c r="N40" s="25"/>
      <c r="O40" s="26"/>
      <c r="P40" s="25"/>
      <c r="Q40" s="25"/>
      <c r="R40" s="26"/>
      <c r="S40" s="25"/>
      <c r="T40" s="25"/>
    </row>
    <row r="41" spans="1:20" s="1" customFormat="1" x14ac:dyDescent="0.2">
      <c r="A41" s="58" t="s">
        <v>37</v>
      </c>
      <c r="B41" s="50" t="s">
        <v>38</v>
      </c>
      <c r="C41" s="54">
        <v>336.32191</v>
      </c>
      <c r="D41" s="55">
        <v>263.011212</v>
      </c>
      <c r="E41" s="53">
        <v>-21.797776421999981</v>
      </c>
      <c r="F41" s="54">
        <v>1215.5089800000001</v>
      </c>
      <c r="G41" s="55">
        <v>823.62861699999996</v>
      </c>
      <c r="H41" s="53">
        <v>-32.24002203587176</v>
      </c>
      <c r="I41" s="54">
        <v>276.69224623910219</v>
      </c>
      <c r="J41" s="55">
        <v>319.33228954331008</v>
      </c>
      <c r="K41" s="56">
        <v>15.410639034445772</v>
      </c>
      <c r="L41" s="54">
        <v>3041.6429389999998</v>
      </c>
      <c r="M41" s="55">
        <v>3829.5586870000002</v>
      </c>
      <c r="N41" s="53">
        <v>25.904281462407397</v>
      </c>
      <c r="O41" s="54">
        <v>10916.385738999999</v>
      </c>
      <c r="P41" s="55">
        <v>12165.398660000001</v>
      </c>
      <c r="Q41" s="53">
        <v>11.441634171443438</v>
      </c>
      <c r="R41" s="54">
        <v>278.63095091385355</v>
      </c>
      <c r="S41" s="55">
        <v>314.79105568415463</v>
      </c>
      <c r="T41" s="53">
        <v>12.977777469338282</v>
      </c>
    </row>
    <row r="42" spans="1:20" x14ac:dyDescent="0.2">
      <c r="A42" s="59" t="s">
        <v>75</v>
      </c>
      <c r="B42" s="43" t="s">
        <v>76</v>
      </c>
      <c r="C42" s="47">
        <v>154.96450899999999</v>
      </c>
      <c r="D42" s="48">
        <v>138.354355</v>
      </c>
      <c r="E42" s="46">
        <v>-10.718682688821346</v>
      </c>
      <c r="F42" s="47">
        <v>644.15154900000005</v>
      </c>
      <c r="G42" s="48">
        <v>501.54569500000002</v>
      </c>
      <c r="H42" s="46">
        <v>-22.138556403595643</v>
      </c>
      <c r="I42" s="47">
        <v>240.57150718735599</v>
      </c>
      <c r="J42" s="48">
        <v>275.85593173120543</v>
      </c>
      <c r="K42" s="49">
        <v>14.666917523349966</v>
      </c>
      <c r="L42" s="47">
        <v>1371.6048760000001</v>
      </c>
      <c r="M42" s="48">
        <v>1651.7586200000001</v>
      </c>
      <c r="N42" s="46">
        <v>20.425251389963694</v>
      </c>
      <c r="O42" s="47">
        <v>6154.9569739999997</v>
      </c>
      <c r="P42" s="48">
        <v>6081.1275679999999</v>
      </c>
      <c r="Q42" s="46">
        <v>-1.1995113257797341</v>
      </c>
      <c r="R42" s="47">
        <v>222.84556688113091</v>
      </c>
      <c r="S42" s="48">
        <v>271.62045221545009</v>
      </c>
      <c r="T42" s="46">
        <v>21.887303398921286</v>
      </c>
    </row>
    <row r="43" spans="1:20" x14ac:dyDescent="0.2">
      <c r="A43" s="34" t="s">
        <v>77</v>
      </c>
      <c r="B43" s="35" t="s">
        <v>78</v>
      </c>
      <c r="C43" s="39">
        <v>50.619289999999999</v>
      </c>
      <c r="D43" s="40">
        <v>33.032466999999997</v>
      </c>
      <c r="E43" s="38">
        <v>-34.743322160385901</v>
      </c>
      <c r="F43" s="39">
        <v>113.52884299999999</v>
      </c>
      <c r="G43" s="40">
        <v>68.361727000000002</v>
      </c>
      <c r="H43" s="38">
        <v>-39.784705636434602</v>
      </c>
      <c r="I43" s="39">
        <v>445.87162752993089</v>
      </c>
      <c r="J43" s="40">
        <v>483.20117775842607</v>
      </c>
      <c r="K43" s="41">
        <v>8.3722641055444349</v>
      </c>
      <c r="L43" s="39">
        <v>552.06976199999997</v>
      </c>
      <c r="M43" s="40">
        <v>675.49700499999994</v>
      </c>
      <c r="N43" s="38">
        <v>22.357182279438081</v>
      </c>
      <c r="O43" s="39">
        <v>1185.491992</v>
      </c>
      <c r="P43" s="40">
        <v>1382.2559659999999</v>
      </c>
      <c r="Q43" s="38">
        <v>16.59766369809439</v>
      </c>
      <c r="R43" s="39">
        <v>465.68830976970446</v>
      </c>
      <c r="S43" s="40">
        <v>488.69169069659853</v>
      </c>
      <c r="T43" s="38">
        <v>4.9396517894704894</v>
      </c>
    </row>
    <row r="44" spans="1:20" x14ac:dyDescent="0.2">
      <c r="A44" s="59" t="s">
        <v>79</v>
      </c>
      <c r="B44" s="43" t="s">
        <v>80</v>
      </c>
      <c r="C44" s="47">
        <v>44.045349999999999</v>
      </c>
      <c r="D44" s="48">
        <v>9.6107490000000002</v>
      </c>
      <c r="E44" s="46">
        <v>-78.179878239133075</v>
      </c>
      <c r="F44" s="47">
        <v>95.498108999999999</v>
      </c>
      <c r="G44" s="48">
        <v>25.308439</v>
      </c>
      <c r="H44" s="46">
        <v>-73.498491996317966</v>
      </c>
      <c r="I44" s="47">
        <v>461.21698598241352</v>
      </c>
      <c r="J44" s="48">
        <v>379.74483530967672</v>
      </c>
      <c r="K44" s="49">
        <v>-17.664603245085896</v>
      </c>
      <c r="L44" s="47">
        <v>403.052368</v>
      </c>
      <c r="M44" s="48">
        <v>279.756732</v>
      </c>
      <c r="N44" s="46">
        <v>-30.590475528480209</v>
      </c>
      <c r="O44" s="47">
        <v>1025.1877050000001</v>
      </c>
      <c r="P44" s="48">
        <v>674.41593799999998</v>
      </c>
      <c r="Q44" s="46">
        <v>-34.215370052648076</v>
      </c>
      <c r="R44" s="47">
        <v>393.14982615793269</v>
      </c>
      <c r="S44" s="48">
        <v>414.8133462409366</v>
      </c>
      <c r="T44" s="46">
        <v>5.5102453674496621</v>
      </c>
    </row>
    <row r="45" spans="1:20" s="1" customFormat="1" x14ac:dyDescent="0.2">
      <c r="A45" s="58" t="s">
        <v>29</v>
      </c>
      <c r="B45" s="50" t="s">
        <v>81</v>
      </c>
      <c r="C45" s="54">
        <v>117.802882</v>
      </c>
      <c r="D45" s="55">
        <v>128.395183</v>
      </c>
      <c r="E45" s="53">
        <v>8.9915465735380007</v>
      </c>
      <c r="F45" s="54">
        <v>106.965932</v>
      </c>
      <c r="G45" s="55">
        <v>87.622364000000005</v>
      </c>
      <c r="H45" s="53">
        <v>-18.083858699983089</v>
      </c>
      <c r="I45" s="54">
        <v>1101.3121635774651</v>
      </c>
      <c r="J45" s="55">
        <v>1465.3243434518613</v>
      </c>
      <c r="K45" s="56">
        <v>33.052588713081256</v>
      </c>
      <c r="L45" s="54">
        <v>1221.00596</v>
      </c>
      <c r="M45" s="55">
        <v>1620.548047</v>
      </c>
      <c r="N45" s="53">
        <v>32.722369921928959</v>
      </c>
      <c r="O45" s="54">
        <v>1075.749742</v>
      </c>
      <c r="P45" s="55">
        <v>1358.722853</v>
      </c>
      <c r="Q45" s="53">
        <v>26.304734265973927</v>
      </c>
      <c r="R45" s="54">
        <v>1135.0278901577465</v>
      </c>
      <c r="S45" s="55">
        <v>1192.6994849773091</v>
      </c>
      <c r="T45" s="53">
        <v>5.081072925137331</v>
      </c>
    </row>
    <row r="46" spans="1:20" x14ac:dyDescent="0.2">
      <c r="A46" s="59" t="s">
        <v>35</v>
      </c>
      <c r="B46" s="43" t="s">
        <v>36</v>
      </c>
      <c r="C46" s="47">
        <v>65.489705000000001</v>
      </c>
      <c r="D46" s="48">
        <v>68.028316000000004</v>
      </c>
      <c r="E46" s="46">
        <v>3.8763512524602195</v>
      </c>
      <c r="F46" s="47">
        <v>60.330675999999997</v>
      </c>
      <c r="G46" s="48">
        <v>44.954535</v>
      </c>
      <c r="H46" s="46">
        <v>-25.486439104378668</v>
      </c>
      <c r="I46" s="47">
        <v>1085.5125342868691</v>
      </c>
      <c r="J46" s="48">
        <v>1513.2692619331956</v>
      </c>
      <c r="K46" s="49">
        <v>39.405968529634961</v>
      </c>
      <c r="L46" s="47">
        <v>687.79083700000001</v>
      </c>
      <c r="M46" s="48">
        <v>865.25717099999997</v>
      </c>
      <c r="N46" s="46">
        <v>25.802369623601141</v>
      </c>
      <c r="O46" s="47">
        <v>579.14164100000005</v>
      </c>
      <c r="P46" s="48">
        <v>770.540706</v>
      </c>
      <c r="Q46" s="46">
        <v>33.048748604833953</v>
      </c>
      <c r="R46" s="47">
        <v>1187.603840422174</v>
      </c>
      <c r="S46" s="48">
        <v>1122.9220783048418</v>
      </c>
      <c r="T46" s="46">
        <v>-5.4464089720641979</v>
      </c>
    </row>
    <row r="47" spans="1:20" x14ac:dyDescent="0.2">
      <c r="A47" s="34" t="s">
        <v>82</v>
      </c>
      <c r="B47" s="35" t="s">
        <v>83</v>
      </c>
      <c r="C47" s="39">
        <v>25.47485</v>
      </c>
      <c r="D47" s="40">
        <v>37.405428000000001</v>
      </c>
      <c r="E47" s="38">
        <v>46.83277035978621</v>
      </c>
      <c r="F47" s="39">
        <v>15.557926999999999</v>
      </c>
      <c r="G47" s="40">
        <v>20.471395000000001</v>
      </c>
      <c r="H47" s="38">
        <v>31.581765359870893</v>
      </c>
      <c r="I47" s="39">
        <v>1637.4193039985341</v>
      </c>
      <c r="J47" s="40">
        <v>1827.2046433572309</v>
      </c>
      <c r="K47" s="41">
        <v>11.590515568934979</v>
      </c>
      <c r="L47" s="39">
        <v>248.550735</v>
      </c>
      <c r="M47" s="40">
        <v>431.97877099999999</v>
      </c>
      <c r="N47" s="38">
        <v>73.799031815375642</v>
      </c>
      <c r="O47" s="39">
        <v>171.64830000000001</v>
      </c>
      <c r="P47" s="40">
        <v>238.89818399999999</v>
      </c>
      <c r="Q47" s="38">
        <v>39.178881468677517</v>
      </c>
      <c r="R47" s="39">
        <v>1448.0232836561738</v>
      </c>
      <c r="S47" s="40">
        <v>1808.2128702995919</v>
      </c>
      <c r="T47" s="38">
        <v>24.874571473323304</v>
      </c>
    </row>
    <row r="48" spans="1:20" s="1" customFormat="1" x14ac:dyDescent="0.2">
      <c r="A48" s="57" t="s">
        <v>68</v>
      </c>
      <c r="B48" s="57" t="s">
        <v>69</v>
      </c>
      <c r="C48" s="31">
        <v>96.652120999999994</v>
      </c>
      <c r="D48" s="32">
        <v>114.421612</v>
      </c>
      <c r="E48" s="30">
        <v>18.384998504068008</v>
      </c>
      <c r="F48" s="31">
        <v>34.611257999999999</v>
      </c>
      <c r="G48" s="32">
        <v>26.475111999999999</v>
      </c>
      <c r="H48" s="30">
        <v>-23.507224152326391</v>
      </c>
      <c r="I48" s="31">
        <v>2792.5052883082144</v>
      </c>
      <c r="J48" s="32">
        <v>4321.8556355871133</v>
      </c>
      <c r="K48" s="33">
        <v>54.76624712877183</v>
      </c>
      <c r="L48" s="31">
        <v>869.22217799999999</v>
      </c>
      <c r="M48" s="32">
        <v>1198.3685949999999</v>
      </c>
      <c r="N48" s="30">
        <v>37.866776220245036</v>
      </c>
      <c r="O48" s="31">
        <v>296.06247200000001</v>
      </c>
      <c r="P48" s="32">
        <v>308.27358900000002</v>
      </c>
      <c r="Q48" s="30">
        <v>4.1245068709687693</v>
      </c>
      <c r="R48" s="31">
        <v>2935.9417697491899</v>
      </c>
      <c r="S48" s="32">
        <v>3887.3540833885704</v>
      </c>
      <c r="T48" s="30">
        <v>32.405694262821072</v>
      </c>
    </row>
    <row r="49" spans="1:20" x14ac:dyDescent="0.2">
      <c r="A49" s="34" t="s">
        <v>84</v>
      </c>
      <c r="B49" s="35" t="s">
        <v>85</v>
      </c>
      <c r="C49" s="39">
        <v>39.633420999999998</v>
      </c>
      <c r="D49" s="40">
        <v>63.031193000000002</v>
      </c>
      <c r="E49" s="38">
        <v>59.035458988009147</v>
      </c>
      <c r="F49" s="39">
        <v>8.0983959999999993</v>
      </c>
      <c r="G49" s="40">
        <v>8.3501019999999997</v>
      </c>
      <c r="H49" s="38">
        <v>3.1080969614229792</v>
      </c>
      <c r="I49" s="39">
        <v>4893.9840679561739</v>
      </c>
      <c r="J49" s="40">
        <v>7548.5536583864487</v>
      </c>
      <c r="K49" s="41">
        <v>54.241484107218938</v>
      </c>
      <c r="L49" s="39">
        <v>360.39017200000001</v>
      </c>
      <c r="M49" s="40">
        <v>633.60100799999998</v>
      </c>
      <c r="N49" s="38">
        <v>75.809735455272047</v>
      </c>
      <c r="O49" s="39">
        <v>88.610324000000006</v>
      </c>
      <c r="P49" s="40">
        <v>92.622737999999998</v>
      </c>
      <c r="Q49" s="38">
        <v>4.5281563353723797</v>
      </c>
      <c r="R49" s="39">
        <v>4067.1352471298937</v>
      </c>
      <c r="S49" s="40">
        <v>6840.6637687605389</v>
      </c>
      <c r="T49" s="38">
        <v>68.193663429016183</v>
      </c>
    </row>
    <row r="50" spans="1:20" s="1" customFormat="1" x14ac:dyDescent="0.2">
      <c r="A50" s="57" t="s">
        <v>86</v>
      </c>
      <c r="B50" s="57" t="s">
        <v>87</v>
      </c>
      <c r="C50" s="31">
        <v>65.767105000000001</v>
      </c>
      <c r="D50" s="32">
        <v>70.444129000000004</v>
      </c>
      <c r="E50" s="30">
        <v>7.1114944165476146</v>
      </c>
      <c r="F50" s="31">
        <v>70.310338000000002</v>
      </c>
      <c r="G50" s="32">
        <v>72.375167000000005</v>
      </c>
      <c r="H50" s="30">
        <v>2.9367359889522993</v>
      </c>
      <c r="I50" s="31">
        <v>935.38314379885355</v>
      </c>
      <c r="J50" s="32">
        <v>973.31905292874831</v>
      </c>
      <c r="K50" s="33">
        <v>4.0556545605286765</v>
      </c>
      <c r="L50" s="31">
        <v>974.488742</v>
      </c>
      <c r="M50" s="32">
        <v>875.96662700000002</v>
      </c>
      <c r="N50" s="30">
        <v>-10.110133730000548</v>
      </c>
      <c r="O50" s="31">
        <v>1215.7999620000001</v>
      </c>
      <c r="P50" s="32">
        <v>1044.707273</v>
      </c>
      <c r="Q50" s="30">
        <v>-14.072437436052498</v>
      </c>
      <c r="R50" s="31">
        <v>801.5206221893269</v>
      </c>
      <c r="S50" s="32">
        <v>838.48045250470852</v>
      </c>
      <c r="T50" s="30">
        <v>4.6112138967088656</v>
      </c>
    </row>
    <row r="51" spans="1:20" s="1" customFormat="1" x14ac:dyDescent="0.2">
      <c r="A51" s="58" t="s">
        <v>88</v>
      </c>
      <c r="B51" s="50" t="s">
        <v>89</v>
      </c>
      <c r="C51" s="54">
        <v>106.48492899999999</v>
      </c>
      <c r="D51" s="55">
        <v>86.749308999999997</v>
      </c>
      <c r="E51" s="53">
        <v>-18.53372133064952</v>
      </c>
      <c r="F51" s="54">
        <v>84.127441000000005</v>
      </c>
      <c r="G51" s="55">
        <v>38.071114999999999</v>
      </c>
      <c r="H51" s="53">
        <v>-54.745901518625772</v>
      </c>
      <c r="I51" s="54">
        <v>1265.7573763595162</v>
      </c>
      <c r="J51" s="55">
        <v>2278.6122497331639</v>
      </c>
      <c r="K51" s="56">
        <v>80.019669826989343</v>
      </c>
      <c r="L51" s="54">
        <v>1039.5853629999999</v>
      </c>
      <c r="M51" s="55">
        <v>1394.9708169999999</v>
      </c>
      <c r="N51" s="53">
        <v>34.185307589791456</v>
      </c>
      <c r="O51" s="54">
        <v>792.40063099999998</v>
      </c>
      <c r="P51" s="55">
        <v>830.84847600000001</v>
      </c>
      <c r="Q51" s="53">
        <v>4.8520714769597406</v>
      </c>
      <c r="R51" s="54">
        <v>1311.9441382676032</v>
      </c>
      <c r="S51" s="55">
        <v>1678.9713856320534</v>
      </c>
      <c r="T51" s="53">
        <v>27.975828898408928</v>
      </c>
    </row>
    <row r="52" spans="1:20" x14ac:dyDescent="0.2">
      <c r="A52" s="59" t="s">
        <v>90</v>
      </c>
      <c r="B52" s="43" t="s">
        <v>91</v>
      </c>
      <c r="C52" s="47">
        <v>50.138803000000003</v>
      </c>
      <c r="D52" s="48">
        <v>31.622443000000001</v>
      </c>
      <c r="E52" s="46">
        <v>-36.930199550236573</v>
      </c>
      <c r="F52" s="47">
        <v>65.316129000000004</v>
      </c>
      <c r="G52" s="48">
        <v>21.819692</v>
      </c>
      <c r="H52" s="46">
        <v>-66.593715313410556</v>
      </c>
      <c r="I52" s="47">
        <v>767.63280016180988</v>
      </c>
      <c r="J52" s="48">
        <v>1449.2616577722545</v>
      </c>
      <c r="K52" s="49">
        <v>88.796213172074403</v>
      </c>
      <c r="L52" s="47">
        <v>372.07728500000002</v>
      </c>
      <c r="M52" s="48">
        <v>668.95196999999996</v>
      </c>
      <c r="N52" s="46">
        <v>79.788446370758678</v>
      </c>
      <c r="O52" s="47">
        <v>507.61315400000001</v>
      </c>
      <c r="P52" s="48">
        <v>569.73424</v>
      </c>
      <c r="Q52" s="46">
        <v>12.237879477804082</v>
      </c>
      <c r="R52" s="47">
        <v>732.99378092948325</v>
      </c>
      <c r="S52" s="48">
        <v>1174.1473884385111</v>
      </c>
      <c r="T52" s="46">
        <v>60.185177417142178</v>
      </c>
    </row>
    <row r="53" spans="1:20" x14ac:dyDescent="0.2">
      <c r="A53" s="34" t="s">
        <v>92</v>
      </c>
      <c r="B53" s="35" t="s">
        <v>93</v>
      </c>
      <c r="C53" s="39">
        <v>38.437441999999997</v>
      </c>
      <c r="D53" s="40">
        <v>34.954501</v>
      </c>
      <c r="E53" s="38">
        <v>-9.061323591720793</v>
      </c>
      <c r="F53" s="39">
        <v>9.219595</v>
      </c>
      <c r="G53" s="40">
        <v>7.1501760000000001</v>
      </c>
      <c r="H53" s="38">
        <v>-22.445877503295964</v>
      </c>
      <c r="I53" s="39">
        <v>4169.1030896693401</v>
      </c>
      <c r="J53" s="40">
        <v>4888.6210633136861</v>
      </c>
      <c r="K53" s="41">
        <v>17.258339699664571</v>
      </c>
      <c r="L53" s="39">
        <v>424.97321299999999</v>
      </c>
      <c r="M53" s="40">
        <v>437.73954900000001</v>
      </c>
      <c r="N53" s="38">
        <v>3.00403310361117</v>
      </c>
      <c r="O53" s="39">
        <v>110.938593</v>
      </c>
      <c r="P53" s="40">
        <v>95.592239000000006</v>
      </c>
      <c r="Q53" s="38">
        <v>-13.833196892987454</v>
      </c>
      <c r="R53" s="39">
        <v>3830.7067135780244</v>
      </c>
      <c r="S53" s="40">
        <v>4579.2373269968075</v>
      </c>
      <c r="T53" s="38">
        <v>19.540274664348487</v>
      </c>
    </row>
    <row r="54" spans="1:20" s="1" customFormat="1" x14ac:dyDescent="0.2">
      <c r="A54" s="57" t="s">
        <v>53</v>
      </c>
      <c r="B54" s="57" t="s">
        <v>54</v>
      </c>
      <c r="C54" s="31">
        <v>46.734642999999998</v>
      </c>
      <c r="D54" s="32">
        <v>52.974761000000001</v>
      </c>
      <c r="E54" s="30">
        <v>13.352232090443072</v>
      </c>
      <c r="F54" s="31">
        <v>7.2444750000000004</v>
      </c>
      <c r="G54" s="32">
        <v>6.1236540000000002</v>
      </c>
      <c r="H54" s="30">
        <v>-15.471390266375417</v>
      </c>
      <c r="I54" s="31">
        <v>6451.073818323619</v>
      </c>
      <c r="J54" s="32">
        <v>8650.841638015474</v>
      </c>
      <c r="K54" s="33">
        <v>34.099250475845409</v>
      </c>
      <c r="L54" s="31">
        <v>495.86096400000002</v>
      </c>
      <c r="M54" s="32">
        <v>638.78085299999998</v>
      </c>
      <c r="N54" s="30">
        <v>28.822573135642095</v>
      </c>
      <c r="O54" s="31">
        <v>69.816941</v>
      </c>
      <c r="P54" s="32">
        <v>84.205738999999994</v>
      </c>
      <c r="Q54" s="30">
        <v>20.609321740406816</v>
      </c>
      <c r="R54" s="31">
        <v>7102.3014886888268</v>
      </c>
      <c r="S54" s="32">
        <v>7585.9538861122046</v>
      </c>
      <c r="T54" s="30">
        <v>6.8097981787121453</v>
      </c>
    </row>
    <row r="55" spans="1:20" s="1" customFormat="1" x14ac:dyDescent="0.2">
      <c r="A55" s="58" t="s">
        <v>41</v>
      </c>
      <c r="B55" s="50" t="s">
        <v>94</v>
      </c>
      <c r="C55" s="54">
        <v>38.778328000000002</v>
      </c>
      <c r="D55" s="55">
        <v>19.882587999999998</v>
      </c>
      <c r="E55" s="53">
        <v>-48.727577939925624</v>
      </c>
      <c r="F55" s="54">
        <v>65.948733000000004</v>
      </c>
      <c r="G55" s="55">
        <v>22.077776</v>
      </c>
      <c r="H55" s="53">
        <v>-66.522820082077999</v>
      </c>
      <c r="I55" s="54">
        <v>588.00717217721217</v>
      </c>
      <c r="J55" s="55">
        <v>900.57023859649621</v>
      </c>
      <c r="K55" s="56">
        <v>53.15633570623941</v>
      </c>
      <c r="L55" s="54">
        <v>427.05048399999998</v>
      </c>
      <c r="M55" s="55">
        <v>271.38039300000003</v>
      </c>
      <c r="N55" s="53">
        <v>-36.452386036869576</v>
      </c>
      <c r="O55" s="54">
        <v>769.15519300000005</v>
      </c>
      <c r="P55" s="55">
        <v>350.56340799999998</v>
      </c>
      <c r="Q55" s="53">
        <v>-54.422278989930717</v>
      </c>
      <c r="R55" s="54">
        <v>555.22017908289672</v>
      </c>
      <c r="S55" s="55">
        <v>774.12641139088885</v>
      </c>
      <c r="T55" s="53">
        <v>39.426922967673427</v>
      </c>
    </row>
    <row r="56" spans="1:20" x14ac:dyDescent="0.2">
      <c r="A56" s="59" t="s">
        <v>45</v>
      </c>
      <c r="B56" s="43" t="s">
        <v>46</v>
      </c>
      <c r="C56" s="47">
        <v>33.624471999999997</v>
      </c>
      <c r="D56" s="48">
        <v>14.810392999999999</v>
      </c>
      <c r="E56" s="46">
        <v>-55.953529917138923</v>
      </c>
      <c r="F56" s="47">
        <v>61.344141</v>
      </c>
      <c r="G56" s="48">
        <v>17.929252999999999</v>
      </c>
      <c r="H56" s="46">
        <v>-70.772672487173622</v>
      </c>
      <c r="I56" s="47">
        <v>548.12850016108291</v>
      </c>
      <c r="J56" s="48">
        <v>826.04629428788814</v>
      </c>
      <c r="K56" s="49">
        <v>50.703036613701215</v>
      </c>
      <c r="L56" s="47">
        <v>372.13199400000002</v>
      </c>
      <c r="M56" s="48">
        <v>207.670478</v>
      </c>
      <c r="N56" s="46">
        <v>-44.194403773839454</v>
      </c>
      <c r="O56" s="47">
        <v>715.94191499999999</v>
      </c>
      <c r="P56" s="48">
        <v>298.14477399999998</v>
      </c>
      <c r="Q56" s="46">
        <v>-58.356290118870888</v>
      </c>
      <c r="R56" s="47">
        <v>519.77958854385554</v>
      </c>
      <c r="S56" s="48">
        <v>696.54240526785156</v>
      </c>
      <c r="T56" s="46">
        <v>34.007263967250225</v>
      </c>
    </row>
    <row r="57" spans="1:20" s="1" customFormat="1" x14ac:dyDescent="0.2">
      <c r="A57" s="58" t="s">
        <v>70</v>
      </c>
      <c r="B57" s="50" t="s">
        <v>95</v>
      </c>
      <c r="C57" s="54">
        <v>56.32788</v>
      </c>
      <c r="D57" s="55">
        <v>30.870052999999999</v>
      </c>
      <c r="E57" s="53">
        <v>-45.195784041579415</v>
      </c>
      <c r="F57" s="54">
        <v>17.96134</v>
      </c>
      <c r="G57" s="55">
        <v>8.6992580000000004</v>
      </c>
      <c r="H57" s="53">
        <v>-51.566765063185706</v>
      </c>
      <c r="I57" s="54">
        <v>3136.0622314370758</v>
      </c>
      <c r="J57" s="55">
        <v>3548.5846034224987</v>
      </c>
      <c r="K57" s="56">
        <v>13.154151338265629</v>
      </c>
      <c r="L57" s="54">
        <v>568.18994599999996</v>
      </c>
      <c r="M57" s="55">
        <v>450.07396799999998</v>
      </c>
      <c r="N57" s="53">
        <v>-20.78811475484995</v>
      </c>
      <c r="O57" s="54">
        <v>181.21752499999999</v>
      </c>
      <c r="P57" s="55">
        <v>128.41637900000001</v>
      </c>
      <c r="Q57" s="53">
        <v>-29.136887285045965</v>
      </c>
      <c r="R57" s="54">
        <v>3135.4028590777848</v>
      </c>
      <c r="S57" s="55">
        <v>3504.8018913537499</v>
      </c>
      <c r="T57" s="53">
        <v>11.781549257903535</v>
      </c>
    </row>
    <row r="58" spans="1:20" s="1" customFormat="1" x14ac:dyDescent="0.2">
      <c r="A58" s="59" t="s">
        <v>96</v>
      </c>
      <c r="B58" s="43" t="s">
        <v>97</v>
      </c>
      <c r="C58" s="47">
        <v>36.052053000000001</v>
      </c>
      <c r="D58" s="48">
        <v>16.91338</v>
      </c>
      <c r="E58" s="46">
        <v>-53.086222301958784</v>
      </c>
      <c r="F58" s="47">
        <v>12.246130000000001</v>
      </c>
      <c r="G58" s="48">
        <v>5.05098</v>
      </c>
      <c r="H58" s="46">
        <v>-58.754479986738673</v>
      </c>
      <c r="I58" s="47">
        <v>2943.9547840828081</v>
      </c>
      <c r="J58" s="48">
        <v>3348.5343438303062</v>
      </c>
      <c r="K58" s="49">
        <v>13.74272328960191</v>
      </c>
      <c r="L58" s="47">
        <v>359.18392999999998</v>
      </c>
      <c r="M58" s="48">
        <v>227.26211000000001</v>
      </c>
      <c r="N58" s="46">
        <v>-36.728207745819809</v>
      </c>
      <c r="O58" s="47">
        <v>121.57311</v>
      </c>
      <c r="P58" s="48">
        <v>68.567691999999994</v>
      </c>
      <c r="Q58" s="46">
        <v>-43.599623304857474</v>
      </c>
      <c r="R58" s="47">
        <v>2954.4685498298099</v>
      </c>
      <c r="S58" s="48">
        <v>3314.4197124208299</v>
      </c>
      <c r="T58" s="46">
        <v>12.183279548254266</v>
      </c>
    </row>
    <row r="59" spans="1:20" s="1" customFormat="1" ht="9.75" thickBot="1" x14ac:dyDescent="0.25">
      <c r="A59" s="70" t="s">
        <v>72</v>
      </c>
      <c r="B59" s="71" t="s">
        <v>72</v>
      </c>
      <c r="C59" s="68">
        <v>589.41404199999999</v>
      </c>
      <c r="D59" s="69">
        <v>493.31693500000006</v>
      </c>
      <c r="E59" s="63">
        <v>-16.303837396530831</v>
      </c>
      <c r="F59" s="68" t="s">
        <v>73</v>
      </c>
      <c r="G59" s="69" t="s">
        <v>73</v>
      </c>
      <c r="H59" s="63" t="s">
        <v>73</v>
      </c>
      <c r="I59" s="68" t="s">
        <v>73</v>
      </c>
      <c r="J59" s="69" t="s">
        <v>73</v>
      </c>
      <c r="K59" s="72" t="s">
        <v>73</v>
      </c>
      <c r="L59" s="68">
        <v>6393.4250279999997</v>
      </c>
      <c r="M59" s="69">
        <v>6848.7307419999997</v>
      </c>
      <c r="N59" s="63">
        <v>7.1214679456784058</v>
      </c>
      <c r="O59" s="68" t="s">
        <v>73</v>
      </c>
      <c r="P59" s="69" t="s">
        <v>73</v>
      </c>
      <c r="Q59" s="63" t="s">
        <v>73</v>
      </c>
      <c r="R59" s="68" t="s">
        <v>73</v>
      </c>
      <c r="S59" s="69" t="s">
        <v>73</v>
      </c>
      <c r="T59" s="63" t="s">
        <v>73</v>
      </c>
    </row>
    <row r="60" spans="1:20" s="1" customFormat="1" ht="2.1" customHeight="1" x14ac:dyDescent="0.2">
      <c r="A60" s="73"/>
      <c r="B60" s="73"/>
      <c r="C60" s="74"/>
      <c r="D60" s="74"/>
      <c r="E60" s="75"/>
      <c r="F60" s="76"/>
      <c r="G60" s="76"/>
      <c r="H60" s="77"/>
      <c r="I60" s="76"/>
      <c r="J60" s="76"/>
      <c r="K60" s="78"/>
      <c r="L60" s="32"/>
      <c r="M60" s="32"/>
      <c r="N60" s="30"/>
      <c r="O60" s="79"/>
      <c r="P60" s="79"/>
      <c r="Q60" s="78"/>
      <c r="R60" s="79"/>
      <c r="S60" s="79"/>
      <c r="T60" s="78"/>
    </row>
    <row r="61" spans="1:20" s="80" customFormat="1" ht="9" customHeight="1" x14ac:dyDescent="0.2">
      <c r="C61" s="81" t="str">
        <f>C2</f>
        <v>Janeiro</v>
      </c>
      <c r="D61" s="81"/>
      <c r="E61" s="81"/>
      <c r="F61" s="81"/>
      <c r="G61" s="81"/>
      <c r="H61" s="81"/>
      <c r="I61" s="81"/>
      <c r="J61" s="81"/>
      <c r="K61" s="82"/>
      <c r="L61" s="81" t="str">
        <f>L2</f>
        <v>Acumulado 12 meses</v>
      </c>
      <c r="M61" s="81"/>
      <c r="N61" s="81"/>
      <c r="O61" s="81"/>
      <c r="P61" s="81"/>
      <c r="Q61" s="81"/>
      <c r="R61" s="81"/>
      <c r="S61" s="81"/>
      <c r="T61" s="82"/>
    </row>
    <row r="62" spans="1:20" x14ac:dyDescent="0.2">
      <c r="C62" s="6" t="s">
        <v>98</v>
      </c>
      <c r="D62" s="6"/>
      <c r="E62" s="12"/>
      <c r="F62" s="83" t="s">
        <v>99</v>
      </c>
      <c r="G62" s="83"/>
      <c r="H62" s="83"/>
      <c r="I62" s="83" t="s">
        <v>100</v>
      </c>
      <c r="J62" s="84"/>
      <c r="L62" s="12" t="s">
        <v>98</v>
      </c>
      <c r="M62" s="10"/>
      <c r="N62" s="10"/>
      <c r="O62" s="10" t="s">
        <v>99</v>
      </c>
      <c r="P62" s="10"/>
      <c r="Q62" s="10"/>
      <c r="R62" s="10" t="s">
        <v>100</v>
      </c>
      <c r="S62" s="5"/>
    </row>
    <row r="63" spans="1:20" ht="27" x14ac:dyDescent="0.2">
      <c r="A63" s="85"/>
      <c r="B63" s="86"/>
      <c r="C63" s="87" t="str">
        <f>$C$4</f>
        <v>2021</v>
      </c>
      <c r="D63" s="14" t="str">
        <f>$D$4</f>
        <v>2022</v>
      </c>
      <c r="E63" s="15" t="s">
        <v>7</v>
      </c>
      <c r="F63" s="87" t="str">
        <f>$C$4</f>
        <v>2021</v>
      </c>
      <c r="G63" s="14" t="str">
        <f>$D$4</f>
        <v>2022</v>
      </c>
      <c r="H63" s="15" t="s">
        <v>7</v>
      </c>
      <c r="I63" s="87" t="str">
        <f>$C$4</f>
        <v>2021</v>
      </c>
      <c r="J63" s="88" t="str">
        <f>$D$4</f>
        <v>2022</v>
      </c>
      <c r="K63" s="89"/>
      <c r="L63" s="87" t="str">
        <f>$L$4</f>
        <v>Fevereiro/20 - Janeiro/21</v>
      </c>
      <c r="M63" s="14" t="str">
        <f>$M$4</f>
        <v>Fevereiro/21 - Janeiro/22</v>
      </c>
      <c r="N63" s="15" t="s">
        <v>7</v>
      </c>
      <c r="O63" s="87" t="str">
        <f>$L$4</f>
        <v>Fevereiro/20 - Janeiro/21</v>
      </c>
      <c r="P63" s="14" t="str">
        <f>$M$4</f>
        <v>Fevereiro/21 - Janeiro/22</v>
      </c>
      <c r="Q63" s="15" t="s">
        <v>7</v>
      </c>
      <c r="R63" s="87" t="str">
        <f>$L$4</f>
        <v>Fevereiro/20 - Janeiro/21</v>
      </c>
      <c r="S63" s="14" t="str">
        <f>$M$4</f>
        <v>Fevereiro/21 - Janeiro/22</v>
      </c>
    </row>
    <row r="64" spans="1:20" x14ac:dyDescent="0.2">
      <c r="A64" s="90"/>
      <c r="B64" s="91" t="s">
        <v>101</v>
      </c>
      <c r="C64" s="92">
        <v>14947.626002999999</v>
      </c>
      <c r="D64" s="92">
        <v>19634.994299000002</v>
      </c>
      <c r="E64" s="38">
        <v>31.35861370266586</v>
      </c>
      <c r="F64" s="92">
        <v>15167.392393</v>
      </c>
      <c r="G64" s="92">
        <v>19849.393101000001</v>
      </c>
      <c r="H64" s="38">
        <v>30.868857260927875</v>
      </c>
      <c r="I64" s="93">
        <v>-219.76639000000068</v>
      </c>
      <c r="J64" s="93">
        <v>-214.39880199999971</v>
      </c>
      <c r="K64" s="89"/>
      <c r="L64" s="92">
        <v>209698.15239100001</v>
      </c>
      <c r="M64" s="92">
        <v>285501.945756</v>
      </c>
      <c r="N64" s="38">
        <v>36.149003937649084</v>
      </c>
      <c r="O64" s="92">
        <v>156764.05178400001</v>
      </c>
      <c r="P64" s="92">
        <v>224090.04988800001</v>
      </c>
      <c r="Q64" s="38">
        <v>42.947344967050391</v>
      </c>
      <c r="R64" s="93">
        <v>52934.100607</v>
      </c>
      <c r="S64" s="93">
        <v>61411.895867999992</v>
      </c>
    </row>
    <row r="65" spans="1:20" x14ac:dyDescent="0.2">
      <c r="A65" s="94"/>
      <c r="B65" s="95" t="s">
        <v>72</v>
      </c>
      <c r="C65" s="89">
        <v>9345.8745989999989</v>
      </c>
      <c r="D65" s="89">
        <v>10812.514044000001</v>
      </c>
      <c r="E65" s="46">
        <v>15.692907383509414</v>
      </c>
      <c r="F65" s="89">
        <v>13864.388629000001</v>
      </c>
      <c r="G65" s="89">
        <v>18732.628797000001</v>
      </c>
      <c r="H65" s="46">
        <v>35.113269674345048</v>
      </c>
      <c r="I65" s="96">
        <v>-4518.5140300000021</v>
      </c>
      <c r="J65" s="96">
        <v>-7920.1147529999998</v>
      </c>
      <c r="K65" s="89"/>
      <c r="L65" s="89">
        <v>109139.603822</v>
      </c>
      <c r="M65" s="89">
        <v>161759.76936000001</v>
      </c>
      <c r="N65" s="46">
        <v>48.213630703498112</v>
      </c>
      <c r="O65" s="89">
        <v>143630.98037</v>
      </c>
      <c r="P65" s="89">
        <v>208747.79903200001</v>
      </c>
      <c r="Q65" s="46">
        <v>45.3361931348349</v>
      </c>
      <c r="R65" s="96">
        <v>-34491.376548</v>
      </c>
      <c r="S65" s="96">
        <v>-46988.029672000004</v>
      </c>
    </row>
    <row r="66" spans="1:20" x14ac:dyDescent="0.2">
      <c r="A66" s="94"/>
      <c r="B66" s="91" t="s">
        <v>102</v>
      </c>
      <c r="C66" s="92">
        <v>5601.7514039999996</v>
      </c>
      <c r="D66" s="92">
        <v>8822.4802550000004</v>
      </c>
      <c r="E66" s="38">
        <v>57.495033583607437</v>
      </c>
      <c r="F66" s="92">
        <v>1303.003764</v>
      </c>
      <c r="G66" s="92">
        <v>1116.764304</v>
      </c>
      <c r="H66" s="38">
        <v>-14.293086877069072</v>
      </c>
      <c r="I66" s="93">
        <v>4298.7476399999996</v>
      </c>
      <c r="J66" s="93">
        <v>7705.7159510000001</v>
      </c>
      <c r="K66" s="89"/>
      <c r="L66" s="92">
        <v>100558.54856900001</v>
      </c>
      <c r="M66" s="92">
        <v>123742.176396</v>
      </c>
      <c r="N66" s="38">
        <v>23.054855262844342</v>
      </c>
      <c r="O66" s="92">
        <v>13133.071414</v>
      </c>
      <c r="P66" s="92">
        <v>15342.250856000001</v>
      </c>
      <c r="Q66" s="38">
        <v>16.821498736731087</v>
      </c>
      <c r="R66" s="93">
        <v>87425.477155</v>
      </c>
      <c r="S66" s="93">
        <v>108399.92554</v>
      </c>
    </row>
    <row r="67" spans="1:20" x14ac:dyDescent="0.2">
      <c r="B67" s="97" t="s">
        <v>103</v>
      </c>
      <c r="C67" s="98">
        <v>37.475860065509558</v>
      </c>
      <c r="D67" s="98">
        <v>44.932430947786543</v>
      </c>
      <c r="E67" s="99" t="s">
        <v>73</v>
      </c>
      <c r="F67" s="98">
        <v>8.5908225371775693</v>
      </c>
      <c r="G67" s="98">
        <v>5.6261886613739245</v>
      </c>
      <c r="H67" s="99" t="s">
        <v>73</v>
      </c>
      <c r="I67" s="99" t="s">
        <v>73</v>
      </c>
      <c r="J67" s="99" t="s">
        <v>73</v>
      </c>
      <c r="L67" s="98">
        <v>47.953950677400371</v>
      </c>
      <c r="M67" s="98">
        <v>43.341973053225495</v>
      </c>
      <c r="N67" s="100" t="s">
        <v>73</v>
      </c>
      <c r="O67" s="98">
        <v>8.3776039624796272</v>
      </c>
      <c r="P67" s="98">
        <v>6.8464667947854192</v>
      </c>
      <c r="Q67" s="99" t="s">
        <v>73</v>
      </c>
      <c r="R67" s="99" t="s">
        <v>73</v>
      </c>
      <c r="S67" s="99" t="s">
        <v>73</v>
      </c>
      <c r="T67" s="101"/>
    </row>
    <row r="68" spans="1:20" x14ac:dyDescent="0.2">
      <c r="B68" s="102" t="s">
        <v>104</v>
      </c>
      <c r="C68" s="102"/>
      <c r="D68" s="102"/>
      <c r="E68" s="102"/>
      <c r="F68" s="102"/>
      <c r="J68" s="101" t="s">
        <v>105</v>
      </c>
      <c r="P68" s="103" t="s">
        <v>106</v>
      </c>
      <c r="Q68" s="103"/>
      <c r="R68" s="103"/>
      <c r="S68" s="103"/>
    </row>
    <row r="69" spans="1:20" ht="11.45" customHeight="1" x14ac:dyDescent="0.2">
      <c r="B69" s="3" t="str">
        <f>"Dados extraídos em "&amp;LEFT('[1]12 meses'!M1,3)&amp;"/"&amp;[1]Mês!M3&amp;". Sujeitos a alteração."</f>
        <v>Dados extraídos em Fev/2022. Sujeitos a alteração.</v>
      </c>
    </row>
    <row r="71" spans="1:20" x14ac:dyDescent="0.2">
      <c r="L71" s="104"/>
    </row>
  </sheetData>
  <mergeCells count="21">
    <mergeCell ref="B68:F68"/>
    <mergeCell ref="P68:S68"/>
    <mergeCell ref="R3:T3"/>
    <mergeCell ref="C61:J61"/>
    <mergeCell ref="L61:S61"/>
    <mergeCell ref="C62:E62"/>
    <mergeCell ref="F62:H62"/>
    <mergeCell ref="I62:J62"/>
    <mergeCell ref="L62:N62"/>
    <mergeCell ref="O62:Q62"/>
    <mergeCell ref="R62:S62"/>
    <mergeCell ref="B1:K1"/>
    <mergeCell ref="A2:A4"/>
    <mergeCell ref="B2:B4"/>
    <mergeCell ref="C2:K2"/>
    <mergeCell ref="L2:T2"/>
    <mergeCell ref="C3:E3"/>
    <mergeCell ref="F3:H3"/>
    <mergeCell ref="I3:K3"/>
    <mergeCell ref="L3:N3"/>
    <mergeCell ref="O3:Q3"/>
  </mergeCells>
  <hyperlinks>
    <hyperlink ref="B68:E68" r:id="rId1" display="Fonte: AgroStat Brasil a partir dos dados da SECEX / MDIC" xr:uid="{F9E10562-3BA8-481E-ABDA-F19091C20BDA}"/>
    <hyperlink ref="B68:F68" r:id="rId2" display="Fonte: AgroStat Brasil a partir dos dados da SECEX / MDIC" xr:uid="{3E6E8CEE-CE2F-43D8-B549-D44643FF16B3}"/>
  </hyperlinks>
  <printOptions horizontalCentered="1" verticalCentered="1"/>
  <pageMargins left="3.937007874015748E-2" right="3.937007874015748E-2" top="0" bottom="0" header="0" footer="0"/>
  <pageSetup paperSize="9" scale="92" orientation="landscape" r:id="rId3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Heitor Giometti</dc:creator>
  <cp:lastModifiedBy>Heitor Giometti</cp:lastModifiedBy>
  <dcterms:created xsi:type="dcterms:W3CDTF">2022-02-11T14:15:08Z</dcterms:created>
  <dcterms:modified xsi:type="dcterms:W3CDTF">2022-02-11T14:17:27Z</dcterms:modified>
</cp:coreProperties>
</file>