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13_ncr:1_{93FBF538-2D9F-4759-9E2B-AC7F796CFEAD}" xr6:coauthVersionLast="47" xr6:coauthVersionMax="47" xr10:uidLastSave="{00000000-0000-0000-0000-000000000000}"/>
  <bookViews>
    <workbookView xWindow="-120" yWindow="-120" windowWidth="29040" windowHeight="15720" firstSheet="2" activeTab="13" xr2:uid="{00000000-000D-0000-FFFF-FFFF00000000}"/>
  </bookViews>
  <sheets>
    <sheet name="usda_consulta_cafe" sheetId="29" state="hidden" r:id="rId1"/>
    <sheet name="base_cafe" sheetId="30" state="hidden" r:id="rId2"/>
    <sheet name="Capa" sheetId="31" r:id="rId3"/>
    <sheet name="Oferta e Demanda" sheetId="28" r:id="rId4"/>
    <sheet name="Área-Produção Café Arábica" sheetId="24" r:id="rId5"/>
    <sheet name="Área-Produção Café Robusta" sheetId="25" r:id="rId6"/>
    <sheet name="Área-Produção Café Total" sheetId="26" r:id="rId7"/>
    <sheet name="Exportação - Sacas" sheetId="21" r:id="rId8"/>
    <sheet name="Importação - Sacas" sheetId="27" r:id="rId9"/>
    <sheet name="Comércio Destino - Sacas" sheetId="22" r:id="rId10"/>
    <sheet name="Vendas, PM e Estoques" sheetId="6" r:id="rId11"/>
    <sheet name="Gráficos de Preços" sheetId="7" r:id="rId12"/>
    <sheet name="Custeio" sheetId="16" r:id="rId13"/>
    <sheet name="Preço Varejo Procon" sheetId="10" r:id="rId14"/>
  </sheets>
  <externalReferences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2">Capa!$A$1:$A$50</definedName>
    <definedName name="_xlnm.Print_Area" localSheetId="9">'Comércio Destino - Sacas'!$A$1:$U$32</definedName>
    <definedName name="_xlnm.Print_Area" localSheetId="12">Custeio!$A$1:$I$30</definedName>
    <definedName name="_xlnm.Print_Area" localSheetId="7">'Exportação - Sacas'!$A$5:$U$50</definedName>
    <definedName name="_xlnm.Print_Area" localSheetId="11">'Gráficos de Preços'!$A$1:$J$97</definedName>
    <definedName name="_xlnm.Print_Area" localSheetId="8">'Importação - Sacas'!$A$5:$U$50</definedName>
    <definedName name="_xlnm.Print_Area" localSheetId="3">'Oferta e Demanda'!$A$1:$I$37</definedName>
    <definedName name="_xlnm.Print_Area" localSheetId="10">'Vendas, PM e Estoques'!$A$1:$N$10</definedName>
    <definedName name="DadosExternos_1" localSheetId="0" hidden="1">usda_consulta_cafe!$A$1:$O$41</definedName>
    <definedName name="_xlnm.Print_Titles" localSheetId="7">'Exportação - Sacas'!$1:$4</definedName>
    <definedName name="_xlnm.Print_Titles" localSheetId="8">'Importação - Sacas'!$1:$4</definedName>
  </definedNames>
  <calcPr calcId="191029"/>
  <pivotCaches>
    <pivotCache cacheId="2" r:id="rId2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0" l="1"/>
  <c r="C16" i="10"/>
  <c r="D16" i="10"/>
  <c r="E16" i="10"/>
  <c r="F16" i="10"/>
  <c r="G16" i="10"/>
  <c r="H16" i="10"/>
  <c r="I16" i="10"/>
  <c r="J16" i="10"/>
  <c r="K16" i="10"/>
  <c r="K17" i="10" s="1"/>
  <c r="L16" i="10"/>
  <c r="M16" i="10"/>
  <c r="N16" i="10"/>
  <c r="O16" i="10"/>
  <c r="P17" i="10" s="1"/>
  <c r="P16" i="10"/>
  <c r="Q16" i="10"/>
  <c r="R16" i="10"/>
  <c r="S16" i="10"/>
  <c r="U16" i="10"/>
  <c r="C17" i="10"/>
  <c r="D17" i="10"/>
  <c r="E17" i="10"/>
  <c r="F17" i="10"/>
  <c r="G17" i="10"/>
  <c r="H17" i="10"/>
  <c r="I17" i="10"/>
  <c r="J17" i="10"/>
  <c r="M17" i="10"/>
  <c r="N17" i="10"/>
  <c r="Q17" i="10"/>
  <c r="R17" i="10"/>
  <c r="S17" i="10"/>
  <c r="T17" i="10"/>
  <c r="U17" i="10"/>
  <c r="I4" i="16"/>
  <c r="I5" i="16"/>
  <c r="I7" i="16"/>
  <c r="I9" i="16"/>
  <c r="I10" i="16"/>
  <c r="I11" i="16"/>
  <c r="I15" i="16"/>
  <c r="I16" i="16"/>
  <c r="I17" i="16"/>
  <c r="I19" i="16"/>
  <c r="B21" i="16"/>
  <c r="C21" i="16"/>
  <c r="G21" i="16"/>
  <c r="G33" i="16" s="1"/>
  <c r="G25" i="16" s="1"/>
  <c r="G29" i="16" s="1"/>
  <c r="H21" i="16"/>
  <c r="I14" i="16" s="1"/>
  <c r="G32" i="16"/>
  <c r="H32" i="16"/>
  <c r="H33" i="16" s="1"/>
  <c r="H25" i="16" s="1"/>
  <c r="T3" i="22"/>
  <c r="R3" i="22"/>
  <c r="P3" i="22"/>
  <c r="N3" i="22"/>
  <c r="L3" i="22"/>
  <c r="J3" i="22"/>
  <c r="H3" i="22"/>
  <c r="F3" i="22"/>
  <c r="D3" i="22"/>
  <c r="B3" i="22"/>
  <c r="T3" i="27" a="1"/>
  <c r="T3" i="27" s="1"/>
  <c r="R3" i="27" a="1"/>
  <c r="R3" i="27" s="1"/>
  <c r="P3" i="27" a="1"/>
  <c r="P3" i="27" s="1"/>
  <c r="N3" i="27" a="1"/>
  <c r="N3" i="27" s="1"/>
  <c r="L3" i="27" a="1"/>
  <c r="L3" i="27" s="1"/>
  <c r="J3" i="27" a="1"/>
  <c r="J3" i="27" s="1"/>
  <c r="H3" i="27" a="1"/>
  <c r="H3" i="27" s="1"/>
  <c r="F3" i="27" a="1"/>
  <c r="F3" i="27" s="1"/>
  <c r="D3" i="27" a="1"/>
  <c r="D3" i="27" s="1"/>
  <c r="B3" i="27" a="1"/>
  <c r="B3" i="27" s="1"/>
  <c r="T3" i="21" a="1"/>
  <c r="T3" i="21" s="1"/>
  <c r="R3" i="21" a="1"/>
  <c r="R3" i="21" s="1"/>
  <c r="P3" i="21" a="1"/>
  <c r="P3" i="21" s="1"/>
  <c r="N3" i="21" a="1"/>
  <c r="N3" i="21" s="1"/>
  <c r="L3" i="21" a="1"/>
  <c r="L3" i="21" s="1"/>
  <c r="J3" i="21" a="1"/>
  <c r="J3" i="21" s="1"/>
  <c r="H3" i="21" a="1"/>
  <c r="H3" i="21" s="1"/>
  <c r="F3" i="21" a="1"/>
  <c r="F3" i="21" s="1"/>
  <c r="D3" i="21" a="1"/>
  <c r="D3" i="21" s="1"/>
  <c r="B3" i="21" a="1"/>
  <c r="B3" i="21" s="1"/>
  <c r="I36" i="28"/>
  <c r="H36" i="28"/>
  <c r="G36" i="28"/>
  <c r="F36" i="28"/>
  <c r="E36" i="28"/>
  <c r="D36" i="28"/>
  <c r="C36" i="28"/>
  <c r="B36" i="28"/>
  <c r="I35" i="28"/>
  <c r="H35" i="28"/>
  <c r="G35" i="28"/>
  <c r="F35" i="28"/>
  <c r="E35" i="28"/>
  <c r="D35" i="28"/>
  <c r="C35" i="28"/>
  <c r="B35" i="28"/>
  <c r="I34" i="28"/>
  <c r="H34" i="28"/>
  <c r="G34" i="28"/>
  <c r="F34" i="28"/>
  <c r="E34" i="28"/>
  <c r="D34" i="28"/>
  <c r="C34" i="28"/>
  <c r="B34" i="28"/>
  <c r="I33" i="28"/>
  <c r="H33" i="28"/>
  <c r="G33" i="28"/>
  <c r="F33" i="28"/>
  <c r="E33" i="28"/>
  <c r="D33" i="28"/>
  <c r="C33" i="28"/>
  <c r="B33" i="28"/>
  <c r="I32" i="28"/>
  <c r="H32" i="28"/>
  <c r="G32" i="28"/>
  <c r="F32" i="28"/>
  <c r="E32" i="28"/>
  <c r="D32" i="28"/>
  <c r="C32" i="28"/>
  <c r="B32" i="28"/>
  <c r="I31" i="28"/>
  <c r="H31" i="28"/>
  <c r="G31" i="28"/>
  <c r="F31" i="28"/>
  <c r="E31" i="28"/>
  <c r="D31" i="28"/>
  <c r="C31" i="28"/>
  <c r="B31" i="28"/>
  <c r="I30" i="28"/>
  <c r="H30" i="28"/>
  <c r="G30" i="28"/>
  <c r="F30" i="28"/>
  <c r="E30" i="28"/>
  <c r="D30" i="28"/>
  <c r="C30" i="28"/>
  <c r="B30" i="28"/>
  <c r="I29" i="28"/>
  <c r="H29" i="28"/>
  <c r="G29" i="28"/>
  <c r="F29" i="28"/>
  <c r="E29" i="28"/>
  <c r="D29" i="28"/>
  <c r="C29" i="28"/>
  <c r="B29" i="28"/>
  <c r="I28" i="28"/>
  <c r="H28" i="28"/>
  <c r="G28" i="28"/>
  <c r="F28" i="28"/>
  <c r="E28" i="28"/>
  <c r="D28" i="28"/>
  <c r="C28" i="28"/>
  <c r="B28" i="28"/>
  <c r="I27" i="28"/>
  <c r="H27" i="28"/>
  <c r="G27" i="28"/>
  <c r="F27" i="28"/>
  <c r="E27" i="28"/>
  <c r="D27" i="28"/>
  <c r="C27" i="28"/>
  <c r="B27" i="28"/>
  <c r="I25" i="28"/>
  <c r="H25" i="28"/>
  <c r="G25" i="28"/>
  <c r="F25" i="28"/>
  <c r="E25" i="28"/>
  <c r="D25" i="28"/>
  <c r="C25" i="28"/>
  <c r="B25" i="28"/>
  <c r="I24" i="28"/>
  <c r="H24" i="28"/>
  <c r="G24" i="28"/>
  <c r="F24" i="28"/>
  <c r="E24" i="28"/>
  <c r="D24" i="28"/>
  <c r="C24" i="28"/>
  <c r="B24" i="28"/>
  <c r="I23" i="28"/>
  <c r="H23" i="28"/>
  <c r="G23" i="28"/>
  <c r="F23" i="28"/>
  <c r="E23" i="28"/>
  <c r="D23" i="28"/>
  <c r="C23" i="28"/>
  <c r="B23" i="28"/>
  <c r="I22" i="28"/>
  <c r="H22" i="28"/>
  <c r="G22" i="28"/>
  <c r="F22" i="28"/>
  <c r="E22" i="28"/>
  <c r="D22" i="28"/>
  <c r="C22" i="28"/>
  <c r="B22" i="28"/>
  <c r="I21" i="28"/>
  <c r="H21" i="28"/>
  <c r="G21" i="28"/>
  <c r="F21" i="28"/>
  <c r="E21" i="28"/>
  <c r="D21" i="28"/>
  <c r="C21" i="28"/>
  <c r="B21" i="28"/>
  <c r="I20" i="28"/>
  <c r="H20" i="28"/>
  <c r="G20" i="28"/>
  <c r="F20" i="28"/>
  <c r="E20" i="28"/>
  <c r="D20" i="28"/>
  <c r="C20" i="28"/>
  <c r="B20" i="28"/>
  <c r="I19" i="28"/>
  <c r="H19" i="28"/>
  <c r="G19" i="28"/>
  <c r="F19" i="28"/>
  <c r="E19" i="28"/>
  <c r="D19" i="28"/>
  <c r="C19" i="28"/>
  <c r="B19" i="28"/>
  <c r="I18" i="28"/>
  <c r="H18" i="28"/>
  <c r="G18" i="28"/>
  <c r="F18" i="28"/>
  <c r="E18" i="28"/>
  <c r="D18" i="28"/>
  <c r="C18" i="28"/>
  <c r="B18" i="28"/>
  <c r="I17" i="28"/>
  <c r="H17" i="28"/>
  <c r="G17" i="28"/>
  <c r="F17" i="28"/>
  <c r="E17" i="28"/>
  <c r="D17" i="28"/>
  <c r="C17" i="28"/>
  <c r="B17" i="28"/>
  <c r="I16" i="28"/>
  <c r="H16" i="28"/>
  <c r="G16" i="28"/>
  <c r="F16" i="28"/>
  <c r="E16" i="28"/>
  <c r="D16" i="28"/>
  <c r="C16" i="28"/>
  <c r="B16" i="28"/>
  <c r="I14" i="28"/>
  <c r="H14" i="28"/>
  <c r="G14" i="28"/>
  <c r="F14" i="28"/>
  <c r="E14" i="28"/>
  <c r="D14" i="28"/>
  <c r="C14" i="28"/>
  <c r="B14" i="28"/>
  <c r="I13" i="28"/>
  <c r="H13" i="28"/>
  <c r="G13" i="28"/>
  <c r="F13" i="28"/>
  <c r="E13" i="28"/>
  <c r="D13" i="28"/>
  <c r="C13" i="28"/>
  <c r="B13" i="28"/>
  <c r="I12" i="28"/>
  <c r="H12" i="28"/>
  <c r="G12" i="28"/>
  <c r="F12" i="28"/>
  <c r="E12" i="28"/>
  <c r="D12" i="28"/>
  <c r="C12" i="28"/>
  <c r="B12" i="28"/>
  <c r="I11" i="28"/>
  <c r="H11" i="28"/>
  <c r="G11" i="28"/>
  <c r="F11" i="28"/>
  <c r="E11" i="28"/>
  <c r="D11" i="28"/>
  <c r="C11" i="28"/>
  <c r="B11" i="28"/>
  <c r="I10" i="28"/>
  <c r="H10" i="28"/>
  <c r="G10" i="28"/>
  <c r="F10" i="28"/>
  <c r="E10" i="28"/>
  <c r="D10" i="28"/>
  <c r="C10" i="28"/>
  <c r="B10" i="28"/>
  <c r="I9" i="28"/>
  <c r="H9" i="28"/>
  <c r="G9" i="28"/>
  <c r="F9" i="28"/>
  <c r="E9" i="28"/>
  <c r="D9" i="28"/>
  <c r="C9" i="28"/>
  <c r="B9" i="28"/>
  <c r="I8" i="28"/>
  <c r="H8" i="28"/>
  <c r="G8" i="28"/>
  <c r="F8" i="28"/>
  <c r="E8" i="28"/>
  <c r="D8" i="28"/>
  <c r="C8" i="28"/>
  <c r="B8" i="28"/>
  <c r="I7" i="28"/>
  <c r="H7" i="28"/>
  <c r="G7" i="28"/>
  <c r="F7" i="28"/>
  <c r="E7" i="28"/>
  <c r="D7" i="28"/>
  <c r="C7" i="28"/>
  <c r="B7" i="28"/>
  <c r="I6" i="28"/>
  <c r="H6" i="28"/>
  <c r="G6" i="28"/>
  <c r="F6" i="28"/>
  <c r="E6" i="28"/>
  <c r="D6" i="28"/>
  <c r="C6" i="28"/>
  <c r="B6" i="28"/>
  <c r="I5" i="28"/>
  <c r="H5" i="28"/>
  <c r="G5" i="28"/>
  <c r="F5" i="28"/>
  <c r="E5" i="28"/>
  <c r="D5" i="28"/>
  <c r="C5" i="28"/>
  <c r="B5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10" i="28"/>
  <c r="A9" i="28"/>
  <c r="A8" i="28"/>
  <c r="A7" i="28"/>
  <c r="A6" i="28"/>
  <c r="A5" i="28"/>
  <c r="A4" i="28"/>
  <c r="A37" i="28"/>
  <c r="R14" i="21"/>
  <c r="R14" i="27"/>
  <c r="R14" i="22"/>
  <c r="H29" i="16" l="1"/>
  <c r="I21" i="16"/>
  <c r="I13" i="16"/>
  <c r="I12" i="16"/>
  <c r="O17" i="10"/>
  <c r="I20" i="16"/>
  <c r="I8" i="16"/>
  <c r="I18" i="16"/>
  <c r="I6" i="16"/>
  <c r="L17" i="10"/>
  <c r="A37" i="24"/>
  <c r="G9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J13" i="26"/>
  <c r="J12" i="26"/>
  <c r="J11" i="26"/>
  <c r="J10" i="26"/>
  <c r="J9" i="26"/>
  <c r="I9" i="26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U14" i="22"/>
  <c r="T14" i="22"/>
  <c r="S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6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C5" i="27"/>
  <c r="U43" i="27"/>
  <c r="T43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B43" i="27"/>
  <c r="A43" i="27"/>
  <c r="U42" i="27"/>
  <c r="T42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B42" i="27"/>
  <c r="A42" i="27"/>
  <c r="U41" i="27"/>
  <c r="T41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B41" i="27"/>
  <c r="A41" i="27"/>
  <c r="U40" i="27"/>
  <c r="T40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B40" i="27"/>
  <c r="A40" i="27"/>
  <c r="U39" i="27"/>
  <c r="T39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B39" i="27"/>
  <c r="A39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B38" i="27"/>
  <c r="A38" i="27"/>
  <c r="U37" i="27"/>
  <c r="T37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B37" i="27"/>
  <c r="A37" i="27"/>
  <c r="U36" i="27"/>
  <c r="T36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B36" i="27"/>
  <c r="A36" i="27"/>
  <c r="U35" i="27"/>
  <c r="T35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B35" i="27"/>
  <c r="A35" i="27"/>
  <c r="U34" i="27"/>
  <c r="T34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B34" i="27"/>
  <c r="A34" i="27"/>
  <c r="U33" i="27"/>
  <c r="T33" i="27"/>
  <c r="S33" i="27"/>
  <c r="R33" i="27"/>
  <c r="Q33" i="27"/>
  <c r="P33" i="27"/>
  <c r="O33" i="27"/>
  <c r="N33" i="27"/>
  <c r="M33" i="27"/>
  <c r="L33" i="27"/>
  <c r="K33" i="27"/>
  <c r="J33" i="27"/>
  <c r="I33" i="27"/>
  <c r="H33" i="27"/>
  <c r="G33" i="27"/>
  <c r="F33" i="27"/>
  <c r="E33" i="27"/>
  <c r="D33" i="27"/>
  <c r="C33" i="27"/>
  <c r="B33" i="27"/>
  <c r="A33" i="27"/>
  <c r="U32" i="27"/>
  <c r="T32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B32" i="27"/>
  <c r="A32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B31" i="27"/>
  <c r="A31" i="27"/>
  <c r="U30" i="27"/>
  <c r="T30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B30" i="27"/>
  <c r="A30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B29" i="27"/>
  <c r="A29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B28" i="27"/>
  <c r="A28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B27" i="27"/>
  <c r="A27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B26" i="27"/>
  <c r="A26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25" i="27"/>
  <c r="U24" i="27"/>
  <c r="T24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B24" i="27"/>
  <c r="A24" i="27"/>
  <c r="U23" i="27"/>
  <c r="T23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B23" i="27"/>
  <c r="A23" i="27"/>
  <c r="U22" i="27"/>
  <c r="T22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B22" i="27"/>
  <c r="A22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B21" i="27"/>
  <c r="A21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B20" i="27"/>
  <c r="A20" i="27"/>
  <c r="U19" i="27"/>
  <c r="T19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B19" i="27"/>
  <c r="A19" i="27"/>
  <c r="U18" i="27"/>
  <c r="T18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B18" i="27"/>
  <c r="A18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B17" i="27"/>
  <c r="A17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B16" i="27"/>
  <c r="A16" i="27"/>
  <c r="U15" i="27"/>
  <c r="T15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B15" i="27"/>
  <c r="A15" i="27"/>
  <c r="U14" i="27"/>
  <c r="T14" i="27"/>
  <c r="S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B14" i="27"/>
  <c r="A14" i="27"/>
  <c r="U13" i="27"/>
  <c r="T13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B13" i="27"/>
  <c r="A13" i="27"/>
  <c r="U12" i="27"/>
  <c r="T12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B12" i="27"/>
  <c r="A12" i="27"/>
  <c r="U11" i="27"/>
  <c r="T11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B11" i="27"/>
  <c r="A11" i="27"/>
  <c r="U10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B10" i="27"/>
  <c r="A10" i="27"/>
  <c r="U9" i="27"/>
  <c r="T9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B9" i="27"/>
  <c r="A9" i="27"/>
  <c r="U8" i="27"/>
  <c r="T8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B8" i="27"/>
  <c r="A8" i="27"/>
  <c r="U7" i="27"/>
  <c r="T7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C7" i="27"/>
  <c r="B7" i="27"/>
  <c r="A7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B6" i="27"/>
  <c r="A6" i="27"/>
  <c r="U5" i="27"/>
  <c r="T5" i="27"/>
  <c r="S5" i="27"/>
  <c r="R5" i="27"/>
  <c r="Q5" i="27"/>
  <c r="P5" i="27"/>
  <c r="O5" i="27"/>
  <c r="N5" i="27"/>
  <c r="M5" i="27"/>
  <c r="L5" i="27"/>
  <c r="K5" i="27"/>
  <c r="J5" i="27"/>
  <c r="I5" i="27"/>
  <c r="H5" i="27"/>
  <c r="G5" i="27"/>
  <c r="F5" i="27"/>
  <c r="E5" i="27"/>
  <c r="D5" i="27"/>
  <c r="B5" i="27"/>
  <c r="A5" i="27"/>
  <c r="T4" i="27"/>
  <c r="R4" i="27"/>
  <c r="P4" i="27"/>
  <c r="N4" i="27"/>
  <c r="L4" i="27"/>
  <c r="J4" i="27"/>
  <c r="H4" i="27"/>
  <c r="F4" i="27"/>
  <c r="D4" i="27"/>
  <c r="B4" i="27"/>
  <c r="A44" i="27"/>
  <c r="B5" i="21"/>
  <c r="B22" i="22" s="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U14" i="21"/>
  <c r="T14" i="21"/>
  <c r="S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B7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E6" i="21"/>
  <c r="D6" i="21"/>
  <c r="C6" i="21"/>
  <c r="B6" i="21"/>
  <c r="U5" i="21"/>
  <c r="U22" i="22" s="1"/>
  <c r="T5" i="21"/>
  <c r="T22" i="22" s="1"/>
  <c r="S5" i="21"/>
  <c r="R5" i="21"/>
  <c r="R22" i="22" s="1"/>
  <c r="Q5" i="21"/>
  <c r="Q22" i="22" s="1"/>
  <c r="P5" i="21"/>
  <c r="P22" i="22" s="1"/>
  <c r="O5" i="21"/>
  <c r="O22" i="22" s="1"/>
  <c r="N5" i="21"/>
  <c r="N22" i="22" s="1"/>
  <c r="M5" i="21"/>
  <c r="M22" i="22" s="1"/>
  <c r="L5" i="21"/>
  <c r="L22" i="22" s="1"/>
  <c r="K5" i="21"/>
  <c r="K22" i="22" s="1"/>
  <c r="J5" i="21"/>
  <c r="J22" i="22" s="1"/>
  <c r="I5" i="21"/>
  <c r="I22" i="22" s="1"/>
  <c r="H5" i="21"/>
  <c r="H22" i="22" s="1"/>
  <c r="G5" i="21"/>
  <c r="G22" i="22" s="1"/>
  <c r="F5" i="21"/>
  <c r="F22" i="22" s="1"/>
  <c r="E5" i="21"/>
  <c r="E22" i="22" s="1"/>
  <c r="D5" i="21"/>
  <c r="D22" i="22" s="1"/>
  <c r="C5" i="21"/>
  <c r="C22" i="22" s="1"/>
  <c r="A20" i="22"/>
  <c r="T4" i="22"/>
  <c r="R4" i="22"/>
  <c r="P4" i="22"/>
  <c r="N4" i="22"/>
  <c r="L4" i="22"/>
  <c r="J4" i="22"/>
  <c r="H4" i="22"/>
  <c r="F4" i="22"/>
  <c r="D4" i="22"/>
  <c r="B4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B5" i="22"/>
  <c r="A5" i="22"/>
  <c r="A6" i="21"/>
  <c r="A5" i="21"/>
  <c r="T4" i="21"/>
  <c r="R4" i="21"/>
  <c r="P4" i="21"/>
  <c r="N4" i="21"/>
  <c r="L4" i="21"/>
  <c r="J4" i="21"/>
  <c r="H4" i="21"/>
  <c r="F4" i="21"/>
  <c r="D4" i="21"/>
  <c r="B4" i="21"/>
  <c r="I26" i="16" l="1"/>
  <c r="I27" i="16"/>
  <c r="I28" i="16"/>
  <c r="I29" i="16"/>
  <c r="I25" i="16"/>
  <c r="S22" i="22"/>
  <c r="S21" i="22" s="1"/>
  <c r="I21" i="22"/>
  <c r="Q21" i="22"/>
  <c r="D21" i="22"/>
  <c r="H21" i="22"/>
  <c r="L21" i="22"/>
  <c r="P21" i="22"/>
  <c r="T21" i="22"/>
  <c r="G21" i="22"/>
  <c r="O21" i="22"/>
  <c r="C21" i="22"/>
  <c r="K21" i="22"/>
  <c r="E21" i="22"/>
  <c r="M21" i="22"/>
  <c r="U21" i="22"/>
  <c r="F21" i="22"/>
  <c r="N21" i="22"/>
  <c r="J21" i="22"/>
  <c r="R21" i="22"/>
  <c r="B21" i="22"/>
  <c r="A23" i="22"/>
  <c r="A44" i="21"/>
  <c r="A37" i="26"/>
  <c r="A37" i="25"/>
  <c r="A36" i="26"/>
  <c r="I35" i="26"/>
  <c r="H35" i="26"/>
  <c r="G35" i="26"/>
  <c r="F35" i="26"/>
  <c r="E35" i="26"/>
  <c r="D35" i="26"/>
  <c r="C35" i="26"/>
  <c r="B35" i="26"/>
  <c r="A35" i="26"/>
  <c r="I34" i="26"/>
  <c r="H34" i="26"/>
  <c r="G34" i="26"/>
  <c r="F34" i="26"/>
  <c r="E34" i="26"/>
  <c r="D34" i="26"/>
  <c r="C34" i="26"/>
  <c r="B34" i="26"/>
  <c r="A34" i="26"/>
  <c r="I33" i="26"/>
  <c r="H33" i="26"/>
  <c r="G33" i="26"/>
  <c r="F33" i="26"/>
  <c r="E33" i="26"/>
  <c r="D33" i="26"/>
  <c r="C33" i="26"/>
  <c r="B33" i="26"/>
  <c r="A33" i="26"/>
  <c r="I32" i="26"/>
  <c r="H32" i="26"/>
  <c r="G32" i="26"/>
  <c r="F32" i="26"/>
  <c r="E32" i="26"/>
  <c r="D32" i="26"/>
  <c r="C32" i="26"/>
  <c r="B32" i="26"/>
  <c r="A32" i="26"/>
  <c r="I31" i="26"/>
  <c r="H31" i="26"/>
  <c r="G31" i="26"/>
  <c r="F31" i="26"/>
  <c r="E31" i="26"/>
  <c r="D31" i="26"/>
  <c r="C31" i="26"/>
  <c r="B31" i="26"/>
  <c r="A31" i="26"/>
  <c r="I30" i="26"/>
  <c r="H30" i="26"/>
  <c r="G30" i="26"/>
  <c r="F30" i="26"/>
  <c r="E30" i="26"/>
  <c r="D30" i="26"/>
  <c r="C30" i="26"/>
  <c r="B30" i="26"/>
  <c r="A30" i="26"/>
  <c r="I29" i="26"/>
  <c r="H29" i="26"/>
  <c r="G29" i="26"/>
  <c r="F29" i="26"/>
  <c r="E29" i="26"/>
  <c r="D29" i="26"/>
  <c r="C29" i="26"/>
  <c r="B29" i="26"/>
  <c r="A29" i="26"/>
  <c r="I28" i="26"/>
  <c r="H28" i="26"/>
  <c r="G28" i="26"/>
  <c r="F28" i="26"/>
  <c r="E28" i="26"/>
  <c r="D28" i="26"/>
  <c r="C28" i="26"/>
  <c r="B28" i="26"/>
  <c r="A28" i="26"/>
  <c r="I27" i="26"/>
  <c r="H27" i="26"/>
  <c r="G27" i="26"/>
  <c r="F27" i="26"/>
  <c r="E27" i="26"/>
  <c r="D27" i="26"/>
  <c r="C27" i="26"/>
  <c r="B27" i="26"/>
  <c r="A27" i="26"/>
  <c r="I26" i="26"/>
  <c r="H26" i="26"/>
  <c r="G26" i="26"/>
  <c r="F26" i="26"/>
  <c r="E26" i="26"/>
  <c r="D26" i="26"/>
  <c r="C26" i="26"/>
  <c r="B26" i="26"/>
  <c r="A26" i="26"/>
  <c r="I25" i="26"/>
  <c r="H25" i="26"/>
  <c r="G25" i="26"/>
  <c r="F25" i="26"/>
  <c r="E25" i="26"/>
  <c r="D25" i="26"/>
  <c r="C25" i="26"/>
  <c r="B25" i="26"/>
  <c r="A25" i="26"/>
  <c r="I24" i="26"/>
  <c r="H24" i="26"/>
  <c r="G24" i="26"/>
  <c r="F24" i="26"/>
  <c r="E24" i="26"/>
  <c r="D24" i="26"/>
  <c r="C24" i="26"/>
  <c r="B24" i="26"/>
  <c r="A24" i="26"/>
  <c r="I23" i="26"/>
  <c r="H23" i="26"/>
  <c r="G23" i="26"/>
  <c r="F23" i="26"/>
  <c r="E23" i="26"/>
  <c r="D23" i="26"/>
  <c r="C23" i="26"/>
  <c r="B23" i="26"/>
  <c r="A23" i="26"/>
  <c r="I22" i="26"/>
  <c r="H22" i="26"/>
  <c r="G22" i="26"/>
  <c r="F22" i="26"/>
  <c r="E22" i="26"/>
  <c r="D22" i="26"/>
  <c r="C22" i="26"/>
  <c r="B22" i="26"/>
  <c r="A22" i="26"/>
  <c r="I21" i="26"/>
  <c r="H21" i="26"/>
  <c r="G21" i="26"/>
  <c r="F21" i="26"/>
  <c r="E21" i="26"/>
  <c r="D21" i="26"/>
  <c r="C21" i="26"/>
  <c r="B21" i="26"/>
  <c r="A21" i="26"/>
  <c r="I20" i="26"/>
  <c r="H20" i="26"/>
  <c r="G20" i="26"/>
  <c r="F20" i="26"/>
  <c r="E20" i="26"/>
  <c r="D20" i="26"/>
  <c r="C20" i="26"/>
  <c r="B20" i="26"/>
  <c r="A20" i="26"/>
  <c r="I19" i="26"/>
  <c r="H19" i="26"/>
  <c r="G19" i="26"/>
  <c r="F19" i="26"/>
  <c r="E19" i="26"/>
  <c r="D19" i="26"/>
  <c r="C19" i="26"/>
  <c r="B19" i="26"/>
  <c r="A19" i="26"/>
  <c r="I18" i="26"/>
  <c r="H18" i="26"/>
  <c r="G18" i="26"/>
  <c r="F18" i="26"/>
  <c r="E18" i="26"/>
  <c r="D18" i="26"/>
  <c r="C18" i="26"/>
  <c r="B18" i="26"/>
  <c r="A18" i="26"/>
  <c r="I17" i="26"/>
  <c r="H17" i="26"/>
  <c r="G17" i="26"/>
  <c r="F17" i="26"/>
  <c r="E17" i="26"/>
  <c r="D17" i="26"/>
  <c r="C17" i="26"/>
  <c r="B17" i="26"/>
  <c r="A17" i="26"/>
  <c r="I16" i="26"/>
  <c r="H16" i="26"/>
  <c r="G16" i="26"/>
  <c r="F16" i="26"/>
  <c r="E16" i="26"/>
  <c r="D16" i="26"/>
  <c r="C16" i="26"/>
  <c r="B16" i="26"/>
  <c r="A16" i="26"/>
  <c r="I15" i="26"/>
  <c r="H15" i="26"/>
  <c r="G15" i="26"/>
  <c r="F15" i="26"/>
  <c r="E15" i="26"/>
  <c r="D15" i="26"/>
  <c r="C15" i="26"/>
  <c r="B15" i="26"/>
  <c r="A15" i="26"/>
  <c r="I14" i="26"/>
  <c r="H14" i="26"/>
  <c r="G14" i="26"/>
  <c r="F14" i="26"/>
  <c r="E14" i="26"/>
  <c r="D14" i="26"/>
  <c r="C14" i="26"/>
  <c r="B14" i="26"/>
  <c r="A14" i="26"/>
  <c r="I13" i="26"/>
  <c r="H13" i="26"/>
  <c r="G13" i="26"/>
  <c r="F13" i="26"/>
  <c r="E13" i="26"/>
  <c r="D13" i="26"/>
  <c r="C13" i="26"/>
  <c r="B13" i="26"/>
  <c r="A13" i="26"/>
  <c r="I12" i="26"/>
  <c r="H12" i="26"/>
  <c r="G12" i="26"/>
  <c r="F12" i="26"/>
  <c r="E12" i="26"/>
  <c r="D12" i="26"/>
  <c r="C12" i="26"/>
  <c r="B12" i="26"/>
  <c r="A12" i="26"/>
  <c r="I11" i="26"/>
  <c r="H11" i="26"/>
  <c r="G11" i="26"/>
  <c r="F11" i="26"/>
  <c r="E11" i="26"/>
  <c r="D11" i="26"/>
  <c r="C11" i="26"/>
  <c r="B11" i="26"/>
  <c r="A11" i="26"/>
  <c r="I10" i="26"/>
  <c r="H10" i="26"/>
  <c r="G10" i="26"/>
  <c r="F10" i="26"/>
  <c r="E10" i="26"/>
  <c r="D10" i="26"/>
  <c r="C10" i="26"/>
  <c r="B10" i="26"/>
  <c r="A10" i="26"/>
  <c r="H9" i="26"/>
  <c r="F9" i="26"/>
  <c r="E9" i="26"/>
  <c r="D9" i="26"/>
  <c r="C9" i="26"/>
  <c r="B9" i="26"/>
  <c r="A9" i="26"/>
  <c r="A36" i="25"/>
  <c r="J35" i="25"/>
  <c r="I35" i="25"/>
  <c r="H35" i="25"/>
  <c r="G35" i="25"/>
  <c r="F35" i="25"/>
  <c r="E35" i="25"/>
  <c r="D35" i="25"/>
  <c r="C35" i="25"/>
  <c r="B35" i="25"/>
  <c r="A35" i="25"/>
  <c r="J34" i="25"/>
  <c r="I34" i="25"/>
  <c r="H34" i="25"/>
  <c r="G34" i="25"/>
  <c r="F34" i="25"/>
  <c r="E34" i="25"/>
  <c r="D34" i="25"/>
  <c r="C34" i="25"/>
  <c r="B34" i="25"/>
  <c r="A34" i="25"/>
  <c r="J33" i="25"/>
  <c r="I33" i="25"/>
  <c r="H33" i="25"/>
  <c r="G33" i="25"/>
  <c r="F33" i="25"/>
  <c r="E33" i="25"/>
  <c r="D33" i="25"/>
  <c r="C33" i="25"/>
  <c r="B33" i="25"/>
  <c r="A33" i="25"/>
  <c r="J32" i="25"/>
  <c r="I32" i="25"/>
  <c r="H32" i="25"/>
  <c r="G32" i="25"/>
  <c r="F32" i="25"/>
  <c r="E32" i="25"/>
  <c r="D32" i="25"/>
  <c r="C32" i="25"/>
  <c r="B32" i="25"/>
  <c r="A32" i="25"/>
  <c r="J31" i="25"/>
  <c r="I31" i="25"/>
  <c r="H31" i="25"/>
  <c r="F31" i="25"/>
  <c r="D31" i="25"/>
  <c r="C31" i="25"/>
  <c r="B31" i="25"/>
  <c r="A31" i="25"/>
  <c r="J30" i="25"/>
  <c r="I30" i="25"/>
  <c r="H30" i="25"/>
  <c r="F30" i="25"/>
  <c r="D30" i="25"/>
  <c r="C30" i="25"/>
  <c r="B30" i="25"/>
  <c r="A30" i="25"/>
  <c r="J29" i="25"/>
  <c r="I29" i="25"/>
  <c r="H29" i="25"/>
  <c r="F29" i="25"/>
  <c r="D29" i="25"/>
  <c r="C29" i="25"/>
  <c r="B29" i="25"/>
  <c r="A29" i="25"/>
  <c r="J28" i="25"/>
  <c r="I28" i="25"/>
  <c r="H28" i="25"/>
  <c r="F28" i="25"/>
  <c r="D28" i="25"/>
  <c r="C28" i="25"/>
  <c r="B28" i="25"/>
  <c r="A28" i="25"/>
  <c r="J27" i="25"/>
  <c r="I27" i="25"/>
  <c r="H27" i="25"/>
  <c r="G27" i="25"/>
  <c r="F27" i="25"/>
  <c r="E27" i="25"/>
  <c r="D27" i="25"/>
  <c r="C27" i="25"/>
  <c r="B27" i="25"/>
  <c r="A27" i="25"/>
  <c r="J26" i="25"/>
  <c r="I26" i="25"/>
  <c r="H26" i="25"/>
  <c r="G26" i="25"/>
  <c r="F26" i="25"/>
  <c r="E26" i="25"/>
  <c r="D26" i="25"/>
  <c r="C26" i="25"/>
  <c r="B26" i="25"/>
  <c r="A26" i="25"/>
  <c r="J25" i="25"/>
  <c r="I25" i="25"/>
  <c r="H25" i="25"/>
  <c r="G25" i="25"/>
  <c r="F25" i="25"/>
  <c r="E25" i="25"/>
  <c r="D25" i="25"/>
  <c r="C25" i="25"/>
  <c r="B25" i="25"/>
  <c r="A25" i="25"/>
  <c r="J24" i="25"/>
  <c r="I24" i="25"/>
  <c r="H24" i="25"/>
  <c r="F24" i="25"/>
  <c r="D24" i="25"/>
  <c r="C24" i="25"/>
  <c r="B24" i="25"/>
  <c r="A24" i="25"/>
  <c r="J23" i="25"/>
  <c r="I23" i="25"/>
  <c r="H23" i="25"/>
  <c r="F23" i="25"/>
  <c r="D23" i="25"/>
  <c r="C23" i="25"/>
  <c r="B23" i="25"/>
  <c r="A23" i="25"/>
  <c r="J22" i="25"/>
  <c r="I22" i="25"/>
  <c r="H22" i="25"/>
  <c r="G22" i="25"/>
  <c r="F22" i="25"/>
  <c r="E22" i="25"/>
  <c r="D22" i="25"/>
  <c r="C22" i="25"/>
  <c r="B22" i="25"/>
  <c r="A22" i="25"/>
  <c r="J21" i="25"/>
  <c r="I21" i="25"/>
  <c r="H21" i="25"/>
  <c r="G21" i="25"/>
  <c r="F21" i="25"/>
  <c r="E21" i="25"/>
  <c r="D21" i="25"/>
  <c r="C21" i="25"/>
  <c r="B21" i="25"/>
  <c r="A21" i="25"/>
  <c r="J20" i="25"/>
  <c r="I20" i="25"/>
  <c r="H20" i="25"/>
  <c r="G20" i="25"/>
  <c r="F20" i="25"/>
  <c r="E20" i="25"/>
  <c r="D20" i="25"/>
  <c r="C20" i="25"/>
  <c r="B20" i="25"/>
  <c r="A20" i="25"/>
  <c r="J19" i="25"/>
  <c r="I19" i="25"/>
  <c r="H19" i="25"/>
  <c r="G19" i="25"/>
  <c r="F19" i="25"/>
  <c r="E19" i="25"/>
  <c r="D19" i="25"/>
  <c r="C19" i="25"/>
  <c r="B19" i="25"/>
  <c r="A19" i="25"/>
  <c r="J18" i="25"/>
  <c r="I18" i="25"/>
  <c r="H18" i="25"/>
  <c r="G18" i="25"/>
  <c r="F18" i="25"/>
  <c r="E18" i="25"/>
  <c r="D18" i="25"/>
  <c r="C18" i="25"/>
  <c r="B18" i="25"/>
  <c r="A18" i="25"/>
  <c r="J17" i="25"/>
  <c r="I17" i="25"/>
  <c r="H17" i="25"/>
  <c r="G17" i="25"/>
  <c r="F17" i="25"/>
  <c r="E17" i="25"/>
  <c r="D17" i="25"/>
  <c r="C17" i="25"/>
  <c r="B17" i="25"/>
  <c r="A17" i="25"/>
  <c r="J16" i="25"/>
  <c r="I16" i="25"/>
  <c r="H16" i="25"/>
  <c r="F16" i="25"/>
  <c r="D16" i="25"/>
  <c r="C16" i="25"/>
  <c r="B16" i="25"/>
  <c r="A16" i="25"/>
  <c r="J15" i="25"/>
  <c r="I15" i="25"/>
  <c r="H15" i="25"/>
  <c r="F15" i="25"/>
  <c r="D15" i="25"/>
  <c r="C15" i="25"/>
  <c r="B15" i="25"/>
  <c r="A15" i="25"/>
  <c r="J14" i="25"/>
  <c r="I14" i="25"/>
  <c r="H14" i="25"/>
  <c r="G14" i="25"/>
  <c r="F14" i="25"/>
  <c r="E14" i="25"/>
  <c r="D14" i="25"/>
  <c r="C14" i="25"/>
  <c r="B14" i="25"/>
  <c r="A14" i="25"/>
  <c r="J13" i="25"/>
  <c r="I13" i="25"/>
  <c r="H13" i="25"/>
  <c r="G13" i="25"/>
  <c r="F13" i="25"/>
  <c r="E13" i="25"/>
  <c r="D13" i="25"/>
  <c r="C13" i="25"/>
  <c r="B13" i="25"/>
  <c r="A13" i="25"/>
  <c r="J12" i="25"/>
  <c r="I12" i="25"/>
  <c r="H12" i="25"/>
  <c r="F12" i="25"/>
  <c r="D12" i="25"/>
  <c r="C12" i="25"/>
  <c r="B12" i="25"/>
  <c r="A12" i="25"/>
  <c r="J11" i="25"/>
  <c r="I11" i="25"/>
  <c r="H11" i="25"/>
  <c r="G11" i="25"/>
  <c r="F11" i="25"/>
  <c r="E11" i="25"/>
  <c r="D11" i="25"/>
  <c r="C11" i="25"/>
  <c r="B11" i="25"/>
  <c r="A11" i="25"/>
  <c r="J10" i="25"/>
  <c r="I10" i="25"/>
  <c r="H10" i="25"/>
  <c r="G10" i="25"/>
  <c r="F10" i="25"/>
  <c r="E10" i="25"/>
  <c r="D10" i="25"/>
  <c r="C10" i="25"/>
  <c r="B10" i="25"/>
  <c r="A10" i="25"/>
  <c r="J9" i="25"/>
  <c r="I9" i="25"/>
  <c r="H9" i="25"/>
  <c r="G9" i="25"/>
  <c r="F9" i="25"/>
  <c r="E9" i="25"/>
  <c r="D9" i="25"/>
  <c r="C9" i="25"/>
  <c r="B9" i="25"/>
  <c r="A9" i="25"/>
  <c r="A5" i="26"/>
  <c r="A5" i="25"/>
  <c r="A36" i="24"/>
  <c r="J35" i="24"/>
  <c r="I35" i="24"/>
  <c r="H35" i="24"/>
  <c r="G35" i="24"/>
  <c r="F35" i="24"/>
  <c r="E35" i="24"/>
  <c r="D35" i="24"/>
  <c r="C35" i="24"/>
  <c r="B35" i="24"/>
  <c r="A35" i="24"/>
  <c r="J34" i="24"/>
  <c r="I34" i="24"/>
  <c r="H34" i="24"/>
  <c r="G34" i="24"/>
  <c r="F34" i="24"/>
  <c r="E34" i="24"/>
  <c r="D34" i="24"/>
  <c r="C34" i="24"/>
  <c r="B34" i="24"/>
  <c r="A34" i="24"/>
  <c r="J33" i="24"/>
  <c r="I33" i="24"/>
  <c r="H33" i="24"/>
  <c r="G33" i="24"/>
  <c r="F33" i="24"/>
  <c r="E33" i="24"/>
  <c r="D33" i="24"/>
  <c r="C33" i="24"/>
  <c r="B33" i="24"/>
  <c r="A33" i="24"/>
  <c r="J32" i="24"/>
  <c r="I32" i="24"/>
  <c r="H32" i="24"/>
  <c r="G32" i="24"/>
  <c r="F32" i="24"/>
  <c r="E32" i="24"/>
  <c r="D32" i="24"/>
  <c r="C32" i="24"/>
  <c r="B32" i="24"/>
  <c r="A32" i="24"/>
  <c r="J31" i="24"/>
  <c r="I31" i="24"/>
  <c r="H31" i="24"/>
  <c r="G31" i="24"/>
  <c r="F31" i="24"/>
  <c r="E31" i="24"/>
  <c r="D31" i="24"/>
  <c r="C31" i="24"/>
  <c r="B31" i="24"/>
  <c r="A31" i="24"/>
  <c r="J30" i="24"/>
  <c r="I30" i="24"/>
  <c r="H30" i="24"/>
  <c r="G30" i="24"/>
  <c r="F30" i="24"/>
  <c r="E30" i="24"/>
  <c r="D30" i="24"/>
  <c r="C30" i="24"/>
  <c r="B30" i="24"/>
  <c r="A30" i="24"/>
  <c r="J29" i="24"/>
  <c r="I29" i="24"/>
  <c r="H29" i="24"/>
  <c r="G29" i="24"/>
  <c r="F29" i="24"/>
  <c r="E29" i="24"/>
  <c r="D29" i="24"/>
  <c r="C29" i="24"/>
  <c r="B29" i="24"/>
  <c r="A29" i="24"/>
  <c r="J28" i="24"/>
  <c r="I28" i="24"/>
  <c r="H28" i="24"/>
  <c r="G28" i="24"/>
  <c r="F28" i="24"/>
  <c r="E28" i="24"/>
  <c r="D28" i="24"/>
  <c r="C28" i="24"/>
  <c r="B28" i="24"/>
  <c r="A28" i="24"/>
  <c r="J27" i="24"/>
  <c r="I27" i="24"/>
  <c r="H27" i="24"/>
  <c r="G27" i="24"/>
  <c r="F27" i="24"/>
  <c r="E27" i="24"/>
  <c r="D27" i="24"/>
  <c r="C27" i="24"/>
  <c r="B27" i="24"/>
  <c r="A27" i="24"/>
  <c r="J26" i="24"/>
  <c r="I26" i="24"/>
  <c r="H26" i="24"/>
  <c r="G26" i="24"/>
  <c r="F26" i="24"/>
  <c r="E26" i="24"/>
  <c r="D26" i="24"/>
  <c r="C26" i="24"/>
  <c r="B26" i="24"/>
  <c r="A26" i="24"/>
  <c r="J25" i="24"/>
  <c r="I25" i="24"/>
  <c r="H25" i="24"/>
  <c r="G25" i="24"/>
  <c r="F25" i="24"/>
  <c r="E25" i="24"/>
  <c r="D25" i="24"/>
  <c r="C25" i="24"/>
  <c r="B25" i="24"/>
  <c r="A25" i="24"/>
  <c r="J24" i="24"/>
  <c r="I24" i="24"/>
  <c r="H24" i="24"/>
  <c r="G24" i="24"/>
  <c r="F24" i="24"/>
  <c r="E24" i="24"/>
  <c r="D24" i="24"/>
  <c r="C24" i="24"/>
  <c r="B24" i="24"/>
  <c r="A24" i="24"/>
  <c r="J23" i="24"/>
  <c r="I23" i="24"/>
  <c r="H23" i="24"/>
  <c r="G23" i="24"/>
  <c r="F23" i="24"/>
  <c r="E23" i="24"/>
  <c r="D23" i="24"/>
  <c r="C23" i="24"/>
  <c r="B23" i="24"/>
  <c r="A23" i="24"/>
  <c r="J22" i="24"/>
  <c r="I22" i="24"/>
  <c r="H22" i="24"/>
  <c r="G22" i="24"/>
  <c r="F22" i="24"/>
  <c r="E22" i="24"/>
  <c r="D22" i="24"/>
  <c r="C22" i="24"/>
  <c r="B22" i="24"/>
  <c r="A22" i="24"/>
  <c r="J21" i="24"/>
  <c r="I21" i="24"/>
  <c r="H21" i="24"/>
  <c r="G21" i="24"/>
  <c r="F21" i="24"/>
  <c r="E21" i="24"/>
  <c r="D21" i="24"/>
  <c r="C21" i="24"/>
  <c r="B21" i="24"/>
  <c r="A21" i="24"/>
  <c r="J20" i="24"/>
  <c r="I20" i="24"/>
  <c r="H20" i="24"/>
  <c r="G20" i="24"/>
  <c r="F20" i="24"/>
  <c r="E20" i="24"/>
  <c r="D20" i="24"/>
  <c r="C20" i="24"/>
  <c r="B20" i="24"/>
  <c r="A20" i="24"/>
  <c r="J19" i="24"/>
  <c r="I19" i="24"/>
  <c r="H19" i="24"/>
  <c r="G19" i="24"/>
  <c r="F19" i="24"/>
  <c r="E19" i="24"/>
  <c r="D19" i="24"/>
  <c r="C19" i="24"/>
  <c r="B19" i="24"/>
  <c r="A19" i="24"/>
  <c r="J18" i="24"/>
  <c r="I18" i="24"/>
  <c r="H18" i="24"/>
  <c r="G18" i="24"/>
  <c r="F18" i="24"/>
  <c r="E18" i="24"/>
  <c r="D18" i="24"/>
  <c r="C18" i="24"/>
  <c r="B18" i="24"/>
  <c r="A18" i="24"/>
  <c r="J17" i="24"/>
  <c r="I17" i="24"/>
  <c r="H17" i="24"/>
  <c r="G17" i="24"/>
  <c r="F17" i="24"/>
  <c r="E17" i="24"/>
  <c r="D17" i="24"/>
  <c r="C17" i="24"/>
  <c r="B17" i="24"/>
  <c r="A17" i="24"/>
  <c r="J16" i="24"/>
  <c r="I16" i="24"/>
  <c r="H16" i="24"/>
  <c r="G16" i="24"/>
  <c r="F16" i="24"/>
  <c r="E16" i="24"/>
  <c r="D16" i="24"/>
  <c r="C16" i="24"/>
  <c r="B16" i="24"/>
  <c r="A16" i="24"/>
  <c r="J15" i="24"/>
  <c r="I15" i="24"/>
  <c r="H15" i="24"/>
  <c r="G15" i="24"/>
  <c r="F15" i="24"/>
  <c r="E15" i="24"/>
  <c r="D15" i="24"/>
  <c r="C15" i="24"/>
  <c r="B15" i="24"/>
  <c r="A15" i="24"/>
  <c r="J14" i="24"/>
  <c r="I14" i="24"/>
  <c r="H14" i="24"/>
  <c r="G14" i="24"/>
  <c r="F14" i="24"/>
  <c r="E14" i="24"/>
  <c r="D14" i="24"/>
  <c r="C14" i="24"/>
  <c r="B14" i="24"/>
  <c r="A14" i="24"/>
  <c r="J13" i="24"/>
  <c r="I13" i="24"/>
  <c r="H13" i="24"/>
  <c r="G13" i="24"/>
  <c r="F13" i="24"/>
  <c r="E13" i="24"/>
  <c r="D13" i="24"/>
  <c r="C13" i="24"/>
  <c r="B13" i="24"/>
  <c r="A13" i="24"/>
  <c r="J12" i="24"/>
  <c r="I12" i="24"/>
  <c r="H12" i="24"/>
  <c r="G12" i="24"/>
  <c r="F12" i="24"/>
  <c r="E12" i="24"/>
  <c r="D12" i="24"/>
  <c r="C12" i="24"/>
  <c r="B12" i="24"/>
  <c r="A12" i="24"/>
  <c r="J11" i="24"/>
  <c r="I11" i="24"/>
  <c r="H11" i="24"/>
  <c r="G11" i="24"/>
  <c r="F11" i="24"/>
  <c r="E11" i="24"/>
  <c r="D11" i="24"/>
  <c r="C11" i="24"/>
  <c r="B11" i="24"/>
  <c r="A11" i="24"/>
  <c r="J10" i="24"/>
  <c r="I10" i="24"/>
  <c r="H10" i="24"/>
  <c r="G10" i="24"/>
  <c r="F10" i="24"/>
  <c r="E10" i="24"/>
  <c r="D10" i="24"/>
  <c r="C10" i="24"/>
  <c r="B10" i="24"/>
  <c r="A10" i="24"/>
  <c r="J9" i="24"/>
  <c r="I9" i="24"/>
  <c r="H9" i="24"/>
  <c r="G9" i="24"/>
  <c r="F9" i="24"/>
  <c r="E9" i="24"/>
  <c r="D9" i="24"/>
  <c r="C9" i="24"/>
  <c r="B9" i="24"/>
  <c r="A9" i="24"/>
  <c r="A5" i="2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E2FB37-50E2-4E04-9D4A-83D20DCDFE8E}" keepAlive="1" name="Consulta - usda_consulta_cafe" description="Conexão com a consulta 'usda_consulta_cafe' na pasta de trabalho." type="5" refreshedVersion="8" background="1" saveData="1">
    <dbPr connection="Provider=Microsoft.Mashup.OleDb.1;Data Source=$Workbook$;Location=usda_consulta_cafe;Extended Properties=&quot;&quot;" command="SELECT * FROM [usda_consulta_cafe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<sst xmlns="http://schemas.openxmlformats.org/spreadsheetml/2006/main" count="402" uniqueCount="144">
  <si>
    <t>MT</t>
  </si>
  <si>
    <t>MS</t>
  </si>
  <si>
    <t>GO</t>
  </si>
  <si>
    <t>MG</t>
  </si>
  <si>
    <t>SP</t>
  </si>
  <si>
    <t>PR</t>
  </si>
  <si>
    <t>TOTAL</t>
  </si>
  <si>
    <t>Safra 2017/2018</t>
  </si>
  <si>
    <t>ÁREA EM PRODUÇÃO (ha)</t>
  </si>
  <si>
    <t>PRODUTIVIDADE (sc/ha)</t>
  </si>
  <si>
    <t>%</t>
  </si>
  <si>
    <t>BA</t>
  </si>
  <si>
    <t>ES</t>
  </si>
  <si>
    <t>RJ</t>
  </si>
  <si>
    <t>RO</t>
  </si>
  <si>
    <t>UF</t>
  </si>
  <si>
    <t>Fonte: Conab</t>
  </si>
  <si>
    <t>Vigência</t>
  </si>
  <si>
    <t>Brasil</t>
  </si>
  <si>
    <t>CAFÉ ARÁBICA (preço básico)</t>
  </si>
  <si>
    <t>Café arábica, tipo 6, bebida dura para melhor, com até 86 defeitos, peneira 13 acima, admitido até 10% de vazamento e teor de umidade de até 12,5% (Básico).</t>
  </si>
  <si>
    <t>CAFÉ ROBUSTA (CONILON) - preço básico</t>
  </si>
  <si>
    <t>Café conilon, tipo 7, com até 150 defeitos, peneira 13 acima e teor de umidade de até 12,5% (Básico).</t>
  </si>
  <si>
    <t>Descrição</t>
  </si>
  <si>
    <t>Café Moído: Evolução dos Preços Médios Mensais no Varejo de São Paulo (R$/500 gr.)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</si>
  <si>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</si>
  <si>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</si>
  <si>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</si>
  <si>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</si>
  <si>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</si>
  <si>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</si>
  <si>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</si>
  <si>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</si>
  <si>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</si>
  <si>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</si>
  <si>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</si>
  <si>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</si>
  <si>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</si>
  <si>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Média</t>
  </si>
  <si>
    <t>Var. Anual (%)</t>
  </si>
  <si>
    <t>Operações               UF</t>
  </si>
  <si>
    <t>Recursos                        R$</t>
  </si>
  <si>
    <t>Contratos          nº</t>
  </si>
  <si>
    <t>DF</t>
  </si>
  <si>
    <t>AC</t>
  </si>
  <si>
    <t>Programas</t>
  </si>
  <si>
    <t>Contratos        nº</t>
  </si>
  <si>
    <t>PRONAMP</t>
  </si>
  <si>
    <t>PRONAF</t>
  </si>
  <si>
    <t>FUNCAFÉ</t>
  </si>
  <si>
    <t>SEM VÍNCULOS</t>
  </si>
  <si>
    <t xml:space="preserve"> Preços Mínimos de Garantia (R$/60 kg)</t>
  </si>
  <si>
    <t>21011110Café Solúvel, mesmo descafeinado</t>
  </si>
  <si>
    <t>21011190Outros Extratos, essencias e concentrados, de café</t>
  </si>
  <si>
    <t>21011200Preparas. a base de extratos, essencias, concentrad. de café</t>
  </si>
  <si>
    <t>09011110Café não torrado, não descafeinado, em grão</t>
  </si>
  <si>
    <t>09011190Café não torrado, não descafeinado, exceto em grão</t>
  </si>
  <si>
    <t>09011200Café não torrado, descafeinado</t>
  </si>
  <si>
    <t>09012100Café torrado, não descafeinado</t>
  </si>
  <si>
    <t>09012200Café torrado, descafeinado</t>
  </si>
  <si>
    <t>NCM</t>
  </si>
  <si>
    <t>PRODUÇÃO (mil sacas beneficiadas)</t>
  </si>
  <si>
    <t>Safra 2020/2021</t>
  </si>
  <si>
    <t>PE</t>
  </si>
  <si>
    <t>Safra 2021/2022</t>
  </si>
  <si>
    <t>Destino</t>
  </si>
  <si>
    <t>Oferta e Demanda Café Verde (milhões de sacas de 60kg)</t>
  </si>
  <si>
    <t>Comparativo de área, produtividade e produção</t>
  </si>
  <si>
    <t>21011200Preparas. a base extratos, essencias, concent. de café</t>
  </si>
  <si>
    <t>Outros</t>
  </si>
  <si>
    <t>Total</t>
  </si>
  <si>
    <t>Produto/ Mês</t>
  </si>
  <si>
    <t>Exportações de Café verde e derivados - Mensal - (milhões sacas 60 kg)</t>
  </si>
  <si>
    <t>Qtde</t>
  </si>
  <si>
    <t>Importações de Café verde e derivados - Mensal - (milhões sacas 60 kg)</t>
  </si>
  <si>
    <t>Exportações de Café Verde - Destino - (milhões sacas 60 kg)</t>
  </si>
  <si>
    <t>Safra 2022/2023</t>
  </si>
  <si>
    <t xml:space="preserve">VAR. % </t>
  </si>
  <si>
    <t>PB</t>
  </si>
  <si>
    <t>SEM VINCULOS</t>
  </si>
  <si>
    <t>Safra 2023/2024</t>
  </si>
  <si>
    <t>Safra 2024/2025</t>
  </si>
  <si>
    <t>Produto_</t>
  </si>
  <si>
    <t>Pais_</t>
  </si>
  <si>
    <t>Ano_</t>
  </si>
  <si>
    <t>Estoque_Inicial</t>
  </si>
  <si>
    <t>Produção_Arabica</t>
  </si>
  <si>
    <t>Produção_Robusta</t>
  </si>
  <si>
    <t>Producao_</t>
  </si>
  <si>
    <t>Importacao_</t>
  </si>
  <si>
    <t>Suprimento_Total</t>
  </si>
  <si>
    <t>Exportacao_</t>
  </si>
  <si>
    <t>Consumo_Domestico</t>
  </si>
  <si>
    <t>Estoque_Final</t>
  </si>
  <si>
    <t>Exportação_Grao</t>
  </si>
  <si>
    <t>Exportação_Torrado</t>
  </si>
  <si>
    <t>Exportação_Soluvel</t>
  </si>
  <si>
    <t>Café Verde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</si>
  <si>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</si>
  <si>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</si>
  <si>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</si>
  <si>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</si>
  <si>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</si>
  <si>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</si>
  <si>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</si>
  <si>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</si>
  <si>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Colômbia</t>
  </si>
  <si>
    <t>Vietnã</t>
  </si>
  <si>
    <t>Mundo</t>
  </si>
  <si>
    <t>Rótulos de Linha</t>
  </si>
  <si>
    <t>Soma de Estoque_Inicial</t>
  </si>
  <si>
    <t>Soma de Produção_Arabica</t>
  </si>
  <si>
    <t>Soma de Produção_Robusta</t>
  </si>
  <si>
    <t>Soma de Producao_</t>
  </si>
  <si>
    <t>Soma de Importacao_</t>
  </si>
  <si>
    <t>Soma de Consumo_Domestico</t>
  </si>
  <si>
    <t>Soma de Exportacao_</t>
  </si>
  <si>
    <t>Soma de Estoque_Final</t>
  </si>
  <si>
    <t>Safra</t>
  </si>
  <si>
    <t>Estoque Inicial</t>
  </si>
  <si>
    <t>Produção Arábica</t>
  </si>
  <si>
    <t>Produção Robusta</t>
  </si>
  <si>
    <t>Produção Total</t>
  </si>
  <si>
    <t>Importação</t>
  </si>
  <si>
    <t>Consumo Doméstico</t>
  </si>
  <si>
    <t>Exportação</t>
  </si>
  <si>
    <t>Estoque Final</t>
  </si>
  <si>
    <t>2024/2025</t>
  </si>
  <si>
    <t>Safra 2025</t>
  </si>
  <si>
    <t>Crédito Agrícola para Café - Custeio - 2025</t>
  </si>
  <si>
    <t>Safra 2025/2026</t>
  </si>
  <si>
    <t xml:space="preserve">Fonte: PROCON/DIEESE/SP - preço médio apurado nas pesquisas diárias em 70 supermercados paulistanos. </t>
  </si>
  <si>
    <t>2025/2026</t>
  </si>
  <si>
    <t>Fonte: Bacen - Sicor. Extraído em 15/01/2026 10:40, ref. ao período 01/01 a 31/12/2025.</t>
  </si>
  <si>
    <t>Café Arábica – Safras 2025 e 2026</t>
  </si>
  <si>
    <t>Café Robusta – Safras 2025 e 2026</t>
  </si>
  <si>
    <t>Café Total (Arábica+Robusta) – Safras 2025 e 2026</t>
  </si>
  <si>
    <t>Safra 2026</t>
  </si>
  <si>
    <t>2026 (*)</t>
  </si>
  <si>
    <t>Crédito Agrícola para Café - Custeio - 2026</t>
  </si>
  <si>
    <t>Safra 2026/2027</t>
  </si>
  <si>
    <t>abril/2026 a março/2027</t>
  </si>
  <si>
    <t>Obs.: última pesquisa disponível no portal do ProconSP é do mês de maio-26</t>
  </si>
  <si>
    <t>Fonte: Bacen - Sicor. Extraído em 07/07/2026 10:51, ref. ao período 01/01 a 30/06/2026.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</si>
</sst>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  <numFmt numFmtId="167" formatCode="#,##0.0"/>
    <numFmt numFmtId="168" formatCode="0.0"/>
    <numFmt numFmtId="169" formatCode="_(* #,##0.0_);_(* \(#,##0.0\);_(* \-?_);_(@_)"/>
    <numFmt numFmtId="170" formatCode="_(* #,##0.00_);_(* \(#,##0.00\);_(* \-_);_(@_)"/>
    <numFmt numFmtId="171" formatCode="_(* #,##0.0_);_(* \(#,##0.0\);_(* \-_);_(@_)"/>
    <numFmt numFmtId="172" formatCode="_-* #,##0.0_-;\-* #,##0.0_-;_-* &quot;-&quot;??_-;_-@_-"/>
    <numFmt numFmtId="173" formatCode="_-* #,##0.0_-;\-* #,##0.0_-;_-* &quot;-&quot;?_-;_-@_-"/>
    <numFmt numFmtId="174" formatCode="0.0000"/>
    <numFmt numFmtId="175" formatCode="0.000"/>
    <numFmt numFmtId="176" formatCode="_(* #,##0_);_(* \(#,##0\);_(* &quot;-&quot;??_);_(@_)"/>
    <numFmt numFmtId="177" formatCode="_-* #,##0.00_-;\-* #,##0.00_-;_-* &quot;-&quot;?_-;_-@_-"/>
    <numFmt numFmtId="178" formatCode="_-* #,##0.000_-;\-* #,##0.000_-;_-* &quot;-&quot;?_-;_-@_-"/>
    <numFmt numFmtId="179" formatCode="_-* #,##0.0000_-;\-* #,##0.0000_-;_-* &quot;-&quot;?_-;_-@_-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8"/>
      <color indexed="1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8"/>
      <color indexed="63"/>
      <name val="Arial"/>
      <family val="2"/>
    </font>
    <font>
      <sz val="7"/>
      <name val="Tahoma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5"/>
      <color theme="1"/>
      <name val="Calibri"/>
      <family val="2"/>
      <scheme val="minor"/>
    </font>
    <font>
      <sz val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2"/>
      </patternFill>
    </fill>
  </fills>
  <borders count="5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9" tint="0.39997558519241921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7" fillId="0" borderId="0"/>
    <xf numFmtId="0" fontId="7" fillId="0" borderId="0"/>
  </cellStyleXfs>
  <cellXfs count="250">
    <xf numFmtId="0" fontId="0" fillId="0" borderId="0" xfId="0"/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65" fontId="6" fillId="0" borderId="0" xfId="3" applyFont="1" applyFill="1" applyBorder="1" applyAlignment="1">
      <alignment vertical="center"/>
    </xf>
    <xf numFmtId="0" fontId="0" fillId="3" borderId="21" xfId="0" applyFill="1" applyBorder="1" applyAlignment="1">
      <alignment horizontal="left" vertical="center"/>
    </xf>
    <xf numFmtId="4" fontId="0" fillId="3" borderId="22" xfId="0" applyNumberFormat="1" applyFill="1" applyBorder="1" applyAlignment="1">
      <alignment vertical="center"/>
    </xf>
    <xf numFmtId="4" fontId="0" fillId="3" borderId="23" xfId="0" applyNumberFormat="1" applyFill="1" applyBorder="1" applyAlignment="1">
      <alignment vertical="center"/>
    </xf>
    <xf numFmtId="0" fontId="0" fillId="8" borderId="15" xfId="0" applyFill="1" applyBorder="1" applyAlignment="1">
      <alignment horizontal="left" vertical="center"/>
    </xf>
    <xf numFmtId="4" fontId="0" fillId="8" borderId="16" xfId="0" applyNumberFormat="1" applyFill="1" applyBorder="1" applyAlignment="1">
      <alignment vertical="center"/>
    </xf>
    <xf numFmtId="4" fontId="0" fillId="8" borderId="17" xfId="0" applyNumberFormat="1" applyFill="1" applyBorder="1" applyAlignment="1">
      <alignment vertical="center"/>
    </xf>
    <xf numFmtId="0" fontId="0" fillId="8" borderId="18" xfId="0" applyFill="1" applyBorder="1" applyAlignment="1">
      <alignment horizontal="left" vertical="center"/>
    </xf>
    <xf numFmtId="4" fontId="0" fillId="8" borderId="19" xfId="0" applyNumberFormat="1" applyFill="1" applyBorder="1" applyAlignment="1">
      <alignment vertical="center"/>
    </xf>
    <xf numFmtId="4" fontId="0" fillId="8" borderId="20" xfId="0" applyNumberForma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4" fontId="0" fillId="5" borderId="2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168" fontId="0" fillId="4" borderId="13" xfId="0" applyNumberFormat="1" applyFill="1" applyBorder="1" applyAlignment="1">
      <alignment vertical="center"/>
    </xf>
    <xf numFmtId="2" fontId="0" fillId="4" borderId="13" xfId="0" applyNumberFormat="1" applyFill="1" applyBorder="1" applyAlignment="1">
      <alignment vertical="center"/>
    </xf>
    <xf numFmtId="2" fontId="0" fillId="4" borderId="14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165" fontId="0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166" fontId="7" fillId="0" borderId="0" xfId="4" applyNumberFormat="1" applyFont="1" applyFill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166" fontId="7" fillId="0" borderId="1" xfId="4" applyNumberFormat="1" applyFont="1" applyFill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6" fontId="15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6" fillId="0" borderId="34" xfId="1" applyFont="1" applyBorder="1" applyAlignment="1">
      <alignment vertical="center"/>
    </xf>
    <xf numFmtId="0" fontId="3" fillId="2" borderId="31" xfId="1" applyFont="1" applyFill="1" applyBorder="1" applyAlignment="1">
      <alignment horizontal="center" vertical="center" wrapText="1"/>
    </xf>
    <xf numFmtId="0" fontId="3" fillId="11" borderId="34" xfId="1" applyFont="1" applyFill="1" applyBorder="1" applyAlignment="1">
      <alignment horizontal="center" vertical="center" wrapText="1"/>
    </xf>
    <xf numFmtId="0" fontId="3" fillId="6" borderId="34" xfId="1" applyFont="1" applyFill="1" applyBorder="1" applyAlignment="1">
      <alignment horizontal="center" vertical="center" wrapText="1"/>
    </xf>
    <xf numFmtId="0" fontId="3" fillId="7" borderId="34" xfId="1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 wrapText="1"/>
    </xf>
    <xf numFmtId="165" fontId="6" fillId="11" borderId="30" xfId="3" applyFont="1" applyFill="1" applyBorder="1" applyAlignment="1">
      <alignment vertical="center"/>
    </xf>
    <xf numFmtId="165" fontId="6" fillId="6" borderId="30" xfId="3" applyFont="1" applyFill="1" applyBorder="1" applyAlignment="1">
      <alignment vertical="center"/>
    </xf>
    <xf numFmtId="165" fontId="6" fillId="7" borderId="30" xfId="3" applyFont="1" applyFill="1" applyBorder="1" applyAlignment="1">
      <alignment vertical="center"/>
    </xf>
    <xf numFmtId="165" fontId="6" fillId="0" borderId="39" xfId="3" applyFont="1" applyFill="1" applyBorder="1" applyAlignment="1">
      <alignment horizontal="center" vertical="center" wrapText="1"/>
    </xf>
    <xf numFmtId="0" fontId="4" fillId="0" borderId="32" xfId="1" applyFont="1" applyBorder="1" applyAlignment="1">
      <alignment vertical="center" wrapText="1"/>
    </xf>
    <xf numFmtId="0" fontId="14" fillId="0" borderId="32" xfId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166" fontId="1" fillId="0" borderId="25" xfId="4" applyNumberFormat="1" applyFont="1" applyBorder="1" applyAlignment="1">
      <alignment vertical="center"/>
    </xf>
    <xf numFmtId="165" fontId="1" fillId="0" borderId="25" xfId="4" applyFont="1" applyBorder="1" applyAlignment="1">
      <alignment vertical="center"/>
    </xf>
    <xf numFmtId="166" fontId="1" fillId="0" borderId="25" xfId="4" applyNumberFormat="1" applyFont="1" applyFill="1" applyBorder="1" applyAlignment="1">
      <alignment vertical="center"/>
    </xf>
    <xf numFmtId="165" fontId="1" fillId="0" borderId="25" xfId="4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165" fontId="1" fillId="3" borderId="4" xfId="4" applyFont="1" applyFill="1" applyBorder="1" applyAlignment="1">
      <alignment vertical="center"/>
    </xf>
    <xf numFmtId="0" fontId="1" fillId="0" borderId="24" xfId="0" applyFont="1" applyBorder="1" applyAlignment="1">
      <alignment horizontal="left" vertical="center"/>
    </xf>
    <xf numFmtId="0" fontId="1" fillId="3" borderId="24" xfId="0" applyFont="1" applyFill="1" applyBorder="1" applyAlignment="1">
      <alignment horizontal="center" vertical="center"/>
    </xf>
    <xf numFmtId="166" fontId="1" fillId="3" borderId="25" xfId="4" applyNumberFormat="1" applyFont="1" applyFill="1" applyBorder="1" applyAlignment="1">
      <alignment vertical="center"/>
    </xf>
    <xf numFmtId="0" fontId="17" fillId="0" borderId="0" xfId="6" applyFont="1" applyAlignment="1">
      <alignment vertical="center"/>
    </xf>
    <xf numFmtId="0" fontId="0" fillId="0" borderId="42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43" xfId="0" applyBorder="1" applyAlignment="1">
      <alignment horizontal="left" indent="1"/>
    </xf>
    <xf numFmtId="0" fontId="17" fillId="0" borderId="0" xfId="6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42" xfId="0" applyBorder="1" applyAlignment="1">
      <alignment horizontal="left"/>
    </xf>
    <xf numFmtId="167" fontId="0" fillId="0" borderId="30" xfId="0" applyNumberFormat="1" applyBorder="1"/>
    <xf numFmtId="167" fontId="0" fillId="0" borderId="39" xfId="0" applyNumberFormat="1" applyBorder="1"/>
    <xf numFmtId="167" fontId="0" fillId="0" borderId="40" xfId="0" applyNumberFormat="1" applyBorder="1"/>
    <xf numFmtId="164" fontId="1" fillId="0" borderId="0" xfId="0" applyNumberFormat="1" applyFont="1" applyAlignment="1">
      <alignment horizontal="left" vertical="center"/>
    </xf>
    <xf numFmtId="167" fontId="0" fillId="0" borderId="44" xfId="0" applyNumberFormat="1" applyBorder="1"/>
    <xf numFmtId="0" fontId="0" fillId="0" borderId="46" xfId="0" applyBorder="1" applyAlignment="1">
      <alignment horizontal="center" vertical="center" wrapText="1"/>
    </xf>
    <xf numFmtId="0" fontId="0" fillId="10" borderId="45" xfId="0" applyFill="1" applyBorder="1" applyAlignment="1">
      <alignment horizontal="left" indent="1"/>
    </xf>
    <xf numFmtId="165" fontId="1" fillId="3" borderId="25" xfId="4" applyFont="1" applyFill="1" applyBorder="1" applyAlignment="1">
      <alignment vertical="center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0" fontId="19" fillId="15" borderId="34" xfId="0" applyFont="1" applyFill="1" applyBorder="1" applyAlignment="1">
      <alignment horizontal="center" vertical="center" wrapText="1"/>
    </xf>
    <xf numFmtId="0" fontId="19" fillId="15" borderId="33" xfId="0" applyFont="1" applyFill="1" applyBorder="1" applyAlignment="1">
      <alignment horizontal="center" vertical="center" wrapText="1"/>
    </xf>
    <xf numFmtId="0" fontId="19" fillId="14" borderId="48" xfId="0" applyFont="1" applyFill="1" applyBorder="1" applyAlignment="1">
      <alignment horizontal="left"/>
    </xf>
    <xf numFmtId="3" fontId="19" fillId="14" borderId="48" xfId="0" applyNumberFormat="1" applyFont="1" applyFill="1" applyBorder="1"/>
    <xf numFmtId="0" fontId="19" fillId="4" borderId="48" xfId="0" applyFont="1" applyFill="1" applyBorder="1" applyAlignment="1">
      <alignment horizontal="left"/>
    </xf>
    <xf numFmtId="0" fontId="19" fillId="7" borderId="48" xfId="0" applyFont="1" applyFill="1" applyBorder="1" applyAlignment="1">
      <alignment horizontal="left"/>
    </xf>
    <xf numFmtId="167" fontId="19" fillId="4" borderId="48" xfId="0" applyNumberFormat="1" applyFont="1" applyFill="1" applyBorder="1"/>
    <xf numFmtId="167" fontId="19" fillId="7" borderId="48" xfId="0" applyNumberFormat="1" applyFont="1" applyFill="1" applyBorder="1"/>
    <xf numFmtId="164" fontId="20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167" fontId="16" fillId="18" borderId="0" xfId="3" applyNumberFormat="1" applyFont="1" applyFill="1" applyBorder="1" applyAlignment="1" applyProtection="1">
      <alignment vertical="center"/>
    </xf>
    <xf numFmtId="167" fontId="22" fillId="18" borderId="0" xfId="3" applyNumberFormat="1" applyFont="1" applyFill="1" applyBorder="1" applyAlignment="1" applyProtection="1">
      <alignment vertical="center"/>
    </xf>
    <xf numFmtId="164" fontId="24" fillId="0" borderId="0" xfId="0" applyNumberFormat="1" applyFont="1" applyAlignment="1">
      <alignment vertical="center"/>
    </xf>
    <xf numFmtId="0" fontId="0" fillId="0" borderId="47" xfId="0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166" fontId="1" fillId="0" borderId="46" xfId="4" applyNumberFormat="1" applyFont="1" applyBorder="1" applyAlignment="1">
      <alignment vertical="center"/>
    </xf>
    <xf numFmtId="165" fontId="1" fillId="0" borderId="46" xfId="4" applyFont="1" applyBorder="1" applyAlignment="1">
      <alignment vertical="center"/>
    </xf>
    <xf numFmtId="0" fontId="25" fillId="0" borderId="0" xfId="1" applyFont="1" applyAlignment="1">
      <alignment vertical="center"/>
    </xf>
    <xf numFmtId="0" fontId="19" fillId="15" borderId="45" xfId="0" applyFont="1" applyFill="1" applyBorder="1" applyAlignment="1">
      <alignment horizontal="center" vertical="center" wrapText="1"/>
    </xf>
    <xf numFmtId="167" fontId="23" fillId="16" borderId="51" xfId="3" applyNumberFormat="1" applyFont="1" applyFill="1" applyBorder="1" applyAlignment="1" applyProtection="1">
      <alignment horizontal="left" vertical="center" indent="1"/>
    </xf>
    <xf numFmtId="167" fontId="23" fillId="16" borderId="51" xfId="3" applyNumberFormat="1" applyFont="1" applyFill="1" applyBorder="1" applyAlignment="1" applyProtection="1">
      <alignment vertical="center"/>
    </xf>
    <xf numFmtId="167" fontId="26" fillId="0" borderId="27" xfId="3" applyNumberFormat="1" applyFont="1" applyFill="1" applyBorder="1" applyAlignment="1" applyProtection="1">
      <alignment horizontal="left" vertical="center" indent="1"/>
    </xf>
    <xf numFmtId="171" fontId="26" fillId="0" borderId="28" xfId="3" applyNumberFormat="1" applyFont="1" applyFill="1" applyBorder="1" applyAlignment="1" applyProtection="1">
      <alignment vertical="center"/>
      <protection locked="0"/>
    </xf>
    <xf numFmtId="171" fontId="26" fillId="0" borderId="29" xfId="3" applyNumberFormat="1" applyFont="1" applyFill="1" applyBorder="1" applyAlignment="1" applyProtection="1">
      <alignment vertical="center"/>
      <protection locked="0"/>
    </xf>
    <xf numFmtId="169" fontId="26" fillId="0" borderId="27" xfId="3" applyNumberFormat="1" applyFont="1" applyFill="1" applyBorder="1" applyAlignment="1" applyProtection="1">
      <alignment vertical="center"/>
    </xf>
    <xf numFmtId="170" fontId="26" fillId="0" borderId="28" xfId="3" applyNumberFormat="1" applyFont="1" applyFill="1" applyBorder="1" applyAlignment="1" applyProtection="1">
      <alignment vertical="center"/>
      <protection locked="0"/>
    </xf>
    <xf numFmtId="170" fontId="26" fillId="0" borderId="29" xfId="3" applyNumberFormat="1" applyFont="1" applyFill="1" applyBorder="1" applyAlignment="1" applyProtection="1">
      <alignment vertical="center"/>
      <protection locked="0"/>
    </xf>
    <xf numFmtId="169" fontId="26" fillId="0" borderId="28" xfId="3" applyNumberFormat="1" applyFont="1" applyFill="1" applyBorder="1" applyAlignment="1" applyProtection="1">
      <alignment vertical="center"/>
    </xf>
    <xf numFmtId="169" fontId="26" fillId="0" borderId="29" xfId="3" applyNumberFormat="1" applyFont="1" applyFill="1" applyBorder="1" applyAlignment="1" applyProtection="1">
      <alignment vertical="center"/>
    </xf>
    <xf numFmtId="167" fontId="26" fillId="0" borderId="49" xfId="3" applyNumberFormat="1" applyFont="1" applyFill="1" applyBorder="1" applyAlignment="1" applyProtection="1">
      <alignment horizontal="left" vertical="center" indent="1"/>
    </xf>
    <xf numFmtId="167" fontId="26" fillId="0" borderId="49" xfId="3" applyNumberFormat="1" applyFont="1" applyFill="1" applyBorder="1" applyAlignment="1" applyProtection="1">
      <alignment vertical="center"/>
    </xf>
    <xf numFmtId="167" fontId="23" fillId="16" borderId="49" xfId="3" applyNumberFormat="1" applyFont="1" applyFill="1" applyBorder="1" applyAlignment="1" applyProtection="1">
      <alignment horizontal="left" vertical="center" indent="1"/>
    </xf>
    <xf numFmtId="167" fontId="23" fillId="16" borderId="49" xfId="3" applyNumberFormat="1" applyFont="1" applyFill="1" applyBorder="1" applyAlignment="1" applyProtection="1">
      <alignment vertical="center"/>
    </xf>
    <xf numFmtId="167" fontId="23" fillId="17" borderId="50" xfId="3" applyNumberFormat="1" applyFont="1" applyFill="1" applyBorder="1" applyAlignment="1" applyProtection="1">
      <alignment horizontal="left" vertical="center" indent="1"/>
    </xf>
    <xf numFmtId="167" fontId="23" fillId="17" borderId="50" xfId="3" applyNumberFormat="1" applyFont="1" applyFill="1" applyBorder="1" applyAlignment="1" applyProtection="1">
      <alignment vertical="center"/>
    </xf>
    <xf numFmtId="167" fontId="0" fillId="0" borderId="30" xfId="0" applyNumberFormat="1" applyBorder="1" applyAlignment="1">
      <alignment horizontal="right"/>
    </xf>
    <xf numFmtId="167" fontId="0" fillId="0" borderId="39" xfId="0" applyNumberFormat="1" applyBorder="1" applyAlignment="1">
      <alignment horizontal="right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0" borderId="45" xfId="0" applyBorder="1" applyAlignment="1">
      <alignment horizontal="center" vertical="center" wrapText="1"/>
    </xf>
    <xf numFmtId="0" fontId="0" fillId="4" borderId="45" xfId="0" applyFill="1" applyBorder="1" applyAlignment="1">
      <alignment horizontal="left" indent="1"/>
    </xf>
    <xf numFmtId="167" fontId="0" fillId="4" borderId="46" xfId="0" applyNumberFormat="1" applyFill="1" applyBorder="1" applyAlignment="1">
      <alignment horizontal="right"/>
    </xf>
    <xf numFmtId="167" fontId="0" fillId="4" borderId="47" xfId="0" applyNumberFormat="1" applyFill="1" applyBorder="1" applyAlignment="1">
      <alignment horizontal="right"/>
    </xf>
    <xf numFmtId="167" fontId="0" fillId="10" borderId="46" xfId="0" applyNumberFormat="1" applyFill="1" applyBorder="1" applyAlignment="1">
      <alignment horizontal="right"/>
    </xf>
    <xf numFmtId="167" fontId="0" fillId="10" borderId="47" xfId="0" applyNumberFormat="1" applyFill="1" applyBorder="1" applyAlignment="1">
      <alignment horizontal="right"/>
    </xf>
    <xf numFmtId="0" fontId="28" fillId="0" borderId="0" xfId="0" applyFont="1"/>
    <xf numFmtId="0" fontId="0" fillId="0" borderId="43" xfId="0" applyBorder="1" applyAlignment="1">
      <alignment horizontal="left" vertical="center"/>
    </xf>
    <xf numFmtId="0" fontId="0" fillId="0" borderId="43" xfId="0" applyBorder="1" applyAlignment="1">
      <alignment horizontal="left" vertical="center" wrapText="1"/>
    </xf>
    <xf numFmtId="0" fontId="27" fillId="0" borderId="43" xfId="0" applyFont="1" applyBorder="1" applyAlignment="1">
      <alignment horizontal="left" vertical="center"/>
    </xf>
    <xf numFmtId="0" fontId="0" fillId="0" borderId="43" xfId="0" applyBorder="1" applyAlignment="1">
      <alignment horizontal="left"/>
    </xf>
    <xf numFmtId="0" fontId="0" fillId="5" borderId="42" xfId="0" applyFill="1" applyBorder="1" applyAlignment="1">
      <alignment horizontal="left" wrapText="1"/>
    </xf>
    <xf numFmtId="0" fontId="0" fillId="4" borderId="42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72" fontId="7" fillId="0" borderId="0" xfId="0" applyNumberFormat="1" applyFont="1" applyAlignment="1">
      <alignment vertical="center"/>
    </xf>
    <xf numFmtId="173" fontId="15" fillId="0" borderId="0" xfId="0" applyNumberFormat="1" applyFont="1" applyAlignment="1">
      <alignment vertical="center"/>
    </xf>
    <xf numFmtId="168" fontId="1" fillId="0" borderId="26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left" vertical="center"/>
    </xf>
    <xf numFmtId="168" fontId="1" fillId="3" borderId="26" xfId="0" applyNumberFormat="1" applyFont="1" applyFill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" fillId="0" borderId="47" xfId="0" applyNumberFormat="1" applyFont="1" applyBorder="1" applyAlignment="1">
      <alignment horizontal="center" vertical="center"/>
    </xf>
    <xf numFmtId="0" fontId="1" fillId="9" borderId="45" xfId="0" applyFont="1" applyFill="1" applyBorder="1" applyAlignment="1">
      <alignment horizontal="center" vertical="center" wrapText="1"/>
    </xf>
    <xf numFmtId="0" fontId="1" fillId="9" borderId="46" xfId="0" applyFont="1" applyFill="1" applyBorder="1" applyAlignment="1">
      <alignment horizontal="center" vertical="center" wrapText="1"/>
    </xf>
    <xf numFmtId="0" fontId="1" fillId="9" borderId="47" xfId="0" applyFont="1" applyFill="1" applyBorder="1" applyAlignment="1">
      <alignment horizontal="center" vertical="center" wrapText="1"/>
    </xf>
    <xf numFmtId="174" fontId="1" fillId="0" borderId="47" xfId="0" applyNumberFormat="1" applyFont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166" fontId="1" fillId="3" borderId="46" xfId="4" applyNumberFormat="1" applyFont="1" applyFill="1" applyBorder="1" applyAlignment="1">
      <alignment vertical="center"/>
    </xf>
    <xf numFmtId="165" fontId="1" fillId="3" borderId="46" xfId="4" applyFont="1" applyFill="1" applyBorder="1" applyAlignment="1">
      <alignment vertical="center"/>
    </xf>
    <xf numFmtId="2" fontId="1" fillId="3" borderId="47" xfId="0" applyNumberFormat="1" applyFont="1" applyFill="1" applyBorder="1" applyAlignment="1">
      <alignment horizontal="center" vertical="center"/>
    </xf>
    <xf numFmtId="168" fontId="1" fillId="0" borderId="47" xfId="0" applyNumberFormat="1" applyFont="1" applyBorder="1" applyAlignment="1">
      <alignment horizontal="center" vertical="center"/>
    </xf>
    <xf numFmtId="168" fontId="1" fillId="3" borderId="47" xfId="0" applyNumberFormat="1" applyFont="1" applyFill="1" applyBorder="1" applyAlignment="1">
      <alignment horizontal="center" vertical="center"/>
    </xf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175" fontId="1" fillId="0" borderId="26" xfId="0" applyNumberFormat="1" applyFont="1" applyBorder="1" applyAlignment="1">
      <alignment horizontal="center" vertical="center"/>
    </xf>
    <xf numFmtId="176" fontId="1" fillId="3" borderId="4" xfId="4" applyNumberFormat="1" applyFont="1" applyFill="1" applyBorder="1" applyAlignment="1">
      <alignment vertical="center"/>
    </xf>
    <xf numFmtId="167" fontId="0" fillId="0" borderId="0" xfId="0" applyNumberFormat="1"/>
    <xf numFmtId="173" fontId="0" fillId="5" borderId="42" xfId="0" applyNumberFormat="1" applyFill="1" applyBorder="1"/>
    <xf numFmtId="173" fontId="0" fillId="5" borderId="38" xfId="0" applyNumberFormat="1" applyFill="1" applyBorder="1"/>
    <xf numFmtId="173" fontId="0" fillId="0" borderId="43" xfId="0" applyNumberFormat="1" applyBorder="1"/>
    <xf numFmtId="173" fontId="0" fillId="0" borderId="30" xfId="0" applyNumberFormat="1" applyBorder="1"/>
    <xf numFmtId="173" fontId="0" fillId="4" borderId="42" xfId="0" applyNumberFormat="1" applyFill="1" applyBorder="1"/>
    <xf numFmtId="173" fontId="0" fillId="4" borderId="38" xfId="0" applyNumberFormat="1" applyFill="1" applyBorder="1"/>
    <xf numFmtId="173" fontId="27" fillId="0" borderId="43" xfId="0" applyNumberFormat="1" applyFont="1" applyBorder="1"/>
    <xf numFmtId="173" fontId="27" fillId="0" borderId="30" xfId="0" applyNumberFormat="1" applyFont="1" applyBorder="1"/>
    <xf numFmtId="173" fontId="0" fillId="3" borderId="42" xfId="0" applyNumberFormat="1" applyFill="1" applyBorder="1"/>
    <xf numFmtId="173" fontId="0" fillId="3" borderId="38" xfId="0" applyNumberFormat="1" applyFill="1" applyBorder="1"/>
    <xf numFmtId="173" fontId="0" fillId="0" borderId="9" xfId="0" applyNumberFormat="1" applyBorder="1"/>
    <xf numFmtId="173" fontId="0" fillId="0" borderId="44" xfId="0" applyNumberFormat="1" applyBorder="1"/>
    <xf numFmtId="177" fontId="17" fillId="0" borderId="0" xfId="6" applyNumberFormat="1" applyFont="1" applyAlignment="1">
      <alignment vertical="center"/>
    </xf>
    <xf numFmtId="177" fontId="0" fillId="0" borderId="46" xfId="0" applyNumberFormat="1" applyBorder="1" applyAlignment="1">
      <alignment horizontal="center" vertical="center" wrapText="1"/>
    </xf>
    <xf numFmtId="177" fontId="0" fillId="5" borderId="42" xfId="0" applyNumberFormat="1" applyFill="1" applyBorder="1"/>
    <xf numFmtId="177" fontId="0" fillId="0" borderId="43" xfId="0" applyNumberFormat="1" applyBorder="1"/>
    <xf numFmtId="177" fontId="0" fillId="4" borderId="42" xfId="0" applyNumberFormat="1" applyFill="1" applyBorder="1"/>
    <xf numFmtId="177" fontId="27" fillId="0" borderId="43" xfId="0" applyNumberFormat="1" applyFont="1" applyBorder="1"/>
    <xf numFmtId="177" fontId="0" fillId="3" borderId="42" xfId="0" applyNumberFormat="1" applyFill="1" applyBorder="1"/>
    <xf numFmtId="177" fontId="0" fillId="0" borderId="9" xfId="0" applyNumberFormat="1" applyBorder="1"/>
    <xf numFmtId="177" fontId="24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78" fontId="17" fillId="0" borderId="0" xfId="6" applyNumberFormat="1" applyFont="1" applyAlignment="1">
      <alignment vertical="center"/>
    </xf>
    <xf numFmtId="178" fontId="0" fillId="0" borderId="46" xfId="0" applyNumberFormat="1" applyBorder="1" applyAlignment="1">
      <alignment horizontal="center" vertical="center" wrapText="1"/>
    </xf>
    <xf numFmtId="178" fontId="0" fillId="5" borderId="42" xfId="0" applyNumberFormat="1" applyFill="1" applyBorder="1"/>
    <xf numFmtId="178" fontId="0" fillId="0" borderId="43" xfId="0" applyNumberFormat="1" applyBorder="1"/>
    <xf numFmtId="178" fontId="0" fillId="4" borderId="42" xfId="0" applyNumberFormat="1" applyFill="1" applyBorder="1"/>
    <xf numFmtId="178" fontId="27" fillId="0" borderId="43" xfId="0" applyNumberFormat="1" applyFont="1" applyBorder="1"/>
    <xf numFmtId="178" fontId="0" fillId="3" borderId="42" xfId="0" applyNumberFormat="1" applyFill="1" applyBorder="1"/>
    <xf numFmtId="178" fontId="0" fillId="0" borderId="9" xfId="0" applyNumberFormat="1" applyBorder="1"/>
    <xf numFmtId="178" fontId="24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178" fontId="13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178" fontId="0" fillId="0" borderId="47" xfId="0" applyNumberFormat="1" applyBorder="1" applyAlignment="1">
      <alignment horizontal="center" vertical="center" wrapText="1"/>
    </xf>
    <xf numFmtId="178" fontId="0" fillId="5" borderId="35" xfId="0" applyNumberFormat="1" applyFill="1" applyBorder="1"/>
    <xf numFmtId="178" fontId="0" fillId="0" borderId="39" xfId="0" applyNumberFormat="1" applyBorder="1"/>
    <xf numFmtId="178" fontId="0" fillId="4" borderId="35" xfId="0" applyNumberFormat="1" applyFill="1" applyBorder="1"/>
    <xf numFmtId="178" fontId="27" fillId="0" borderId="39" xfId="0" applyNumberFormat="1" applyFont="1" applyBorder="1"/>
    <xf numFmtId="178" fontId="0" fillId="3" borderId="35" xfId="0" applyNumberFormat="1" applyFill="1" applyBorder="1"/>
    <xf numFmtId="178" fontId="0" fillId="0" borderId="40" xfId="0" applyNumberFormat="1" applyBorder="1"/>
    <xf numFmtId="179" fontId="0" fillId="4" borderId="42" xfId="0" applyNumberFormat="1" applyFill="1" applyBorder="1"/>
    <xf numFmtId="179" fontId="27" fillId="0" borderId="43" xfId="0" applyNumberFormat="1" applyFont="1" applyBorder="1"/>
    <xf numFmtId="179" fontId="0" fillId="0" borderId="43" xfId="0" applyNumberFormat="1" applyBorder="1"/>
    <xf numFmtId="177" fontId="0" fillId="5" borderId="38" xfId="0" applyNumberFormat="1" applyFill="1" applyBorder="1"/>
    <xf numFmtId="177" fontId="0" fillId="0" borderId="30" xfId="0" applyNumberFormat="1" applyBorder="1"/>
    <xf numFmtId="177" fontId="0" fillId="3" borderId="38" xfId="0" applyNumberFormat="1" applyFill="1" applyBorder="1"/>
    <xf numFmtId="177" fontId="0" fillId="0" borderId="44" xfId="0" applyNumberFormat="1" applyBorder="1"/>
    <xf numFmtId="179" fontId="27" fillId="0" borderId="39" xfId="0" applyNumberFormat="1" applyFont="1" applyBorder="1"/>
    <xf numFmtId="179" fontId="0" fillId="0" borderId="39" xfId="0" applyNumberFormat="1" applyBorder="1"/>
    <xf numFmtId="179" fontId="0" fillId="0" borderId="40" xfId="0" applyNumberFormat="1" applyBorder="1"/>
    <xf numFmtId="165" fontId="6" fillId="6" borderId="39" xfId="3" applyFont="1" applyFill="1" applyBorder="1" applyAlignment="1">
      <alignment vertical="center"/>
    </xf>
    <xf numFmtId="167" fontId="23" fillId="19" borderId="53" xfId="3" applyNumberFormat="1" applyFont="1" applyFill="1" applyBorder="1" applyAlignment="1" applyProtection="1">
      <alignment horizontal="center" vertical="center" wrapText="1"/>
    </xf>
    <xf numFmtId="167" fontId="23" fillId="19" borderId="52" xfId="3" applyNumberFormat="1" applyFont="1" applyFill="1" applyBorder="1" applyAlignment="1" applyProtection="1">
      <alignment horizontal="center" vertical="center"/>
    </xf>
    <xf numFmtId="167" fontId="23" fillId="19" borderId="53" xfId="3" applyNumberFormat="1" applyFont="1" applyFill="1" applyBorder="1" applyAlignment="1" applyProtection="1">
      <alignment horizontal="center" vertical="center"/>
    </xf>
    <xf numFmtId="167" fontId="23" fillId="19" borderId="54" xfId="3" applyNumberFormat="1" applyFont="1" applyFill="1" applyBorder="1" applyAlignment="1" applyProtection="1">
      <alignment horizontal="center" vertical="center" wrapText="1"/>
    </xf>
    <xf numFmtId="0" fontId="0" fillId="10" borderId="47" xfId="0" applyFill="1" applyBorder="1" applyAlignment="1">
      <alignment horizontal="center" vertical="center" wrapText="1"/>
    </xf>
    <xf numFmtId="0" fontId="0" fillId="10" borderId="45" xfId="0" applyFill="1" applyBorder="1" applyAlignment="1">
      <alignment horizontal="center" vertical="center" wrapText="1"/>
    </xf>
    <xf numFmtId="0" fontId="0" fillId="10" borderId="37" xfId="0" applyFill="1" applyBorder="1" applyAlignment="1">
      <alignment horizontal="center" vertical="center" wrapText="1"/>
    </xf>
    <xf numFmtId="0" fontId="0" fillId="10" borderId="38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/>
    </xf>
    <xf numFmtId="0" fontId="3" fillId="2" borderId="37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6" fillId="0" borderId="37" xfId="1" applyFont="1" applyBorder="1" applyAlignment="1">
      <alignment horizontal="left" vertical="center" wrapText="1"/>
    </xf>
    <xf numFmtId="0" fontId="6" fillId="0" borderId="3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165" fontId="6" fillId="0" borderId="35" xfId="3" applyFont="1" applyFill="1" applyBorder="1" applyAlignment="1">
      <alignment horizontal="center" vertical="center" wrapText="1"/>
    </xf>
    <xf numFmtId="165" fontId="6" fillId="0" borderId="36" xfId="3" applyFont="1" applyFill="1" applyBorder="1" applyAlignment="1">
      <alignment horizontal="center" vertical="center" wrapText="1"/>
    </xf>
    <xf numFmtId="0" fontId="10" fillId="12" borderId="37" xfId="1" applyFont="1" applyFill="1" applyBorder="1" applyAlignment="1">
      <alignment horizontal="center" vertical="center"/>
    </xf>
    <xf numFmtId="0" fontId="10" fillId="13" borderId="37" xfId="1" applyFont="1" applyFill="1" applyBorder="1" applyAlignment="1">
      <alignment horizontal="center" vertical="center"/>
    </xf>
    <xf numFmtId="165" fontId="6" fillId="6" borderId="38" xfId="3" applyFont="1" applyFill="1" applyBorder="1" applyAlignment="1">
      <alignment horizontal="center" vertical="center"/>
    </xf>
    <xf numFmtId="165" fontId="6" fillId="6" borderId="44" xfId="3" applyFont="1" applyFill="1" applyBorder="1" applyAlignment="1">
      <alignment horizontal="center" vertical="center"/>
    </xf>
    <xf numFmtId="165" fontId="6" fillId="11" borderId="38" xfId="3" applyFont="1" applyFill="1" applyBorder="1" applyAlignment="1">
      <alignment vertical="center"/>
    </xf>
    <xf numFmtId="0" fontId="0" fillId="0" borderId="41" xfId="0" applyBorder="1" applyAlignment="1">
      <alignment vertical="center"/>
    </xf>
    <xf numFmtId="165" fontId="6" fillId="7" borderId="38" xfId="3" applyFont="1" applyFill="1" applyBorder="1" applyAlignment="1">
      <alignment horizontal="center" vertical="center"/>
    </xf>
    <xf numFmtId="165" fontId="6" fillId="7" borderId="44" xfId="3" applyFont="1" applyFill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165" fontId="6" fillId="6" borderId="38" xfId="3" applyFont="1" applyFill="1" applyBorder="1" applyAlignment="1">
      <alignment horizontal="right" vertical="center"/>
    </xf>
    <xf numFmtId="165" fontId="6" fillId="6" borderId="44" xfId="3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9" fillId="0" borderId="3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2000000}"/>
    <cellStyle name="Normal 3" xfId="2" xr:uid="{00000000-0005-0000-0000-000003000000}"/>
    <cellStyle name="Normal 4" xfId="5" xr:uid="{00000000-0005-0000-0000-000004000000}"/>
    <cellStyle name="Normal_aliceweb20110819100727378" xfId="6" xr:uid="{8C94703F-8E29-431A-96DB-3D8B7AE68F96}"/>
    <cellStyle name="Vírgula" xfId="4" builtinId="3"/>
    <cellStyle name="Vírgula 2" xfId="3" xr:uid="{00000000-0005-0000-0000-000006000000}"/>
  </cellStyles>
  <dxfs count="5">
    <dxf>
      <alignment wrapText="1"/>
    </dxf>
    <dxf>
      <alignment wrapText="1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2C984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7905750</xdr:colOff>
      <xdr:row>50</xdr:row>
      <xdr:rowOff>12211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A45F280F-F151-FDD9-252F-F56C6A3E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50" cy="978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158750</xdr:rowOff>
    </xdr:from>
    <xdr:to>
      <xdr:col>1</xdr:col>
      <xdr:colOff>0</xdr:colOff>
      <xdr:row>50</xdr:row>
      <xdr:rowOff>263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EDB92AC-A767-489F-A988-F485B6BEF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73250"/>
          <a:ext cx="7915275" cy="76520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12211</xdr:colOff>
      <xdr:row>3</xdr:row>
      <xdr:rowOff>109904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DB98AD9-B873-4386-A261-85F831B57634}"/>
            </a:ext>
          </a:extLst>
        </xdr:cNvPr>
        <xdr:cNvSpPr>
          <a:spLocks noGrp="1"/>
        </xdr:cNvSpPr>
      </xdr:nvSpPr>
      <xdr:spPr>
        <a:xfrm>
          <a:off x="0" y="0"/>
          <a:ext cx="7927486" cy="681404"/>
        </a:xfrm>
        <a:prstGeom prst="rect">
          <a:avLst/>
        </a:prstGeom>
        <a:solidFill>
          <a:srgbClr val="B47332">
            <a:alpha val="80000"/>
          </a:srgbClr>
        </a:solidFill>
      </xdr:spPr>
      <xdr:txBody>
        <a:bodyPr vert="horz" wrap="square" lIns="91440" tIns="45720" rIns="91440" bIns="45720" rtlCol="0" anchor="t">
          <a:normAutofit/>
        </a:bodyPr>
        <a:lstStyle>
          <a:lvl1pPr algn="ctr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sz="496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Ministério da Agricultura e Pecuária</a:t>
          </a:r>
          <a:b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</a:br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Secretaria de Política Agrícola</a:t>
          </a:r>
        </a:p>
      </xdr:txBody>
    </xdr:sp>
    <xdr:clientData/>
  </xdr:twoCellAnchor>
  <xdr:twoCellAnchor>
    <xdr:from>
      <xdr:col>0</xdr:col>
      <xdr:colOff>36635</xdr:colOff>
      <xdr:row>36</xdr:row>
      <xdr:rowOff>185843</xdr:rowOff>
    </xdr:from>
    <xdr:to>
      <xdr:col>0</xdr:col>
      <xdr:colOff>7900865</xdr:colOff>
      <xdr:row>39</xdr:row>
      <xdr:rowOff>42644</xdr:rowOff>
    </xdr:to>
    <xdr:sp macro="" textlink="">
      <xdr:nvSpPr>
        <xdr:cNvPr id="5" name="Subtítulo 2">
          <a:extLst>
            <a:ext uri="{FF2B5EF4-FFF2-40B4-BE49-F238E27FC236}">
              <a16:creationId xmlns:a16="http://schemas.microsoft.com/office/drawing/2014/main" id="{CD382A3B-F39A-4B4F-B22E-2EC47B1C1593}"/>
            </a:ext>
          </a:extLst>
        </xdr:cNvPr>
        <xdr:cNvSpPr>
          <a:spLocks noGrp="1"/>
        </xdr:cNvSpPr>
      </xdr:nvSpPr>
      <xdr:spPr>
        <a:xfrm>
          <a:off x="36635" y="7043843"/>
          <a:ext cx="7864230" cy="42830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marL="0" indent="0" algn="ctr" defTabSz="755934" rtl="0" eaLnBrk="1" latinLnBrk="0" hangingPunct="1">
            <a:lnSpc>
              <a:spcPct val="90000"/>
            </a:lnSpc>
            <a:spcBef>
              <a:spcPts val="827"/>
            </a:spcBef>
            <a:buFont typeface="Arial" panose="020B0604020202020204" pitchFamily="34" charset="0"/>
            <a:buNone/>
            <a:defRPr sz="1984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77967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653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55934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48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33902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511869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889836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267803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645771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023738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3200" b="1">
              <a:solidFill>
                <a:schemeClr val="bg1"/>
              </a:solidFill>
              <a:latin typeface="Trebuchet MS" panose="020B0703020202090204" pitchFamily="34" charset="0"/>
            </a:rPr>
            <a:t>Sumário Executivo</a:t>
          </a:r>
        </a:p>
      </xdr:txBody>
    </xdr:sp>
    <xdr:clientData/>
  </xdr:twoCellAnchor>
  <xdr:twoCellAnchor>
    <xdr:from>
      <xdr:col>0</xdr:col>
      <xdr:colOff>50702</xdr:colOff>
      <xdr:row>40</xdr:row>
      <xdr:rowOff>162303</xdr:rowOff>
    </xdr:from>
    <xdr:to>
      <xdr:col>0</xdr:col>
      <xdr:colOff>7900865</xdr:colOff>
      <xdr:row>45</xdr:row>
      <xdr:rowOff>111178</xdr:rowOff>
    </xdr:to>
    <xdr:sp macro="" textlink="">
      <xdr:nvSpPr>
        <xdr:cNvPr id="6" name="Subtítulo 2">
          <a:extLst>
            <a:ext uri="{FF2B5EF4-FFF2-40B4-BE49-F238E27FC236}">
              <a16:creationId xmlns:a16="http://schemas.microsoft.com/office/drawing/2014/main" id="{DF474BD5-CCE2-49CD-AD12-38EFD6759EE1}"/>
            </a:ext>
          </a:extLst>
        </xdr:cNvPr>
        <xdr:cNvSpPr txBox="1">
          <a:spLocks/>
        </xdr:cNvSpPr>
      </xdr:nvSpPr>
      <xdr:spPr>
        <a:xfrm>
          <a:off x="50702" y="7782303"/>
          <a:ext cx="7850163" cy="90137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6000" b="1">
              <a:solidFill>
                <a:schemeClr val="bg1"/>
              </a:solidFill>
              <a:latin typeface="Trebuchet MS" panose="020B0703020202090204" pitchFamily="34" charset="0"/>
            </a:rPr>
            <a:t>Café</a:t>
          </a:r>
        </a:p>
      </xdr:txBody>
    </xdr:sp>
    <xdr:clientData/>
  </xdr:twoCellAnchor>
  <xdr:twoCellAnchor>
    <xdr:from>
      <xdr:col>0</xdr:col>
      <xdr:colOff>0</xdr:colOff>
      <xdr:row>47</xdr:row>
      <xdr:rowOff>36635</xdr:rowOff>
    </xdr:from>
    <xdr:to>
      <xdr:col>0</xdr:col>
      <xdr:colOff>7852019</xdr:colOff>
      <xdr:row>49</xdr:row>
      <xdr:rowOff>79296</xdr:rowOff>
    </xdr:to>
    <xdr:sp macro="" textlink="'[1]Dt CAPA SUMARIOS'!$A$3">
      <xdr:nvSpPr>
        <xdr:cNvPr id="7" name="Subtítulo 2">
          <a:extLst>
            <a:ext uri="{FF2B5EF4-FFF2-40B4-BE49-F238E27FC236}">
              <a16:creationId xmlns:a16="http://schemas.microsoft.com/office/drawing/2014/main" id="{1394A7AB-5C59-489E-8F8A-476075A2110A}"/>
            </a:ext>
          </a:extLst>
        </xdr:cNvPr>
        <xdr:cNvSpPr txBox="1">
          <a:spLocks/>
        </xdr:cNvSpPr>
      </xdr:nvSpPr>
      <xdr:spPr>
        <a:xfrm>
          <a:off x="0" y="8990135"/>
          <a:ext cx="7852019" cy="42366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2E3FEBE1-2F8F-41A6-BBE8-BB64FE5EE2F7}" type="TxLink">
            <a:rPr lang="en-US" sz="28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julho-2026</a:t>
          </a:fld>
          <a:endParaRPr lang="pt-BR" sz="2800" b="1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571500</xdr:colOff>
      <xdr:row>96</xdr:row>
      <xdr:rowOff>85725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334E68B-3B94-81A4-5ED6-3FEE71E4F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57900" cy="1566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Dados%20Gerais%20Sum&#225;rios.xls" TargetMode="External"/><Relationship Id="rId1" Type="http://schemas.openxmlformats.org/officeDocument/2006/relationships/externalLinkPath" Target="/Mapa/Sum&#225;rios/Atualizar/Dados%20Gerais%20Sum&#225;rio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Levantamento%20de%20safras%20-%20Conab.xlsx" TargetMode="External"/><Relationship Id="rId1" Type="http://schemas.openxmlformats.org/officeDocument/2006/relationships/externalLinkPath" Target="/Mapa/Sum&#225;rios/Atualizar/Levantamento%20de%20safras%20-%20Conab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Com&#233;rcio%20Exterior%20-%20Mensal.xlsx" TargetMode="External"/><Relationship Id="rId1" Type="http://schemas.openxmlformats.org/officeDocument/2006/relationships/externalLinkPath" Target="/Mapa/Sum&#225;rios/Atualizar/Com&#233;rcio%20Exterior%20-%20Mensal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Com&#233;rcio%20Exterior%20-%20Paises.xlsx" TargetMode="External"/><Relationship Id="rId1" Type="http://schemas.openxmlformats.org/officeDocument/2006/relationships/externalLinkPath" Target="/Mapa/Sum&#225;rios/Atualizar/Com&#233;rcio%20Exterior%20-%20Pai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NO"/>
      <sheetName val="EXTERNO"/>
      <sheetName val="Dt CAPA SUMARIOS"/>
    </sheetNames>
    <sheetDataSet>
      <sheetData sheetId="0">
        <row r="2">
          <cell r="A2">
            <v>41275</v>
          </cell>
          <cell r="I2">
            <v>341.16591020063919</v>
          </cell>
          <cell r="J2">
            <v>307</v>
          </cell>
          <cell r="K2">
            <v>267.21454412286931</v>
          </cell>
          <cell r="L2">
            <v>156.57000732421875</v>
          </cell>
        </row>
        <row r="3">
          <cell r="A3">
            <v>41306</v>
          </cell>
          <cell r="I3">
            <v>318.71187591552734</v>
          </cell>
          <cell r="J3">
            <v>307</v>
          </cell>
          <cell r="K3">
            <v>265.67061996459961</v>
          </cell>
          <cell r="L3">
            <v>156.57000732421875</v>
          </cell>
        </row>
        <row r="4">
          <cell r="A4">
            <v>41334</v>
          </cell>
          <cell r="I4">
            <v>303.05421206825656</v>
          </cell>
          <cell r="J4">
            <v>307</v>
          </cell>
          <cell r="K4">
            <v>253.26157901161596</v>
          </cell>
          <cell r="L4">
            <v>156.57000732421875</v>
          </cell>
        </row>
        <row r="5">
          <cell r="A5">
            <v>41365</v>
          </cell>
          <cell r="I5">
            <v>300.58727195046163</v>
          </cell>
          <cell r="J5">
            <v>307</v>
          </cell>
          <cell r="K5">
            <v>250.31999900124291</v>
          </cell>
          <cell r="L5">
            <v>156.57000732421875</v>
          </cell>
        </row>
        <row r="6">
          <cell r="A6">
            <v>41395</v>
          </cell>
          <cell r="I6">
            <v>297.25333077566967</v>
          </cell>
          <cell r="J6">
            <v>307</v>
          </cell>
          <cell r="K6">
            <v>250.88285754975817</v>
          </cell>
          <cell r="L6">
            <v>156.57000732421875</v>
          </cell>
        </row>
        <row r="7">
          <cell r="A7">
            <v>41426</v>
          </cell>
          <cell r="I7">
            <v>285.70749816894534</v>
          </cell>
          <cell r="J7">
            <v>307</v>
          </cell>
          <cell r="K7">
            <v>245.08650207519531</v>
          </cell>
          <cell r="L7">
            <v>156.57000732421875</v>
          </cell>
        </row>
        <row r="8">
          <cell r="A8">
            <v>41456</v>
          </cell>
          <cell r="I8">
            <v>287.57173886506456</v>
          </cell>
          <cell r="J8">
            <v>307</v>
          </cell>
          <cell r="K8">
            <v>248.9086967136549</v>
          </cell>
          <cell r="L8">
            <v>156.57000732421875</v>
          </cell>
        </row>
        <row r="9">
          <cell r="A9">
            <v>41487</v>
          </cell>
          <cell r="I9">
            <v>286.17499889026988</v>
          </cell>
          <cell r="J9">
            <v>307</v>
          </cell>
          <cell r="K9">
            <v>253.22136341441762</v>
          </cell>
          <cell r="L9">
            <v>156.57000732421875</v>
          </cell>
        </row>
        <row r="10">
          <cell r="A10">
            <v>41518</v>
          </cell>
          <cell r="I10">
            <v>273.9009544735863</v>
          </cell>
          <cell r="J10">
            <v>307</v>
          </cell>
          <cell r="K10">
            <v>236.24190557570685</v>
          </cell>
          <cell r="L10">
            <v>156.57000732421875</v>
          </cell>
        </row>
        <row r="11">
          <cell r="A11">
            <v>41548</v>
          </cell>
          <cell r="I11">
            <v>253.93695599099865</v>
          </cell>
          <cell r="J11">
            <v>307</v>
          </cell>
          <cell r="K11">
            <v>205.22956450089166</v>
          </cell>
          <cell r="L11">
            <v>156.57000732421875</v>
          </cell>
        </row>
        <row r="12">
          <cell r="A12">
            <v>41579</v>
          </cell>
          <cell r="I12">
            <v>247.72899932861327</v>
          </cell>
          <cell r="J12">
            <v>307</v>
          </cell>
          <cell r="K12">
            <v>198.82749786376954</v>
          </cell>
          <cell r="L12">
            <v>156.57000732421875</v>
          </cell>
        </row>
        <row r="13">
          <cell r="A13">
            <v>41609</v>
          </cell>
          <cell r="I13">
            <v>272.09526142321135</v>
          </cell>
          <cell r="J13">
            <v>307</v>
          </cell>
          <cell r="K13">
            <v>223.11420802066201</v>
          </cell>
          <cell r="L13">
            <v>156.57000732421875</v>
          </cell>
        </row>
        <row r="14">
          <cell r="A14">
            <v>41640</v>
          </cell>
          <cell r="I14">
            <v>289.43500310724431</v>
          </cell>
          <cell r="J14">
            <v>307</v>
          </cell>
          <cell r="K14">
            <v>226.81636255437678</v>
          </cell>
          <cell r="L14">
            <v>156.57000732421875</v>
          </cell>
        </row>
        <row r="15">
          <cell r="A15">
            <v>41671</v>
          </cell>
          <cell r="I15">
            <v>366.32250061035154</v>
          </cell>
          <cell r="J15">
            <v>307</v>
          </cell>
          <cell r="K15">
            <v>243.48249664306641</v>
          </cell>
          <cell r="L15">
            <v>156.57000732421875</v>
          </cell>
        </row>
        <row r="16">
          <cell r="A16">
            <v>41699</v>
          </cell>
          <cell r="I16">
            <v>437.23684210526318</v>
          </cell>
          <cell r="J16">
            <v>307</v>
          </cell>
          <cell r="K16">
            <v>263.24789589329771</v>
          </cell>
          <cell r="L16">
            <v>156.57000732421875</v>
          </cell>
        </row>
        <row r="17">
          <cell r="A17">
            <v>41730</v>
          </cell>
          <cell r="I17">
            <v>449.4519973754883</v>
          </cell>
          <cell r="J17">
            <v>307</v>
          </cell>
          <cell r="K17">
            <v>256.77050094604493</v>
          </cell>
          <cell r="L17">
            <v>180.80000305175781</v>
          </cell>
        </row>
        <row r="18">
          <cell r="A18">
            <v>41760</v>
          </cell>
          <cell r="I18">
            <v>430.55699920654297</v>
          </cell>
          <cell r="J18">
            <v>307</v>
          </cell>
          <cell r="K18">
            <v>246.45800170898437</v>
          </cell>
          <cell r="L18">
            <v>180.80000305175781</v>
          </cell>
        </row>
        <row r="19">
          <cell r="A19">
            <v>41791</v>
          </cell>
          <cell r="I19">
            <v>396.73399963378904</v>
          </cell>
          <cell r="J19">
            <v>307</v>
          </cell>
          <cell r="K19">
            <v>235.1410011291504</v>
          </cell>
          <cell r="L19">
            <v>180.80000305175781</v>
          </cell>
        </row>
        <row r="20">
          <cell r="A20">
            <v>41821</v>
          </cell>
          <cell r="I20">
            <v>387.71954761851919</v>
          </cell>
          <cell r="J20">
            <v>307</v>
          </cell>
          <cell r="K20">
            <v>242.46272624622691</v>
          </cell>
          <cell r="L20">
            <v>180.80000305175781</v>
          </cell>
        </row>
        <row r="21">
          <cell r="A21">
            <v>41852</v>
          </cell>
          <cell r="I21">
            <v>437.19237845284596</v>
          </cell>
          <cell r="J21">
            <v>307</v>
          </cell>
          <cell r="K21">
            <v>248.41571698869978</v>
          </cell>
          <cell r="L21">
            <v>180.80000305175781</v>
          </cell>
        </row>
        <row r="22">
          <cell r="A22">
            <v>41883</v>
          </cell>
          <cell r="I22">
            <v>433.52272727272725</v>
          </cell>
          <cell r="J22">
            <v>307</v>
          </cell>
          <cell r="K22">
            <v>250.55636457963422</v>
          </cell>
          <cell r="L22">
            <v>180.80000305175781</v>
          </cell>
        </row>
        <row r="23">
          <cell r="A23">
            <v>41913</v>
          </cell>
          <cell r="I23">
            <v>481.64318015358663</v>
          </cell>
          <cell r="J23">
            <v>307</v>
          </cell>
          <cell r="K23">
            <v>264.28818165172231</v>
          </cell>
          <cell r="L23">
            <v>180.80000305175781</v>
          </cell>
        </row>
        <row r="24">
          <cell r="A24">
            <v>41944</v>
          </cell>
          <cell r="I24">
            <v>460.55684300472859</v>
          </cell>
          <cell r="J24">
            <v>307</v>
          </cell>
          <cell r="K24">
            <v>276.69578793174344</v>
          </cell>
          <cell r="L24">
            <v>180.80000305175781</v>
          </cell>
        </row>
        <row r="25">
          <cell r="A25">
            <v>41974</v>
          </cell>
          <cell r="I25">
            <v>455.20149993896484</v>
          </cell>
          <cell r="J25">
            <v>307</v>
          </cell>
          <cell r="K25">
            <v>275.24850006103514</v>
          </cell>
          <cell r="L25">
            <v>180.80000305175781</v>
          </cell>
        </row>
        <row r="26">
          <cell r="A26">
            <v>42005</v>
          </cell>
          <cell r="I26">
            <v>465.92571440197173</v>
          </cell>
          <cell r="J26">
            <v>307</v>
          </cell>
          <cell r="K26">
            <v>283.28618948800221</v>
          </cell>
          <cell r="L26">
            <v>180.80000305175781</v>
          </cell>
        </row>
        <row r="27">
          <cell r="A27">
            <v>42036</v>
          </cell>
          <cell r="I27">
            <v>459.99332851833765</v>
          </cell>
          <cell r="J27">
            <v>307</v>
          </cell>
          <cell r="K27">
            <v>299.58055623372394</v>
          </cell>
          <cell r="L27">
            <v>180.80000305175781</v>
          </cell>
        </row>
        <row r="28">
          <cell r="A28">
            <v>42064</v>
          </cell>
          <cell r="I28">
            <v>447.10181773792613</v>
          </cell>
          <cell r="J28">
            <v>307</v>
          </cell>
          <cell r="K28">
            <v>303.44181823730469</v>
          </cell>
          <cell r="L28">
            <v>180.80000305175781</v>
          </cell>
        </row>
        <row r="29">
          <cell r="A29">
            <v>42095</v>
          </cell>
          <cell r="I29">
            <v>445.68550262451174</v>
          </cell>
          <cell r="J29">
            <v>307</v>
          </cell>
          <cell r="K29">
            <v>295.88450012207034</v>
          </cell>
          <cell r="L29">
            <v>193.53999328613281</v>
          </cell>
        </row>
        <row r="30">
          <cell r="A30">
            <v>42125</v>
          </cell>
          <cell r="I30">
            <v>421.94549713134768</v>
          </cell>
          <cell r="J30">
            <v>307</v>
          </cell>
          <cell r="K30">
            <v>290.32600250244138</v>
          </cell>
          <cell r="L30">
            <v>193.53999328613281</v>
          </cell>
        </row>
        <row r="31">
          <cell r="A31">
            <v>42156</v>
          </cell>
          <cell r="I31">
            <v>424.02285766601563</v>
          </cell>
          <cell r="J31">
            <v>307</v>
          </cell>
          <cell r="K31">
            <v>301.02952357700894</v>
          </cell>
          <cell r="L31">
            <v>193.53999328613281</v>
          </cell>
        </row>
        <row r="32">
          <cell r="A32">
            <v>42186</v>
          </cell>
          <cell r="I32">
            <v>414.49825917119563</v>
          </cell>
          <cell r="J32">
            <v>307</v>
          </cell>
          <cell r="K32">
            <v>307.28260869565219</v>
          </cell>
          <cell r="L32">
            <v>193.53999328613281</v>
          </cell>
        </row>
        <row r="33">
          <cell r="A33">
            <v>42217</v>
          </cell>
          <cell r="I33">
            <v>454.98095121837798</v>
          </cell>
          <cell r="J33">
            <v>307</v>
          </cell>
          <cell r="K33">
            <v>325.68285696847096</v>
          </cell>
          <cell r="L33">
            <v>193.53999328613281</v>
          </cell>
        </row>
        <row r="34">
          <cell r="A34">
            <v>42248</v>
          </cell>
          <cell r="I34">
            <v>456.95428176153274</v>
          </cell>
          <cell r="J34">
            <v>307</v>
          </cell>
          <cell r="K34">
            <v>340.81666782924106</v>
          </cell>
          <cell r="L34">
            <v>193.53999328613281</v>
          </cell>
        </row>
        <row r="35">
          <cell r="A35">
            <v>42278</v>
          </cell>
          <cell r="I35">
            <v>478.10952322823658</v>
          </cell>
          <cell r="J35">
            <v>307</v>
          </cell>
          <cell r="K35">
            <v>363.94285801478793</v>
          </cell>
          <cell r="L35">
            <v>193.53999328613281</v>
          </cell>
        </row>
        <row r="36">
          <cell r="A36">
            <v>42309</v>
          </cell>
          <cell r="I36">
            <v>469.39400177001954</v>
          </cell>
          <cell r="J36">
            <v>307</v>
          </cell>
          <cell r="K36">
            <v>375.28050384521487</v>
          </cell>
          <cell r="L36">
            <v>193.53999328613281</v>
          </cell>
        </row>
        <row r="37">
          <cell r="A37">
            <v>42339</v>
          </cell>
          <cell r="I37">
            <v>479.5052634791324</v>
          </cell>
          <cell r="J37">
            <v>307</v>
          </cell>
          <cell r="K37">
            <v>378.97683715820313</v>
          </cell>
          <cell r="L37">
            <v>193.53999328613281</v>
          </cell>
        </row>
        <row r="38">
          <cell r="A38">
            <v>42370</v>
          </cell>
          <cell r="I38">
            <v>491.31299896240233</v>
          </cell>
          <cell r="J38">
            <v>307</v>
          </cell>
          <cell r="K38">
            <v>389.27050018310547</v>
          </cell>
          <cell r="L38">
            <v>193.53999328613281</v>
          </cell>
        </row>
        <row r="39">
          <cell r="A39">
            <v>42401</v>
          </cell>
          <cell r="I39">
            <v>489.82420911287005</v>
          </cell>
          <cell r="J39">
            <v>307</v>
          </cell>
          <cell r="K39">
            <v>393.61105186060854</v>
          </cell>
          <cell r="L39">
            <v>193.53999328613281</v>
          </cell>
        </row>
        <row r="40">
          <cell r="A40">
            <v>42430</v>
          </cell>
          <cell r="I40">
            <v>491.06545465642756</v>
          </cell>
          <cell r="J40">
            <v>307</v>
          </cell>
          <cell r="K40">
            <v>363.88045571067119</v>
          </cell>
          <cell r="L40">
            <v>193.53999328613281</v>
          </cell>
        </row>
        <row r="41">
          <cell r="A41">
            <v>42461</v>
          </cell>
          <cell r="I41">
            <v>466.70650177001954</v>
          </cell>
          <cell r="J41">
            <v>330.239990234375</v>
          </cell>
          <cell r="K41">
            <v>379.33149719238281</v>
          </cell>
          <cell r="L41">
            <v>208.19000244140625</v>
          </cell>
        </row>
        <row r="42">
          <cell r="A42">
            <v>42491</v>
          </cell>
          <cell r="I42">
            <v>460.36666724795384</v>
          </cell>
          <cell r="J42">
            <v>330.239990234375</v>
          </cell>
          <cell r="K42">
            <v>386.71666463216144</v>
          </cell>
          <cell r="L42">
            <v>208.19000244140625</v>
          </cell>
        </row>
        <row r="43">
          <cell r="A43">
            <v>42522</v>
          </cell>
          <cell r="I43">
            <v>484.87227283824575</v>
          </cell>
          <cell r="J43">
            <v>330.239990234375</v>
          </cell>
          <cell r="K43">
            <v>391.408183704723</v>
          </cell>
          <cell r="L43">
            <v>208.19000244140625</v>
          </cell>
        </row>
        <row r="44">
          <cell r="A44">
            <v>42552</v>
          </cell>
          <cell r="I44">
            <v>498.51666695731029</v>
          </cell>
          <cell r="J44">
            <v>330.239990234375</v>
          </cell>
          <cell r="K44">
            <v>409.99095081147692</v>
          </cell>
          <cell r="L44">
            <v>208.19000244140625</v>
          </cell>
        </row>
        <row r="45">
          <cell r="A45">
            <v>42583</v>
          </cell>
          <cell r="I45">
            <v>479.03739066745925</v>
          </cell>
          <cell r="J45">
            <v>330.239990234375</v>
          </cell>
          <cell r="K45">
            <v>422.87652057150137</v>
          </cell>
          <cell r="L45">
            <v>208.19000244140625</v>
          </cell>
        </row>
        <row r="46">
          <cell r="A46">
            <v>42614</v>
          </cell>
          <cell r="I46">
            <v>502.94666835239957</v>
          </cell>
          <cell r="J46">
            <v>330.239990234375</v>
          </cell>
          <cell r="K46">
            <v>436.87571498325894</v>
          </cell>
          <cell r="L46">
            <v>208.19000244140625</v>
          </cell>
        </row>
        <row r="47">
          <cell r="A47">
            <v>42644</v>
          </cell>
          <cell r="I47">
            <v>509.52789306640625</v>
          </cell>
          <cell r="J47">
            <v>330.239990234375</v>
          </cell>
          <cell r="K47">
            <v>499.31315693102385</v>
          </cell>
          <cell r="L47">
            <v>208.19000244140625</v>
          </cell>
        </row>
        <row r="48">
          <cell r="A48">
            <v>42675</v>
          </cell>
          <cell r="I48">
            <v>556.74449768066404</v>
          </cell>
          <cell r="J48">
            <v>330.239990234375</v>
          </cell>
          <cell r="K48">
            <v>521.31450347900386</v>
          </cell>
          <cell r="L48">
            <v>208.19000244140625</v>
          </cell>
        </row>
        <row r="49">
          <cell r="A49">
            <v>42705</v>
          </cell>
          <cell r="I49">
            <v>502.43400268554689</v>
          </cell>
          <cell r="J49">
            <v>330.239990234375</v>
          </cell>
          <cell r="K49">
            <v>487.33050079345702</v>
          </cell>
          <cell r="L49">
            <v>208.19000244140625</v>
          </cell>
        </row>
        <row r="50">
          <cell r="A50">
            <v>42736</v>
          </cell>
          <cell r="I50">
            <v>514.2318115234375</v>
          </cell>
          <cell r="J50">
            <v>330.239990234375</v>
          </cell>
          <cell r="K50">
            <v>495.19772755015981</v>
          </cell>
          <cell r="L50">
            <v>208.19000244140625</v>
          </cell>
        </row>
        <row r="51">
          <cell r="A51">
            <v>42767</v>
          </cell>
          <cell r="I51">
            <v>508.65389336480035</v>
          </cell>
          <cell r="J51">
            <v>330.239990234375</v>
          </cell>
          <cell r="K51">
            <v>449.93555704752606</v>
          </cell>
          <cell r="L51">
            <v>208.19000244140625</v>
          </cell>
        </row>
        <row r="52">
          <cell r="A52">
            <v>42795</v>
          </cell>
          <cell r="I52">
            <v>485.46523611886158</v>
          </cell>
          <cell r="J52">
            <v>330.239990234375</v>
          </cell>
          <cell r="K52">
            <v>445.38904535202755</v>
          </cell>
          <cell r="L52">
            <v>208.19000244140625</v>
          </cell>
        </row>
        <row r="53">
          <cell r="A53">
            <v>42826</v>
          </cell>
          <cell r="I53">
            <v>468.21411491842832</v>
          </cell>
          <cell r="J53">
            <v>333.02999877929688</v>
          </cell>
          <cell r="K53">
            <v>412.50823974609375</v>
          </cell>
          <cell r="L53">
            <v>223.58999633789063</v>
          </cell>
        </row>
        <row r="54">
          <cell r="A54">
            <v>42856</v>
          </cell>
          <cell r="I54">
            <v>455.68818248401988</v>
          </cell>
          <cell r="J54">
            <v>333.02999877929688</v>
          </cell>
          <cell r="K54">
            <v>408.81636186079544</v>
          </cell>
          <cell r="L54">
            <v>223.58999633789063</v>
          </cell>
        </row>
        <row r="55">
          <cell r="A55">
            <v>42887</v>
          </cell>
          <cell r="I55">
            <v>445.85095069521947</v>
          </cell>
          <cell r="J55">
            <v>333.02999877929688</v>
          </cell>
          <cell r="K55">
            <v>414.96190534319197</v>
          </cell>
          <cell r="L55">
            <v>223.58999633789063</v>
          </cell>
        </row>
        <row r="56">
          <cell r="A56">
            <v>42917</v>
          </cell>
          <cell r="I56">
            <v>451.90428524925596</v>
          </cell>
          <cell r="J56">
            <v>333.02999877929688</v>
          </cell>
          <cell r="K56">
            <v>411.84142630440846</v>
          </cell>
          <cell r="L56">
            <v>223.58999633789063</v>
          </cell>
        </row>
        <row r="57">
          <cell r="A57">
            <v>42948</v>
          </cell>
          <cell r="I57">
            <v>459.359545621005</v>
          </cell>
          <cell r="J57">
            <v>333.02999877929688</v>
          </cell>
          <cell r="K57">
            <v>410.95363825017756</v>
          </cell>
          <cell r="L57">
            <v>223.58999633789063</v>
          </cell>
        </row>
        <row r="58">
          <cell r="A58">
            <v>42979</v>
          </cell>
          <cell r="I58">
            <v>453.46299896240237</v>
          </cell>
          <cell r="J58">
            <v>333.02999877929688</v>
          </cell>
          <cell r="K58">
            <v>400.50499725341797</v>
          </cell>
          <cell r="L58">
            <v>223.58999633789063</v>
          </cell>
        </row>
        <row r="59">
          <cell r="A59">
            <v>43009</v>
          </cell>
          <cell r="I59">
            <v>445.95000203450519</v>
          </cell>
          <cell r="J59">
            <v>333.02999877929688</v>
          </cell>
          <cell r="K59">
            <v>382.43809436616442</v>
          </cell>
          <cell r="L59">
            <v>223.58999633789063</v>
          </cell>
        </row>
        <row r="60">
          <cell r="A60">
            <v>43040</v>
          </cell>
          <cell r="I60">
            <v>452.87649993896486</v>
          </cell>
          <cell r="J60">
            <v>333.02999877929688</v>
          </cell>
          <cell r="K60">
            <v>365.36100006103516</v>
          </cell>
          <cell r="L60">
            <v>223.58999633789063</v>
          </cell>
        </row>
        <row r="61">
          <cell r="A61">
            <v>43070</v>
          </cell>
          <cell r="I61">
            <v>447.36263234991776</v>
          </cell>
          <cell r="J61">
            <v>333.02999877929688</v>
          </cell>
          <cell r="K61">
            <v>362.30736662212172</v>
          </cell>
          <cell r="L61">
            <v>223.58999633789063</v>
          </cell>
        </row>
        <row r="62">
          <cell r="A62">
            <v>43101</v>
          </cell>
          <cell r="I62">
            <v>446.42227172851563</v>
          </cell>
          <cell r="J62">
            <v>333.02999877929688</v>
          </cell>
          <cell r="K62">
            <v>331.57091036709875</v>
          </cell>
          <cell r="L62">
            <v>223.58999633789063</v>
          </cell>
        </row>
        <row r="63">
          <cell r="A63">
            <v>43132</v>
          </cell>
          <cell r="I63">
            <v>438.32666863335504</v>
          </cell>
          <cell r="J63">
            <v>333.02999877929688</v>
          </cell>
          <cell r="K63">
            <v>319.12944030761719</v>
          </cell>
          <cell r="L63">
            <v>223.58999633789063</v>
          </cell>
        </row>
        <row r="64">
          <cell r="A64">
            <v>43160</v>
          </cell>
          <cell r="I64">
            <v>430.0949996948242</v>
          </cell>
          <cell r="J64">
            <v>333.02999877929688</v>
          </cell>
          <cell r="K64">
            <v>305.70000152587892</v>
          </cell>
          <cell r="L64">
            <v>223.58999633789063</v>
          </cell>
        </row>
        <row r="65">
          <cell r="A65">
            <v>43191</v>
          </cell>
          <cell r="I65">
            <v>430.71238345191591</v>
          </cell>
          <cell r="J65">
            <v>341.20999145507813</v>
          </cell>
          <cell r="K65">
            <v>320.04761904761904</v>
          </cell>
          <cell r="L65">
            <v>202.19000244140625</v>
          </cell>
        </row>
        <row r="66">
          <cell r="A66">
            <v>43221</v>
          </cell>
          <cell r="I66">
            <v>451.01904878162202</v>
          </cell>
          <cell r="J66">
            <v>341.20999145507813</v>
          </cell>
          <cell r="K66">
            <v>330.78714570545014</v>
          </cell>
          <cell r="L66">
            <v>202.19000244140625</v>
          </cell>
        </row>
        <row r="67">
          <cell r="A67">
            <v>43252</v>
          </cell>
          <cell r="I67">
            <v>452.16850128173826</v>
          </cell>
          <cell r="J67">
            <v>341.20999145507813</v>
          </cell>
          <cell r="K67">
            <v>335.35799713134764</v>
          </cell>
          <cell r="L67">
            <v>202.19000244140625</v>
          </cell>
        </row>
        <row r="68">
          <cell r="A68">
            <v>43282</v>
          </cell>
          <cell r="I68">
            <v>439.24545288085938</v>
          </cell>
          <cell r="J68">
            <v>341.20999145507813</v>
          </cell>
          <cell r="K68">
            <v>332.38727222789419</v>
          </cell>
          <cell r="L68">
            <v>202.19000244140625</v>
          </cell>
        </row>
        <row r="69">
          <cell r="A69">
            <v>43313</v>
          </cell>
          <cell r="I69">
            <v>421.15521505604619</v>
          </cell>
          <cell r="J69">
            <v>341.20999145507813</v>
          </cell>
          <cell r="K69">
            <v>319.25956527046537</v>
          </cell>
          <cell r="L69">
            <v>202.19000244140625</v>
          </cell>
        </row>
        <row r="70">
          <cell r="A70">
            <v>43344</v>
          </cell>
          <cell r="I70">
            <v>415.39105224609375</v>
          </cell>
          <cell r="J70">
            <v>341.20999145507813</v>
          </cell>
          <cell r="K70">
            <v>319.38420827765214</v>
          </cell>
          <cell r="L70">
            <v>202.19000244140625</v>
          </cell>
        </row>
        <row r="71">
          <cell r="A71">
            <v>43374</v>
          </cell>
          <cell r="I71">
            <v>441.23091125488281</v>
          </cell>
          <cell r="J71">
            <v>341.20999145507813</v>
          </cell>
          <cell r="K71">
            <v>331.70682040127843</v>
          </cell>
          <cell r="L71">
            <v>202.19000244140625</v>
          </cell>
        </row>
        <row r="72">
          <cell r="A72">
            <v>43405</v>
          </cell>
          <cell r="I72">
            <v>441.65263286389802</v>
          </cell>
          <cell r="J72">
            <v>341.20999145507813</v>
          </cell>
          <cell r="K72">
            <v>332.35473472193667</v>
          </cell>
          <cell r="L72">
            <v>202.19000244140625</v>
          </cell>
        </row>
        <row r="73">
          <cell r="A73">
            <v>43435</v>
          </cell>
          <cell r="I73">
            <v>420.32277933756512</v>
          </cell>
          <cell r="J73">
            <v>341.20999145507813</v>
          </cell>
          <cell r="K73">
            <v>309.44167073567706</v>
          </cell>
          <cell r="L73">
            <v>202.19000244140625</v>
          </cell>
        </row>
        <row r="74">
          <cell r="A74">
            <v>43466</v>
          </cell>
          <cell r="I74">
            <v>410.87090787020594</v>
          </cell>
          <cell r="J74">
            <v>341.20999145507813</v>
          </cell>
          <cell r="K74">
            <v>304.21682184392756</v>
          </cell>
          <cell r="L74">
            <v>202.19000244140625</v>
          </cell>
        </row>
        <row r="75">
          <cell r="A75">
            <v>43497</v>
          </cell>
          <cell r="I75">
            <v>407.69950256347659</v>
          </cell>
          <cell r="J75">
            <v>341.20999145507813</v>
          </cell>
          <cell r="K75">
            <v>305.14650268554686</v>
          </cell>
          <cell r="L75">
            <v>202.19000244140625</v>
          </cell>
        </row>
        <row r="76">
          <cell r="A76">
            <v>43525</v>
          </cell>
          <cell r="I76">
            <v>395.60841771175984</v>
          </cell>
          <cell r="J76">
            <v>341.20999145507813</v>
          </cell>
          <cell r="K76">
            <v>302.88578876696135</v>
          </cell>
          <cell r="L76">
            <v>202.19000244140625</v>
          </cell>
        </row>
        <row r="77">
          <cell r="A77">
            <v>43556</v>
          </cell>
          <cell r="I77">
            <v>384.35285731724332</v>
          </cell>
          <cell r="J77">
            <v>362.52999877929688</v>
          </cell>
          <cell r="K77">
            <v>288.40333339146207</v>
          </cell>
          <cell r="L77">
            <v>210.1300048828125</v>
          </cell>
        </row>
        <row r="78">
          <cell r="A78">
            <v>43586</v>
          </cell>
          <cell r="I78">
            <v>389.03681945800781</v>
          </cell>
          <cell r="J78">
            <v>362.52999877929688</v>
          </cell>
          <cell r="K78">
            <v>279.44136186079544</v>
          </cell>
          <cell r="L78">
            <v>210.1300048828125</v>
          </cell>
        </row>
        <row r="79">
          <cell r="A79">
            <v>43617</v>
          </cell>
          <cell r="I79">
            <v>411.93631784539474</v>
          </cell>
          <cell r="J79">
            <v>362.52999877929688</v>
          </cell>
          <cell r="K79">
            <v>289.42894383480672</v>
          </cell>
          <cell r="L79">
            <v>210.1300048828125</v>
          </cell>
        </row>
        <row r="80">
          <cell r="A80">
            <v>43647</v>
          </cell>
          <cell r="I80">
            <v>423.66782677691918</v>
          </cell>
          <cell r="J80">
            <v>362.52999877929688</v>
          </cell>
          <cell r="K80">
            <v>283.471739395805</v>
          </cell>
          <cell r="L80">
            <v>210.1300048828125</v>
          </cell>
        </row>
        <row r="81">
          <cell r="A81">
            <v>43678</v>
          </cell>
          <cell r="I81">
            <v>408.74318486993963</v>
          </cell>
          <cell r="J81">
            <v>362.52999877929688</v>
          </cell>
          <cell r="K81">
            <v>281.87681440873581</v>
          </cell>
          <cell r="L81">
            <v>210.1300048828125</v>
          </cell>
        </row>
        <row r="82">
          <cell r="A82">
            <v>43709</v>
          </cell>
          <cell r="I82">
            <v>430.62952241443452</v>
          </cell>
          <cell r="J82">
            <v>362.52999877929688</v>
          </cell>
          <cell r="K82">
            <v>288.81809634254091</v>
          </cell>
          <cell r="L82">
            <v>210.1300048828125</v>
          </cell>
        </row>
        <row r="83">
          <cell r="A83">
            <v>43739</v>
          </cell>
          <cell r="I83">
            <v>421.83818192915481</v>
          </cell>
          <cell r="J83">
            <v>362.52999877929688</v>
          </cell>
          <cell r="K83">
            <v>288.12636358087713</v>
          </cell>
          <cell r="L83">
            <v>210.1300048828125</v>
          </cell>
        </row>
        <row r="84">
          <cell r="A84">
            <v>43770</v>
          </cell>
          <cell r="I84">
            <v>475.11299743652341</v>
          </cell>
          <cell r="J84">
            <v>362.52999877929688</v>
          </cell>
          <cell r="K84">
            <v>305.52999877929688</v>
          </cell>
          <cell r="L84">
            <v>210.1300048828125</v>
          </cell>
        </row>
        <row r="85">
          <cell r="A85">
            <v>43800</v>
          </cell>
          <cell r="I85">
            <v>545.17052901418583</v>
          </cell>
          <cell r="J85">
            <v>362.52999877929688</v>
          </cell>
          <cell r="K85">
            <v>311.78526065224094</v>
          </cell>
          <cell r="L85">
            <v>210.1300048828125</v>
          </cell>
        </row>
        <row r="86">
          <cell r="A86">
            <v>43831</v>
          </cell>
          <cell r="I86">
            <v>493.03272732821375</v>
          </cell>
          <cell r="J86">
            <v>362.52999877929688</v>
          </cell>
          <cell r="K86">
            <v>303.42863325639206</v>
          </cell>
          <cell r="L86">
            <v>210.1300048828125</v>
          </cell>
        </row>
        <row r="87">
          <cell r="A87">
            <v>43862</v>
          </cell>
          <cell r="I87">
            <v>481.90500217013891</v>
          </cell>
          <cell r="J87">
            <v>362.52999877929688</v>
          </cell>
          <cell r="K87">
            <v>308.08666653103296</v>
          </cell>
          <cell r="L87">
            <v>210.1300048828125</v>
          </cell>
        </row>
        <row r="88">
          <cell r="A88">
            <v>43891</v>
          </cell>
          <cell r="I88">
            <v>556.28408813476563</v>
          </cell>
          <cell r="J88">
            <v>362.52999877929688</v>
          </cell>
          <cell r="K88">
            <v>320.77363586425781</v>
          </cell>
          <cell r="L88">
            <v>210.1300048828125</v>
          </cell>
        </row>
        <row r="89">
          <cell r="A89">
            <v>43922</v>
          </cell>
          <cell r="I89">
            <v>584.55950317382815</v>
          </cell>
          <cell r="J89">
            <v>364.08999633789063</v>
          </cell>
          <cell r="K89">
            <v>331.59950408935549</v>
          </cell>
          <cell r="L89">
            <v>242.30999755859375</v>
          </cell>
        </row>
        <row r="90">
          <cell r="A90">
            <v>43952</v>
          </cell>
          <cell r="I90">
            <v>574.15850219726565</v>
          </cell>
          <cell r="J90">
            <v>364.08999633789063</v>
          </cell>
          <cell r="K90">
            <v>354.69700012207034</v>
          </cell>
          <cell r="L90">
            <v>242.30999755859375</v>
          </cell>
        </row>
        <row r="91">
          <cell r="A91">
            <v>43983</v>
          </cell>
          <cell r="I91">
            <v>483.24904959542408</v>
          </cell>
          <cell r="J91">
            <v>364.08999633789063</v>
          </cell>
          <cell r="K91">
            <v>338.97333344959077</v>
          </cell>
          <cell r="L91">
            <v>242.30999755859375</v>
          </cell>
        </row>
        <row r="92">
          <cell r="A92">
            <v>44013</v>
          </cell>
          <cell r="I92">
            <v>506.29904756091889</v>
          </cell>
          <cell r="J92">
            <v>364.08999633789063</v>
          </cell>
          <cell r="K92">
            <v>354.19904872349332</v>
          </cell>
          <cell r="L92">
            <v>242.30999755859375</v>
          </cell>
        </row>
        <row r="93">
          <cell r="A93">
            <v>44044</v>
          </cell>
          <cell r="I93">
            <v>578.84809512183779</v>
          </cell>
          <cell r="J93">
            <v>364.08999633789063</v>
          </cell>
          <cell r="K93">
            <v>390.18333071754091</v>
          </cell>
          <cell r="L93">
            <v>242.30999755859375</v>
          </cell>
        </row>
        <row r="94">
          <cell r="A94">
            <v>44075</v>
          </cell>
          <cell r="I94">
            <v>565.79200134277346</v>
          </cell>
          <cell r="J94">
            <v>364.08999633789063</v>
          </cell>
          <cell r="K94">
            <v>395.33549804687499</v>
          </cell>
          <cell r="L94">
            <v>242.30999755859375</v>
          </cell>
        </row>
        <row r="95">
          <cell r="A95">
            <v>44105</v>
          </cell>
          <cell r="I95">
            <v>536.68222384982641</v>
          </cell>
          <cell r="J95">
            <v>364.08999633789063</v>
          </cell>
          <cell r="K95">
            <v>399.43500094943579</v>
          </cell>
          <cell r="L95">
            <v>242.30999755859375</v>
          </cell>
        </row>
        <row r="96">
          <cell r="A96">
            <v>44136</v>
          </cell>
          <cell r="I96">
            <v>565.46750183105473</v>
          </cell>
          <cell r="J96">
            <v>364.08999633789063</v>
          </cell>
          <cell r="K96">
            <v>409.98799896240234</v>
          </cell>
          <cell r="L96">
            <v>242.30999755859375</v>
          </cell>
        </row>
        <row r="97">
          <cell r="A97">
            <v>44166</v>
          </cell>
          <cell r="I97">
            <v>594.63666934058779</v>
          </cell>
          <cell r="J97">
            <v>364.08999633789063</v>
          </cell>
          <cell r="K97">
            <v>402.03667195638019</v>
          </cell>
          <cell r="L97">
            <v>242.30999755859375</v>
          </cell>
        </row>
        <row r="98">
          <cell r="A98">
            <v>44197</v>
          </cell>
          <cell r="I98">
            <v>639.71049804687505</v>
          </cell>
          <cell r="J98">
            <v>364.08999633789063</v>
          </cell>
          <cell r="K98">
            <v>416.71400146484376</v>
          </cell>
          <cell r="L98">
            <v>242.30999755859375</v>
          </cell>
        </row>
        <row r="99">
          <cell r="A99">
            <v>44228</v>
          </cell>
          <cell r="I99">
            <v>688.52333170572922</v>
          </cell>
          <cell r="J99">
            <v>364.08999633789063</v>
          </cell>
          <cell r="K99">
            <v>431.77066853841148</v>
          </cell>
          <cell r="L99">
            <v>242.30999755859375</v>
          </cell>
        </row>
        <row r="100">
          <cell r="A100">
            <v>44256</v>
          </cell>
          <cell r="I100">
            <v>731.86217200237775</v>
          </cell>
          <cell r="J100">
            <v>364.08999633789063</v>
          </cell>
          <cell r="K100">
            <v>450.80956367824388</v>
          </cell>
          <cell r="L100">
            <v>242.30999755859375</v>
          </cell>
        </row>
        <row r="101">
          <cell r="A101">
            <v>44287</v>
          </cell>
          <cell r="I101">
            <v>744.13749694824219</v>
          </cell>
          <cell r="J101">
            <v>369.39999389648438</v>
          </cell>
          <cell r="K101">
            <v>450.22350158691404</v>
          </cell>
          <cell r="L101">
            <v>263.92999267578125</v>
          </cell>
        </row>
        <row r="102">
          <cell r="A102">
            <v>44317</v>
          </cell>
          <cell r="I102">
            <v>822.23856898716519</v>
          </cell>
          <cell r="J102">
            <v>369.39999389648438</v>
          </cell>
          <cell r="K102">
            <v>463.23666527157741</v>
          </cell>
          <cell r="L102">
            <v>263.92999267578125</v>
          </cell>
        </row>
        <row r="103">
          <cell r="A103">
            <v>44348</v>
          </cell>
          <cell r="I103">
            <v>850.96285865420384</v>
          </cell>
          <cell r="J103">
            <v>369.39999389648438</v>
          </cell>
          <cell r="K103">
            <v>485.10095505487351</v>
          </cell>
          <cell r="L103">
            <v>263.92999267578125</v>
          </cell>
        </row>
        <row r="104">
          <cell r="A104">
            <v>44378</v>
          </cell>
          <cell r="I104">
            <v>917.58761742001491</v>
          </cell>
          <cell r="J104">
            <v>369.39999389648438</v>
          </cell>
          <cell r="K104">
            <v>545.12380981445313</v>
          </cell>
          <cell r="L104">
            <v>263.92999267578125</v>
          </cell>
        </row>
        <row r="105">
          <cell r="A105">
            <v>44409</v>
          </cell>
          <cell r="I105">
            <v>1033.9245383522727</v>
          </cell>
          <cell r="J105">
            <v>369.39999389648438</v>
          </cell>
          <cell r="K105">
            <v>637.8699951171875</v>
          </cell>
          <cell r="L105">
            <v>263.92999267578125</v>
          </cell>
        </row>
        <row r="106">
          <cell r="A106">
            <v>44440</v>
          </cell>
          <cell r="I106">
            <v>1087.4229449103859</v>
          </cell>
          <cell r="J106">
            <v>369.39999389648438</v>
          </cell>
          <cell r="K106">
            <v>776.14705882352939</v>
          </cell>
          <cell r="L106">
            <v>263.92999267578125</v>
          </cell>
        </row>
        <row r="107">
          <cell r="A107">
            <v>44470</v>
          </cell>
          <cell r="I107">
            <v>1222.2014953613282</v>
          </cell>
          <cell r="J107">
            <v>369.39999389648438</v>
          </cell>
          <cell r="K107">
            <v>798.64999694824223</v>
          </cell>
          <cell r="L107">
            <v>263.92999267578125</v>
          </cell>
        </row>
        <row r="108">
          <cell r="A108">
            <v>44501</v>
          </cell>
          <cell r="I108">
            <v>1347.7280029296876</v>
          </cell>
          <cell r="J108">
            <v>369.39999389648438</v>
          </cell>
          <cell r="K108">
            <v>802.62200927734375</v>
          </cell>
          <cell r="L108">
            <v>263.92999267578125</v>
          </cell>
        </row>
        <row r="109">
          <cell r="A109">
            <v>44531</v>
          </cell>
          <cell r="I109">
            <v>1452.1547560918898</v>
          </cell>
          <cell r="J109">
            <v>369.39999389648438</v>
          </cell>
          <cell r="K109">
            <v>830.76809837704616</v>
          </cell>
          <cell r="L109">
            <v>263.92999267578125</v>
          </cell>
        </row>
        <row r="110">
          <cell r="A110">
            <v>44562</v>
          </cell>
          <cell r="I110">
            <v>1482.5890357607886</v>
          </cell>
          <cell r="J110">
            <v>369.39999389648438</v>
          </cell>
          <cell r="K110">
            <v>828.16047014508933</v>
          </cell>
          <cell r="L110">
            <v>263.92999267578125</v>
          </cell>
        </row>
        <row r="111">
          <cell r="A111">
            <v>44593</v>
          </cell>
          <cell r="I111">
            <v>1488.1761135525173</v>
          </cell>
          <cell r="J111">
            <v>369.39999389648438</v>
          </cell>
          <cell r="K111">
            <v>820.91444566514758</v>
          </cell>
          <cell r="L111">
            <v>263.92999267578125</v>
          </cell>
        </row>
        <row r="112">
          <cell r="A112">
            <v>44621</v>
          </cell>
          <cell r="I112">
            <v>1284.4104558771307</v>
          </cell>
          <cell r="J112">
            <v>369.39999389648438</v>
          </cell>
          <cell r="K112">
            <v>766.578183260831</v>
          </cell>
          <cell r="L112">
            <v>263.92999267578125</v>
          </cell>
        </row>
        <row r="113">
          <cell r="A113">
            <v>44652</v>
          </cell>
          <cell r="I113">
            <v>1252.3011135525173</v>
          </cell>
          <cell r="J113">
            <v>606.65997314453125</v>
          </cell>
          <cell r="K113">
            <v>813.30388726128467</v>
          </cell>
          <cell r="L113">
            <v>434.82000732421875</v>
          </cell>
        </row>
        <row r="114">
          <cell r="A114">
            <v>44682</v>
          </cell>
          <cell r="I114">
            <v>1261.0818204012785</v>
          </cell>
          <cell r="J114">
            <v>606.65997314453125</v>
          </cell>
          <cell r="K114">
            <v>751.70272549715912</v>
          </cell>
          <cell r="L114">
            <v>434.82000732421875</v>
          </cell>
        </row>
        <row r="115">
          <cell r="A115">
            <v>44713</v>
          </cell>
          <cell r="I115">
            <v>1330.2059997558595</v>
          </cell>
          <cell r="J115">
            <v>606.65997314453125</v>
          </cell>
          <cell r="K115">
            <v>696.47250366210938</v>
          </cell>
          <cell r="L115">
            <v>434.82000732421875</v>
          </cell>
        </row>
        <row r="116">
          <cell r="A116">
            <v>44743</v>
          </cell>
          <cell r="I116">
            <v>1318.7869995117187</v>
          </cell>
          <cell r="J116">
            <v>606.65997314453125</v>
          </cell>
          <cell r="K116">
            <v>713.22450256347656</v>
          </cell>
          <cell r="L116">
            <v>434.82000732421875</v>
          </cell>
        </row>
        <row r="117">
          <cell r="A117">
            <v>44774</v>
          </cell>
          <cell r="I117">
            <v>1302.159567128057</v>
          </cell>
          <cell r="J117">
            <v>606.65997314453125</v>
          </cell>
          <cell r="K117">
            <v>733.12652322520375</v>
          </cell>
          <cell r="L117">
            <v>434.82000732421875</v>
          </cell>
        </row>
        <row r="118">
          <cell r="A118">
            <v>44805</v>
          </cell>
          <cell r="I118">
            <v>1297.9300013950892</v>
          </cell>
          <cell r="J118">
            <v>606.65997314453125</v>
          </cell>
          <cell r="K118">
            <v>746.79237002418154</v>
          </cell>
          <cell r="L118">
            <v>434.82000732421875</v>
          </cell>
        </row>
        <row r="119">
          <cell r="A119">
            <v>44835</v>
          </cell>
          <cell r="I119">
            <v>1135.4920074462891</v>
          </cell>
          <cell r="J119">
            <v>606.65997314453125</v>
          </cell>
          <cell r="K119">
            <v>646.07650146484377</v>
          </cell>
          <cell r="L119">
            <v>434.82000732421875</v>
          </cell>
        </row>
        <row r="120">
          <cell r="A120">
            <v>44866</v>
          </cell>
          <cell r="I120">
            <v>962.21300354003904</v>
          </cell>
          <cell r="J120">
            <v>606.65997314453125</v>
          </cell>
          <cell r="K120">
            <v>568.92250061035156</v>
          </cell>
          <cell r="L120">
            <v>434.82000732421875</v>
          </cell>
        </row>
        <row r="121">
          <cell r="A121">
            <v>44896</v>
          </cell>
          <cell r="I121">
            <v>1013.5231794877486</v>
          </cell>
          <cell r="J121">
            <v>606.65997314453125</v>
          </cell>
          <cell r="K121">
            <v>696.2381785999645</v>
          </cell>
          <cell r="L121">
            <v>434.82000732421875</v>
          </cell>
        </row>
        <row r="122">
          <cell r="A122">
            <v>44927</v>
          </cell>
          <cell r="I122">
            <v>1009.2695395729759</v>
          </cell>
          <cell r="J122">
            <v>606.65997314453125</v>
          </cell>
          <cell r="K122">
            <v>681.56500244140625</v>
          </cell>
          <cell r="L122">
            <v>434.82000732421875</v>
          </cell>
        </row>
        <row r="123">
          <cell r="A123">
            <v>44958</v>
          </cell>
          <cell r="I123">
            <v>1129.5294460720486</v>
          </cell>
          <cell r="J123">
            <v>606.65997314453125</v>
          </cell>
          <cell r="K123">
            <v>694.8111199273003</v>
          </cell>
          <cell r="L123">
            <v>434.82000732421875</v>
          </cell>
        </row>
        <row r="124">
          <cell r="A124">
            <v>44986</v>
          </cell>
          <cell r="I124">
            <v>1104.2145385742188</v>
          </cell>
          <cell r="J124">
            <v>606.65997314453125</v>
          </cell>
          <cell r="K124">
            <v>646.18772749467325</v>
          </cell>
          <cell r="L124">
            <v>434.82000732421875</v>
          </cell>
        </row>
        <row r="125">
          <cell r="A125">
            <v>45017</v>
          </cell>
          <cell r="I125">
            <v>1106.3577677408855</v>
          </cell>
          <cell r="J125">
            <v>684.15997314453125</v>
          </cell>
          <cell r="K125">
            <v>663.929453531901</v>
          </cell>
          <cell r="L125">
            <v>462.01998901367188</v>
          </cell>
        </row>
        <row r="126">
          <cell r="A126">
            <v>45047</v>
          </cell>
          <cell r="I126">
            <v>1039.8772693980825</v>
          </cell>
          <cell r="J126">
            <v>684.15997314453125</v>
          </cell>
          <cell r="K126">
            <v>678.52181451970876</v>
          </cell>
          <cell r="L126">
            <v>462.01998901367188</v>
          </cell>
        </row>
        <row r="127">
          <cell r="A127">
            <v>45078</v>
          </cell>
          <cell r="I127">
            <v>928.86143275669644</v>
          </cell>
          <cell r="J127">
            <v>684.15997314453125</v>
          </cell>
          <cell r="K127">
            <v>706.26285516648068</v>
          </cell>
          <cell r="L127">
            <v>462.01998901367188</v>
          </cell>
        </row>
        <row r="128">
          <cell r="A128">
            <v>45108</v>
          </cell>
          <cell r="I128">
            <v>819.6109473818824</v>
          </cell>
          <cell r="J128">
            <v>684.15997314453125</v>
          </cell>
          <cell r="K128">
            <v>649.29143415178567</v>
          </cell>
          <cell r="L128">
            <v>462.01998901367188</v>
          </cell>
        </row>
        <row r="129">
          <cell r="A129">
            <v>45139</v>
          </cell>
          <cell r="I129">
            <v>826.8904312797215</v>
          </cell>
          <cell r="J129">
            <v>684.15997314453125</v>
          </cell>
          <cell r="K129">
            <v>653.22826352326763</v>
          </cell>
          <cell r="L129">
            <v>462.01998901367188</v>
          </cell>
        </row>
        <row r="130">
          <cell r="A130">
            <v>45170</v>
          </cell>
          <cell r="I130">
            <v>811.55947715357729</v>
          </cell>
          <cell r="J130">
            <v>684.15997314453125</v>
          </cell>
          <cell r="K130">
            <v>647.57369513260687</v>
          </cell>
          <cell r="L130">
            <v>462.01998901367188</v>
          </cell>
        </row>
        <row r="131">
          <cell r="A131">
            <v>45200</v>
          </cell>
          <cell r="I131">
            <v>828.51949462890627</v>
          </cell>
          <cell r="J131">
            <v>684.15997314453125</v>
          </cell>
          <cell r="K131">
            <v>644.06550292968745</v>
          </cell>
          <cell r="L131">
            <v>462.01998901367188</v>
          </cell>
        </row>
        <row r="132">
          <cell r="A132">
            <v>45231</v>
          </cell>
          <cell r="I132">
            <v>888.00400085449223</v>
          </cell>
          <cell r="J132">
            <v>684.15997314453125</v>
          </cell>
          <cell r="K132">
            <v>660.6250061035156</v>
          </cell>
          <cell r="L132">
            <v>462.01998901367188</v>
          </cell>
        </row>
        <row r="133">
          <cell r="A133">
            <v>45261</v>
          </cell>
          <cell r="I133">
            <v>974.45578484786188</v>
          </cell>
          <cell r="J133">
            <v>684.15997314453125</v>
          </cell>
          <cell r="K133">
            <v>743.01631566097865</v>
          </cell>
          <cell r="L133">
            <v>462.01998901367188</v>
          </cell>
        </row>
        <row r="134">
          <cell r="A134">
            <v>45292</v>
          </cell>
          <cell r="I134">
            <v>990.63636641068888</v>
          </cell>
          <cell r="J134">
            <v>684.15997314453125</v>
          </cell>
          <cell r="K134">
            <v>802.67226895419037</v>
          </cell>
          <cell r="L134">
            <v>462.01998901367188</v>
          </cell>
        </row>
        <row r="135">
          <cell r="A135">
            <v>45323</v>
          </cell>
          <cell r="I135">
            <v>1008.8810521175986</v>
          </cell>
          <cell r="J135">
            <v>684.15997314453125</v>
          </cell>
          <cell r="K135">
            <v>841.71895237972865</v>
          </cell>
          <cell r="L135">
            <v>462.01998901367188</v>
          </cell>
        </row>
        <row r="136">
          <cell r="A136">
            <v>45352</v>
          </cell>
          <cell r="I136">
            <v>1013.9170043945312</v>
          </cell>
          <cell r="J136">
            <v>684.15997314453125</v>
          </cell>
          <cell r="K136">
            <v>892.72999877929692</v>
          </cell>
          <cell r="L136">
            <v>462.01998901367188</v>
          </cell>
        </row>
        <row r="137">
          <cell r="A137">
            <v>45383</v>
          </cell>
          <cell r="I137">
            <v>1222.4571416945685</v>
          </cell>
          <cell r="J137">
            <v>637.90997314453125</v>
          </cell>
          <cell r="K137">
            <v>1099.6952514648438</v>
          </cell>
          <cell r="L137">
            <v>423.07998657226563</v>
          </cell>
        </row>
        <row r="138">
          <cell r="A138">
            <v>45413</v>
          </cell>
          <cell r="I138">
            <v>1175.4247581845239</v>
          </cell>
          <cell r="J138">
            <v>637.90997314453125</v>
          </cell>
          <cell r="K138">
            <v>1006.0361880347842</v>
          </cell>
          <cell r="L138">
            <v>423.07998657226563</v>
          </cell>
        </row>
        <row r="139">
          <cell r="A139">
            <v>45444</v>
          </cell>
          <cell r="I139">
            <v>1349.2150146484375</v>
          </cell>
          <cell r="J139">
            <v>637.90997314453125</v>
          </cell>
          <cell r="K139">
            <v>1214.2155151367188</v>
          </cell>
          <cell r="L139">
            <v>423.07998657226563</v>
          </cell>
        </row>
        <row r="140">
          <cell r="A140">
            <v>45474</v>
          </cell>
          <cell r="I140">
            <v>1419.7169507897418</v>
          </cell>
          <cell r="J140">
            <v>637.90997314453125</v>
          </cell>
          <cell r="K140">
            <v>1270.4052150560462</v>
          </cell>
          <cell r="L140">
            <v>423.07998657226563</v>
          </cell>
        </row>
        <row r="141">
          <cell r="A141">
            <v>45505</v>
          </cell>
          <cell r="I141">
            <v>1431.3740844726563</v>
          </cell>
          <cell r="J141">
            <v>637.90997314453125</v>
          </cell>
          <cell r="K141">
            <v>1340.7504438920455</v>
          </cell>
          <cell r="L141">
            <v>423.07998657226563</v>
          </cell>
        </row>
        <row r="142">
          <cell r="A142">
            <v>45536</v>
          </cell>
          <cell r="I142">
            <v>1472.7347586495537</v>
          </cell>
          <cell r="J142">
            <v>637.90997314453125</v>
          </cell>
          <cell r="K142">
            <v>1497.4585658482142</v>
          </cell>
          <cell r="L142">
            <v>423.07998657226563</v>
          </cell>
        </row>
        <row r="143">
          <cell r="A143">
            <v>45566</v>
          </cell>
          <cell r="I143">
            <v>1489.82636607777</v>
          </cell>
          <cell r="J143">
            <v>637.90997314453125</v>
          </cell>
          <cell r="K143">
            <v>1417.989990234375</v>
          </cell>
          <cell r="L143">
            <v>423.07998657226563</v>
          </cell>
        </row>
        <row r="144">
          <cell r="A144">
            <v>45597</v>
          </cell>
          <cell r="I144">
            <v>1790.4677734375</v>
          </cell>
          <cell r="J144">
            <v>637.90997314453125</v>
          </cell>
          <cell r="K144">
            <v>1581.5633273654514</v>
          </cell>
          <cell r="L144">
            <v>423.07998657226563</v>
          </cell>
        </row>
        <row r="145">
          <cell r="A145">
            <v>45627</v>
          </cell>
          <cell r="I145">
            <v>2158.6480041503905</v>
          </cell>
          <cell r="J145">
            <v>637.90997314453125</v>
          </cell>
          <cell r="K145">
            <v>1788.5964965820313</v>
          </cell>
          <cell r="L145">
            <v>423.07998657226563</v>
          </cell>
        </row>
        <row r="146">
          <cell r="A146">
            <v>45658</v>
          </cell>
          <cell r="I146">
            <v>2332.867265181108</v>
          </cell>
          <cell r="J146">
            <v>637.90997314453125</v>
          </cell>
          <cell r="K146">
            <v>1977.6781893643465</v>
          </cell>
          <cell r="L146">
            <v>423.07998657226563</v>
          </cell>
        </row>
        <row r="147">
          <cell r="A147">
            <v>45689</v>
          </cell>
          <cell r="I147">
            <v>2627.7940185546877</v>
          </cell>
          <cell r="J147">
            <v>637.90997314453125</v>
          </cell>
          <cell r="K147">
            <v>2050.0904846191406</v>
          </cell>
          <cell r="L147">
            <v>423.07998657226563</v>
          </cell>
        </row>
        <row r="148">
          <cell r="A148">
            <v>45717</v>
          </cell>
          <cell r="I148">
            <v>2544.7152677837171</v>
          </cell>
          <cell r="J148">
            <v>637.90997314453125</v>
          </cell>
          <cell r="K148">
            <v>2003.0205335115131</v>
          </cell>
          <cell r="L148">
            <v>423.07998657226563</v>
          </cell>
        </row>
        <row r="149">
          <cell r="A149">
            <v>45748</v>
          </cell>
          <cell r="I149">
            <v>2523.9310058593751</v>
          </cell>
          <cell r="J149">
            <v>662.03997802734375</v>
          </cell>
          <cell r="K149">
            <v>1692.3165100097656</v>
          </cell>
          <cell r="L149">
            <v>498.79000854492188</v>
          </cell>
        </row>
        <row r="150">
          <cell r="A150">
            <v>45778</v>
          </cell>
          <cell r="I150">
            <v>2484.2919340587796</v>
          </cell>
          <cell r="J150">
            <v>662.03997802734375</v>
          </cell>
          <cell r="K150">
            <v>1549.5885649181548</v>
          </cell>
          <cell r="L150">
            <v>498.79000854492188</v>
          </cell>
        </row>
        <row r="151">
          <cell r="A151">
            <v>45809</v>
          </cell>
          <cell r="I151">
            <v>2133.983154296875</v>
          </cell>
          <cell r="J151">
            <v>662.03997802734375</v>
          </cell>
          <cell r="K151">
            <v>1260.4173583984375</v>
          </cell>
          <cell r="L151">
            <v>498.79000854492188</v>
          </cell>
        </row>
        <row r="152">
          <cell r="A152">
            <v>45839</v>
          </cell>
          <cell r="I152">
            <v>1777.8852114470108</v>
          </cell>
          <cell r="J152">
            <v>662.03997802734375</v>
          </cell>
          <cell r="K152">
            <v>1028.5321761421535</v>
          </cell>
          <cell r="L152">
            <v>498.79000854492188</v>
          </cell>
        </row>
        <row r="153">
          <cell r="A153">
            <v>45870</v>
          </cell>
          <cell r="I153">
            <v>2008.124767485119</v>
          </cell>
          <cell r="J153">
            <v>662.03997802734375</v>
          </cell>
          <cell r="K153">
            <v>1250.337137858073</v>
          </cell>
          <cell r="L153">
            <v>498.79000854492188</v>
          </cell>
        </row>
        <row r="154">
          <cell r="A154">
            <v>45901</v>
          </cell>
          <cell r="I154">
            <v>2237.7954434481535</v>
          </cell>
          <cell r="J154">
            <v>662.03997802734375</v>
          </cell>
          <cell r="K154">
            <v>1373.3927223899148</v>
          </cell>
          <cell r="L154">
            <v>498.79000854492188</v>
          </cell>
        </row>
        <row r="155">
          <cell r="A155">
            <v>45931</v>
          </cell>
          <cell r="I155">
            <v>2230.9624755859377</v>
          </cell>
          <cell r="J155">
            <v>662.03997802734375</v>
          </cell>
          <cell r="K155">
            <v>1397.5590209960938</v>
          </cell>
          <cell r="L155">
            <v>498.79000854492188</v>
          </cell>
        </row>
        <row r="156">
          <cell r="A156">
            <v>45962</v>
          </cell>
          <cell r="I156">
            <v>2245.1557874177633</v>
          </cell>
          <cell r="J156">
            <v>662.03997802734375</v>
          </cell>
          <cell r="K156">
            <v>1384.45947265625</v>
          </cell>
          <cell r="L156">
            <v>498.79000854492188</v>
          </cell>
        </row>
        <row r="157">
          <cell r="A157">
            <v>45992</v>
          </cell>
          <cell r="I157">
            <v>2202.2447567894346</v>
          </cell>
          <cell r="J157">
            <v>662.03997802734375</v>
          </cell>
          <cell r="K157">
            <v>1305.9757196335565</v>
          </cell>
          <cell r="L157">
            <v>498.79000854492188</v>
          </cell>
        </row>
        <row r="158">
          <cell r="A158">
            <v>46023</v>
          </cell>
          <cell r="I158">
            <v>2178.8228469122023</v>
          </cell>
          <cell r="J158">
            <v>662.03997802734375</v>
          </cell>
          <cell r="K158">
            <v>1274.1318998790923</v>
          </cell>
          <cell r="L158">
            <v>498.79000854492188</v>
          </cell>
        </row>
        <row r="159">
          <cell r="A159">
            <v>46054</v>
          </cell>
          <cell r="I159">
            <v>1867.5144585503472</v>
          </cell>
          <cell r="J159">
            <v>662.03997802734375</v>
          </cell>
          <cell r="K159">
            <v>1064.1055501302083</v>
          </cell>
          <cell r="L159">
            <v>498.79000854492188</v>
          </cell>
        </row>
        <row r="160">
          <cell r="A160">
            <v>46082</v>
          </cell>
          <cell r="I160">
            <v>1913.8936379172585</v>
          </cell>
          <cell r="J160">
            <v>662.03997802734375</v>
          </cell>
          <cell r="K160">
            <v>1021.9167979847301</v>
          </cell>
          <cell r="L160">
            <v>498.79000854492188</v>
          </cell>
        </row>
        <row r="161">
          <cell r="A161">
            <v>46113</v>
          </cell>
          <cell r="I161">
            <v>1811.8714904785156</v>
          </cell>
          <cell r="J161">
            <v>792.530029296875</v>
          </cell>
          <cell r="K161">
            <v>917.04900512695315</v>
          </cell>
          <cell r="L161">
            <v>556.969970703125</v>
          </cell>
        </row>
        <row r="162">
          <cell r="A162">
            <v>46143</v>
          </cell>
          <cell r="I162">
            <v>1653.9195190429687</v>
          </cell>
          <cell r="J162">
            <v>792.530029296875</v>
          </cell>
          <cell r="K162">
            <v>935.60299987792973</v>
          </cell>
          <cell r="L162">
            <v>556.969970703125</v>
          </cell>
        </row>
        <row r="163">
          <cell r="A163">
            <v>46174</v>
          </cell>
          <cell r="I163">
            <v>1476.7733270554315</v>
          </cell>
          <cell r="J163">
            <v>792.530029296875</v>
          </cell>
          <cell r="K163">
            <v>989.7785789853051</v>
          </cell>
          <cell r="L163">
            <v>556.969970703125</v>
          </cell>
        </row>
        <row r="164">
          <cell r="A164">
            <v>46204</v>
          </cell>
          <cell r="I164">
            <v>1710.1962432861328</v>
          </cell>
          <cell r="J164">
            <v>792.530029296875</v>
          </cell>
          <cell r="K164">
            <v>1092.0900115966797</v>
          </cell>
          <cell r="L164">
            <v>556.969970703125</v>
          </cell>
        </row>
      </sheetData>
      <sheetData sheetId="1">
        <row r="2">
          <cell r="A2">
            <v>41275</v>
          </cell>
          <cell r="F2">
            <v>176.3681814</v>
          </cell>
          <cell r="K2">
            <v>1998.772727</v>
          </cell>
        </row>
        <row r="3">
          <cell r="A3">
            <v>41306</v>
          </cell>
          <cell r="F3">
            <v>172.52222190000001</v>
          </cell>
          <cell r="K3">
            <v>2048.166667</v>
          </cell>
        </row>
        <row r="4">
          <cell r="A4">
            <v>41334</v>
          </cell>
          <cell r="F4">
            <v>167.29249949999999</v>
          </cell>
          <cell r="K4">
            <v>2102.9499999999998</v>
          </cell>
        </row>
        <row r="5">
          <cell r="A5">
            <v>41365</v>
          </cell>
          <cell r="F5">
            <v>162.14545509999999</v>
          </cell>
          <cell r="K5">
            <v>2006.590909</v>
          </cell>
        </row>
        <row r="6">
          <cell r="A6">
            <v>41395</v>
          </cell>
          <cell r="F6">
            <v>159.2119046</v>
          </cell>
          <cell r="K6">
            <v>1959.619048</v>
          </cell>
        </row>
        <row r="7">
          <cell r="A7">
            <v>41426</v>
          </cell>
          <cell r="F7">
            <v>146.7949959</v>
          </cell>
          <cell r="K7">
            <v>1776.05</v>
          </cell>
        </row>
        <row r="8">
          <cell r="A8">
            <v>41456</v>
          </cell>
          <cell r="F8">
            <v>142.15869609999999</v>
          </cell>
          <cell r="K8">
            <v>1861.0434780000001</v>
          </cell>
        </row>
        <row r="9">
          <cell r="A9">
            <v>41487</v>
          </cell>
          <cell r="F9">
            <v>138.94772620000001</v>
          </cell>
          <cell r="K9">
            <v>1856.772727</v>
          </cell>
        </row>
        <row r="10">
          <cell r="A10">
            <v>41518</v>
          </cell>
          <cell r="F10">
            <v>136.2899994</v>
          </cell>
          <cell r="K10">
            <v>1696.4</v>
          </cell>
        </row>
        <row r="11">
          <cell r="A11">
            <v>41548</v>
          </cell>
          <cell r="F11">
            <v>133.6347835</v>
          </cell>
          <cell r="K11">
            <v>1633.1739130000001</v>
          </cell>
        </row>
        <row r="12">
          <cell r="A12">
            <v>41579</v>
          </cell>
          <cell r="F12">
            <v>126.51750029999999</v>
          </cell>
          <cell r="K12">
            <v>1523.05</v>
          </cell>
        </row>
        <row r="13">
          <cell r="A13">
            <v>41609</v>
          </cell>
          <cell r="F13">
            <v>129.6190469</v>
          </cell>
          <cell r="K13">
            <v>1728.857143</v>
          </cell>
        </row>
        <row r="14">
          <cell r="A14">
            <v>41640</v>
          </cell>
          <cell r="F14">
            <v>134.01363370000001</v>
          </cell>
          <cell r="K14">
            <v>1730.909091</v>
          </cell>
        </row>
        <row r="15">
          <cell r="A15">
            <v>41671</v>
          </cell>
          <cell r="F15">
            <v>163.67250060000001</v>
          </cell>
          <cell r="K15">
            <v>1908.9</v>
          </cell>
        </row>
        <row r="16">
          <cell r="A16">
            <v>41699</v>
          </cell>
          <cell r="F16">
            <v>198.71666630000001</v>
          </cell>
          <cell r="K16">
            <v>2171.2777780000001</v>
          </cell>
        </row>
        <row r="17">
          <cell r="A17">
            <v>41730</v>
          </cell>
          <cell r="F17">
            <v>206.22499999999999</v>
          </cell>
          <cell r="K17">
            <v>2116.25</v>
          </cell>
        </row>
        <row r="18">
          <cell r="A18">
            <v>41760</v>
          </cell>
          <cell r="F18">
            <v>195.6761918</v>
          </cell>
          <cell r="K18">
            <v>2056.7142859999999</v>
          </cell>
        </row>
        <row r="19">
          <cell r="A19">
            <v>41791</v>
          </cell>
          <cell r="F19">
            <v>183.04500049999999</v>
          </cell>
          <cell r="K19">
            <v>1951.1</v>
          </cell>
        </row>
        <row r="20">
          <cell r="A20">
            <v>41821</v>
          </cell>
          <cell r="F20">
            <v>183.66739089999999</v>
          </cell>
          <cell r="K20">
            <v>2028.9565219999999</v>
          </cell>
        </row>
        <row r="21">
          <cell r="A21">
            <v>41852</v>
          </cell>
          <cell r="F21">
            <v>199.8119064</v>
          </cell>
          <cell r="K21">
            <v>1988.9523810000001</v>
          </cell>
        </row>
        <row r="22">
          <cell r="A22">
            <v>41883</v>
          </cell>
          <cell r="F22">
            <v>198.0613625</v>
          </cell>
          <cell r="K22">
            <v>1991.4545450000001</v>
          </cell>
        </row>
        <row r="23">
          <cell r="A23">
            <v>41913</v>
          </cell>
          <cell r="F23">
            <v>213.72045410000001</v>
          </cell>
          <cell r="K23">
            <v>2094.181818</v>
          </cell>
        </row>
        <row r="24">
          <cell r="A24">
            <v>41944</v>
          </cell>
          <cell r="F24">
            <v>197.1749992</v>
          </cell>
          <cell r="K24">
            <v>2062.65</v>
          </cell>
        </row>
        <row r="25">
          <cell r="A25">
            <v>41974</v>
          </cell>
          <cell r="F25">
            <v>183.03809469999999</v>
          </cell>
          <cell r="K25">
            <v>1948.857143</v>
          </cell>
        </row>
        <row r="26">
          <cell r="A26">
            <v>42005</v>
          </cell>
          <cell r="F26">
            <v>176.4023794</v>
          </cell>
          <cell r="K26">
            <v>1930.7142859999999</v>
          </cell>
        </row>
        <row r="27">
          <cell r="A27">
            <v>42036</v>
          </cell>
          <cell r="F27">
            <v>163.4305564</v>
          </cell>
          <cell r="K27">
            <v>1925.444444</v>
          </cell>
        </row>
        <row r="28">
          <cell r="A28">
            <v>42064</v>
          </cell>
          <cell r="F28">
            <v>142.91904629999999</v>
          </cell>
          <cell r="K28">
            <v>1790.190476</v>
          </cell>
        </row>
        <row r="29">
          <cell r="A29">
            <v>42095</v>
          </cell>
          <cell r="F29">
            <v>143.13000030000001</v>
          </cell>
          <cell r="K29">
            <v>1784.7</v>
          </cell>
        </row>
        <row r="30">
          <cell r="A30">
            <v>42125</v>
          </cell>
          <cell r="F30">
            <v>134.7400002</v>
          </cell>
          <cell r="K30">
            <v>1660.4</v>
          </cell>
        </row>
        <row r="31">
          <cell r="A31">
            <v>42156</v>
          </cell>
          <cell r="F31">
            <v>133.8761902</v>
          </cell>
          <cell r="K31">
            <v>1799.380952</v>
          </cell>
        </row>
        <row r="32">
          <cell r="A32">
            <v>42186</v>
          </cell>
          <cell r="F32">
            <v>125.60217419999999</v>
          </cell>
          <cell r="K32">
            <v>1819.3478259999999</v>
          </cell>
        </row>
        <row r="33">
          <cell r="A33">
            <v>42217</v>
          </cell>
          <cell r="F33">
            <v>127.14761970000001</v>
          </cell>
          <cell r="K33">
            <v>1649.857143</v>
          </cell>
        </row>
        <row r="34">
          <cell r="A34">
            <v>42248</v>
          </cell>
          <cell r="F34">
            <v>116.4624996</v>
          </cell>
          <cell r="K34">
            <v>1565.5</v>
          </cell>
        </row>
        <row r="35">
          <cell r="A35">
            <v>42278</v>
          </cell>
          <cell r="F35">
            <v>124.71428640000001</v>
          </cell>
          <cell r="K35">
            <v>1580.0476189999999</v>
          </cell>
        </row>
        <row r="36">
          <cell r="A36">
            <v>42309</v>
          </cell>
          <cell r="F36">
            <v>118.3410007</v>
          </cell>
          <cell r="K36">
            <v>1544.65</v>
          </cell>
        </row>
        <row r="37">
          <cell r="A37">
            <v>42339</v>
          </cell>
          <cell r="F37">
            <v>120.41190450000001</v>
          </cell>
          <cell r="K37">
            <v>1498.7619050000001</v>
          </cell>
        </row>
        <row r="38">
          <cell r="A38">
            <v>42370</v>
          </cell>
          <cell r="F38">
            <v>116.88499950000001</v>
          </cell>
          <cell r="K38">
            <v>1389.85</v>
          </cell>
        </row>
        <row r="39">
          <cell r="A39">
            <v>42401</v>
          </cell>
          <cell r="F39">
            <v>116.22631680000001</v>
          </cell>
          <cell r="K39">
            <v>1387.6315790000001</v>
          </cell>
        </row>
        <row r="40">
          <cell r="A40">
            <v>42430</v>
          </cell>
          <cell r="F40">
            <v>124.6909093</v>
          </cell>
          <cell r="K40">
            <v>1415.636364</v>
          </cell>
        </row>
        <row r="41">
          <cell r="A41">
            <v>42461</v>
          </cell>
          <cell r="F41">
            <v>122.72499999999999</v>
          </cell>
          <cell r="K41">
            <v>1521.25</v>
          </cell>
        </row>
        <row r="42">
          <cell r="A42">
            <v>42491</v>
          </cell>
          <cell r="F42">
            <v>124.2428582</v>
          </cell>
          <cell r="K42">
            <v>1618.9047619999999</v>
          </cell>
        </row>
        <row r="43">
          <cell r="A43">
            <v>42522</v>
          </cell>
          <cell r="F43">
            <v>136.62045430000001</v>
          </cell>
          <cell r="K43">
            <v>1658.136364</v>
          </cell>
        </row>
        <row r="44">
          <cell r="A44">
            <v>42552</v>
          </cell>
          <cell r="F44">
            <v>144.5523805</v>
          </cell>
          <cell r="K44">
            <v>1792.333333</v>
          </cell>
        </row>
        <row r="45">
          <cell r="A45">
            <v>42583</v>
          </cell>
          <cell r="F45">
            <v>140.97954419999999</v>
          </cell>
          <cell r="K45">
            <v>1798.818182</v>
          </cell>
        </row>
        <row r="46">
          <cell r="A46">
            <v>42614</v>
          </cell>
          <cell r="F46">
            <v>151.61250150000001</v>
          </cell>
          <cell r="K46">
            <v>1936.05</v>
          </cell>
        </row>
        <row r="47">
          <cell r="A47">
            <v>42644</v>
          </cell>
          <cell r="F47">
            <v>155.84499969999999</v>
          </cell>
          <cell r="K47">
            <v>2080.3000000000002</v>
          </cell>
        </row>
        <row r="48">
          <cell r="A48">
            <v>42675</v>
          </cell>
          <cell r="F48">
            <v>160.40250090000001</v>
          </cell>
          <cell r="K48">
            <v>2143.35</v>
          </cell>
        </row>
        <row r="49">
          <cell r="A49">
            <v>42705</v>
          </cell>
          <cell r="F49">
            <v>138.57727259999999</v>
          </cell>
          <cell r="K49">
            <v>2075.5</v>
          </cell>
        </row>
        <row r="50">
          <cell r="A50">
            <v>42736</v>
          </cell>
          <cell r="F50">
            <v>148.07749860000001</v>
          </cell>
          <cell r="K50">
            <v>2213.6</v>
          </cell>
        </row>
        <row r="51">
          <cell r="A51">
            <v>42767</v>
          </cell>
          <cell r="F51">
            <v>146.19285690000001</v>
          </cell>
          <cell r="K51">
            <v>2148.3571430000002</v>
          </cell>
        </row>
        <row r="52">
          <cell r="A52">
            <v>42795</v>
          </cell>
          <cell r="F52">
            <v>140.18571470000001</v>
          </cell>
          <cell r="K52">
            <v>2151.380952</v>
          </cell>
        </row>
        <row r="53">
          <cell r="A53">
            <v>42826</v>
          </cell>
          <cell r="F53">
            <v>136.00277840000001</v>
          </cell>
          <cell r="K53">
            <v>2080.2777780000001</v>
          </cell>
        </row>
        <row r="54">
          <cell r="A54">
            <v>42856</v>
          </cell>
          <cell r="F54">
            <v>131.5250015</v>
          </cell>
          <cell r="K54">
            <v>1956.409091</v>
          </cell>
        </row>
        <row r="55">
          <cell r="A55">
            <v>42887</v>
          </cell>
          <cell r="F55">
            <v>124.0095237</v>
          </cell>
          <cell r="K55">
            <v>2042.2380949999999</v>
          </cell>
        </row>
        <row r="56">
          <cell r="A56">
            <v>42917</v>
          </cell>
          <cell r="F56">
            <v>130.83809590000001</v>
          </cell>
          <cell r="K56">
            <v>2148.2857140000001</v>
          </cell>
        </row>
        <row r="57">
          <cell r="A57">
            <v>42948</v>
          </cell>
          <cell r="F57">
            <v>133.47380899999999</v>
          </cell>
          <cell r="K57">
            <v>2125.333333</v>
          </cell>
        </row>
        <row r="58">
          <cell r="A58">
            <v>42979</v>
          </cell>
          <cell r="F58">
            <v>132.2375011</v>
          </cell>
          <cell r="K58">
            <v>2007.4</v>
          </cell>
        </row>
        <row r="59">
          <cell r="A59">
            <v>43009</v>
          </cell>
          <cell r="F59">
            <v>126.0880944</v>
          </cell>
          <cell r="K59">
            <v>1996.0476189999999</v>
          </cell>
        </row>
        <row r="60">
          <cell r="A60">
            <v>43040</v>
          </cell>
          <cell r="F60">
            <v>125.6900009</v>
          </cell>
          <cell r="K60">
            <v>1837.3</v>
          </cell>
        </row>
        <row r="61">
          <cell r="A61">
            <v>43070</v>
          </cell>
          <cell r="F61">
            <v>122.09749979999999</v>
          </cell>
          <cell r="K61">
            <v>1723.85</v>
          </cell>
        </row>
        <row r="62">
          <cell r="A62">
            <v>43101</v>
          </cell>
          <cell r="F62">
            <v>123.8840908</v>
          </cell>
          <cell r="K62">
            <v>1757.227273</v>
          </cell>
        </row>
        <row r="63">
          <cell r="A63">
            <v>43132</v>
          </cell>
          <cell r="F63">
            <v>120.5283326</v>
          </cell>
          <cell r="K63">
            <v>1791.166667</v>
          </cell>
        </row>
        <row r="64">
          <cell r="A64">
            <v>43160</v>
          </cell>
          <cell r="F64">
            <v>118.9333322</v>
          </cell>
          <cell r="K64">
            <v>1796.0476189999999</v>
          </cell>
        </row>
        <row r="65">
          <cell r="A65">
            <v>43191</v>
          </cell>
          <cell r="F65">
            <v>117.6861907</v>
          </cell>
          <cell r="K65">
            <v>1727.9047619999999</v>
          </cell>
        </row>
        <row r="66">
          <cell r="A66">
            <v>43221</v>
          </cell>
          <cell r="F66">
            <v>118.06428529999999</v>
          </cell>
          <cell r="K66">
            <v>1750.7619050000001</v>
          </cell>
        </row>
        <row r="67">
          <cell r="A67">
            <v>43252</v>
          </cell>
          <cell r="F67">
            <v>115.81428529999999</v>
          </cell>
          <cell r="K67">
            <v>1720.9523810000001</v>
          </cell>
        </row>
        <row r="68">
          <cell r="A68">
            <v>43282</v>
          </cell>
          <cell r="F68">
            <v>109.00238040000001</v>
          </cell>
          <cell r="K68">
            <v>1738.5238099999999</v>
          </cell>
        </row>
        <row r="69">
          <cell r="A69">
            <v>43313</v>
          </cell>
          <cell r="F69">
            <v>103.363478</v>
          </cell>
          <cell r="K69">
            <v>1644.2173909999999</v>
          </cell>
        </row>
        <row r="70">
          <cell r="A70">
            <v>43344</v>
          </cell>
          <cell r="F70">
            <v>97.63420988</v>
          </cell>
          <cell r="K70">
            <v>1548.6315790000001</v>
          </cell>
        </row>
        <row r="71">
          <cell r="A71">
            <v>43374</v>
          </cell>
          <cell r="F71">
            <v>114.9272728</v>
          </cell>
          <cell r="K71">
            <v>1679.090909</v>
          </cell>
        </row>
        <row r="72">
          <cell r="A72">
            <v>43405</v>
          </cell>
          <cell r="F72">
            <v>111.29550020000001</v>
          </cell>
          <cell r="K72">
            <v>1625.65</v>
          </cell>
        </row>
        <row r="73">
          <cell r="A73">
            <v>43435</v>
          </cell>
          <cell r="F73">
            <v>99.955555390000001</v>
          </cell>
          <cell r="K73">
            <v>1501.333333</v>
          </cell>
        </row>
        <row r="74">
          <cell r="A74">
            <v>43466</v>
          </cell>
          <cell r="F74">
            <v>103.4227278</v>
          </cell>
          <cell r="K74">
            <v>1526.5</v>
          </cell>
        </row>
        <row r="75">
          <cell r="A75">
            <v>43497</v>
          </cell>
          <cell r="F75">
            <v>99.416665399999999</v>
          </cell>
          <cell r="K75">
            <v>1527.7777779999999</v>
          </cell>
        </row>
        <row r="76">
          <cell r="A76">
            <v>43525</v>
          </cell>
          <cell r="F76">
            <v>94.378947210000007</v>
          </cell>
          <cell r="K76">
            <v>1496.684211</v>
          </cell>
        </row>
        <row r="77">
          <cell r="A77">
            <v>43556</v>
          </cell>
          <cell r="F77">
            <v>91.747618900000006</v>
          </cell>
          <cell r="K77">
            <v>1397</v>
          </cell>
        </row>
        <row r="78">
          <cell r="A78">
            <v>43586</v>
          </cell>
          <cell r="F78">
            <v>91.893182229999994</v>
          </cell>
          <cell r="K78">
            <v>1349.5</v>
          </cell>
        </row>
        <row r="79">
          <cell r="A79">
            <v>43617</v>
          </cell>
          <cell r="F79">
            <v>116.72894890000001</v>
          </cell>
          <cell r="K79">
            <v>1401.684211</v>
          </cell>
        </row>
        <row r="80">
          <cell r="A80">
            <v>43647</v>
          </cell>
          <cell r="F80">
            <v>106.76086960000001</v>
          </cell>
          <cell r="K80">
            <v>1396.8260869999999</v>
          </cell>
        </row>
        <row r="81">
          <cell r="A81">
            <v>43678</v>
          </cell>
          <cell r="F81">
            <v>94.584091189999995</v>
          </cell>
          <cell r="K81">
            <v>1302.727273</v>
          </cell>
        </row>
        <row r="82">
          <cell r="A82">
            <v>43709</v>
          </cell>
          <cell r="F82">
            <v>97.354761400000001</v>
          </cell>
          <cell r="K82">
            <v>1302.9523810000001</v>
          </cell>
        </row>
        <row r="83">
          <cell r="A83">
            <v>43739</v>
          </cell>
          <cell r="F83">
            <v>97.413635249999999</v>
          </cell>
          <cell r="K83">
            <v>1248.772727</v>
          </cell>
        </row>
        <row r="84">
          <cell r="A84">
            <v>43770</v>
          </cell>
          <cell r="F84">
            <v>110.0075001</v>
          </cell>
          <cell r="K84">
            <v>1365.95</v>
          </cell>
        </row>
        <row r="85">
          <cell r="A85">
            <v>43800</v>
          </cell>
          <cell r="F85">
            <v>128.54210459999999</v>
          </cell>
          <cell r="K85">
            <v>1390.9473680000001</v>
          </cell>
        </row>
        <row r="86">
          <cell r="A86">
            <v>43831</v>
          </cell>
          <cell r="F86">
            <v>113.28863699999999</v>
          </cell>
          <cell r="K86">
            <v>1329.681818</v>
          </cell>
        </row>
        <row r="87">
          <cell r="A87">
            <v>43862</v>
          </cell>
          <cell r="F87">
            <v>103.7555555</v>
          </cell>
          <cell r="K87">
            <v>1269.666667</v>
          </cell>
        </row>
        <row r="88">
          <cell r="A88">
            <v>43891</v>
          </cell>
          <cell r="F88">
            <v>115.21590980000001</v>
          </cell>
          <cell r="K88">
            <v>1236.5454549999999</v>
          </cell>
        </row>
        <row r="89">
          <cell r="A89">
            <v>43922</v>
          </cell>
          <cell r="F89">
            <v>113.8124996</v>
          </cell>
          <cell r="K89">
            <v>1161.0999999999999</v>
          </cell>
        </row>
        <row r="90">
          <cell r="A90">
            <v>43952</v>
          </cell>
          <cell r="F90">
            <v>106.52999990000001</v>
          </cell>
          <cell r="K90">
            <v>1168.45</v>
          </cell>
        </row>
        <row r="91">
          <cell r="A91">
            <v>43983</v>
          </cell>
          <cell r="F91">
            <v>96.723809739999993</v>
          </cell>
          <cell r="K91">
            <v>1172.4761900000001</v>
          </cell>
        </row>
        <row r="92">
          <cell r="A92">
            <v>44013</v>
          </cell>
          <cell r="F92">
            <v>105.18478260000001</v>
          </cell>
          <cell r="K92">
            <v>1244.2173909999999</v>
          </cell>
        </row>
        <row r="93">
          <cell r="A93">
            <v>44044</v>
          </cell>
          <cell r="F93">
            <v>118.9309525</v>
          </cell>
          <cell r="K93">
            <v>1443.619048</v>
          </cell>
        </row>
        <row r="94">
          <cell r="A94">
            <v>44075</v>
          </cell>
          <cell r="F94">
            <v>122.80500069999999</v>
          </cell>
          <cell r="K94">
            <v>1457.35</v>
          </cell>
        </row>
        <row r="95">
          <cell r="A95">
            <v>44105</v>
          </cell>
          <cell r="F95">
            <v>107.5166668</v>
          </cell>
          <cell r="K95">
            <v>1277.8888890000001</v>
          </cell>
        </row>
        <row r="96">
          <cell r="A96">
            <v>44136</v>
          </cell>
          <cell r="F96">
            <v>112.47749899999999</v>
          </cell>
          <cell r="K96">
            <v>1367.75</v>
          </cell>
        </row>
        <row r="97">
          <cell r="A97">
            <v>44166</v>
          </cell>
          <cell r="F97">
            <v>121.3976193</v>
          </cell>
          <cell r="K97">
            <v>1350.7142859999999</v>
          </cell>
        </row>
        <row r="98">
          <cell r="A98">
            <v>44197</v>
          </cell>
          <cell r="F98">
            <v>124.5874989</v>
          </cell>
          <cell r="K98">
            <v>1324.3</v>
          </cell>
        </row>
        <row r="99">
          <cell r="A99">
            <v>44228</v>
          </cell>
          <cell r="F99">
            <v>127.47499929999999</v>
          </cell>
          <cell r="K99">
            <v>1362.5</v>
          </cell>
        </row>
        <row r="100">
          <cell r="A100">
            <v>44256</v>
          </cell>
          <cell r="F100">
            <v>129.06086930000001</v>
          </cell>
          <cell r="K100">
            <v>1380.6956520000001</v>
          </cell>
        </row>
        <row r="101">
          <cell r="A101">
            <v>44287</v>
          </cell>
          <cell r="F101">
            <v>132.48500060000001</v>
          </cell>
          <cell r="K101">
            <v>1378.2</v>
          </cell>
        </row>
        <row r="102">
          <cell r="A102">
            <v>44317</v>
          </cell>
          <cell r="F102">
            <v>149.86428620000001</v>
          </cell>
          <cell r="K102">
            <v>1484.2380949999999</v>
          </cell>
        </row>
        <row r="103">
          <cell r="A103">
            <v>44348</v>
          </cell>
          <cell r="F103">
            <v>156.22142830000001</v>
          </cell>
          <cell r="K103">
            <v>1614.2857140000001</v>
          </cell>
        </row>
        <row r="104">
          <cell r="A104">
            <v>44378</v>
          </cell>
          <cell r="F104">
            <v>169.13095240000001</v>
          </cell>
          <cell r="K104">
            <v>1792.0476189999999</v>
          </cell>
        </row>
        <row r="105">
          <cell r="A105">
            <v>44409</v>
          </cell>
          <cell r="F105">
            <v>181.9227267</v>
          </cell>
          <cell r="K105">
            <v>1866.363636</v>
          </cell>
        </row>
        <row r="106">
          <cell r="A106">
            <v>44440</v>
          </cell>
          <cell r="F106">
            <v>189.03333459999999</v>
          </cell>
          <cell r="K106">
            <v>2106.9523810000001</v>
          </cell>
        </row>
        <row r="107">
          <cell r="A107">
            <v>44470</v>
          </cell>
          <cell r="F107">
            <v>202.25000080000001</v>
          </cell>
          <cell r="K107">
            <v>2155.75</v>
          </cell>
        </row>
        <row r="108">
          <cell r="A108">
            <v>44501</v>
          </cell>
          <cell r="F108">
            <v>223.2225014</v>
          </cell>
          <cell r="K108">
            <v>2279.4</v>
          </cell>
        </row>
        <row r="109">
          <cell r="A109">
            <v>44531</v>
          </cell>
          <cell r="F109">
            <v>234.73181640000001</v>
          </cell>
          <cell r="K109">
            <v>2414.0454549999999</v>
          </cell>
        </row>
        <row r="110">
          <cell r="A110">
            <v>44562</v>
          </cell>
          <cell r="F110">
            <v>236.4499984</v>
          </cell>
          <cell r="K110">
            <v>2340.4761899999999</v>
          </cell>
        </row>
        <row r="111">
          <cell r="A111">
            <v>44593</v>
          </cell>
          <cell r="F111">
            <v>247.56631630000001</v>
          </cell>
          <cell r="K111">
            <v>2268.2631580000002</v>
          </cell>
        </row>
        <row r="112">
          <cell r="A112">
            <v>44621</v>
          </cell>
          <cell r="F112">
            <v>222.89590939999999</v>
          </cell>
          <cell r="K112">
            <v>2220.363636</v>
          </cell>
        </row>
        <row r="113">
          <cell r="A113">
            <v>44652</v>
          </cell>
          <cell r="F113">
            <v>225.23157939999999</v>
          </cell>
          <cell r="K113">
            <v>2086.3157890000002</v>
          </cell>
        </row>
        <row r="114">
          <cell r="A114">
            <v>44682</v>
          </cell>
          <cell r="F114">
            <v>218.83409119999999</v>
          </cell>
          <cell r="K114">
            <v>2079.5</v>
          </cell>
        </row>
        <row r="115">
          <cell r="A115">
            <v>44713</v>
          </cell>
          <cell r="F115">
            <v>231.49999919999999</v>
          </cell>
          <cell r="K115">
            <v>2076.35</v>
          </cell>
        </row>
        <row r="116">
          <cell r="A116">
            <v>44743</v>
          </cell>
          <cell r="F116">
            <v>216.9599983</v>
          </cell>
          <cell r="K116">
            <v>1973.1</v>
          </cell>
        </row>
        <row r="117">
          <cell r="A117">
            <v>44774</v>
          </cell>
          <cell r="F117">
            <v>224.20652039999999</v>
          </cell>
          <cell r="K117">
            <v>2178.6521739999998</v>
          </cell>
        </row>
        <row r="118">
          <cell r="A118">
            <v>44805</v>
          </cell>
          <cell r="F118">
            <v>225.76190550000001</v>
          </cell>
          <cell r="K118">
            <v>2247.8571430000002</v>
          </cell>
        </row>
        <row r="119">
          <cell r="A119">
            <v>44835</v>
          </cell>
          <cell r="F119">
            <v>199.13749999999999</v>
          </cell>
          <cell r="K119">
            <v>2045.15</v>
          </cell>
        </row>
        <row r="120">
          <cell r="A120">
            <v>44866</v>
          </cell>
          <cell r="F120">
            <v>164.3704994</v>
          </cell>
          <cell r="K120">
            <v>1845.75</v>
          </cell>
        </row>
        <row r="121">
          <cell r="A121">
            <v>44896</v>
          </cell>
          <cell r="F121">
            <v>165.21590839999999</v>
          </cell>
          <cell r="K121">
            <v>1914.5454549999999</v>
          </cell>
        </row>
        <row r="122">
          <cell r="A122">
            <v>44927</v>
          </cell>
          <cell r="F122">
            <v>158.94999899999999</v>
          </cell>
          <cell r="K122">
            <v>1959.818182</v>
          </cell>
        </row>
        <row r="123">
          <cell r="A123">
            <v>44958</v>
          </cell>
          <cell r="F123">
            <v>183.0416658</v>
          </cell>
          <cell r="K123">
            <v>2077.5555559999998</v>
          </cell>
        </row>
        <row r="124">
          <cell r="A124">
            <v>44986</v>
          </cell>
          <cell r="F124">
            <v>179.62173859999999</v>
          </cell>
          <cell r="K124">
            <v>2131.086957</v>
          </cell>
        </row>
        <row r="125">
          <cell r="A125">
            <v>45017</v>
          </cell>
          <cell r="F125">
            <v>191.26111259999999</v>
          </cell>
          <cell r="K125">
            <v>2424.8888889999998</v>
          </cell>
        </row>
        <row r="126">
          <cell r="A126">
            <v>45047</v>
          </cell>
          <cell r="F126">
            <v>186.97272699999999</v>
          </cell>
          <cell r="K126">
            <v>2622.363636</v>
          </cell>
        </row>
        <row r="127">
          <cell r="A127">
            <v>45078</v>
          </cell>
          <cell r="F127">
            <v>177.66904700000001</v>
          </cell>
          <cell r="K127">
            <v>2742.7619049999998</v>
          </cell>
        </row>
        <row r="128">
          <cell r="A128">
            <v>45108</v>
          </cell>
          <cell r="F128">
            <v>179.50952369999999</v>
          </cell>
          <cell r="K128">
            <v>2750.333333</v>
          </cell>
        </row>
        <row r="129">
          <cell r="A129">
            <v>45139</v>
          </cell>
          <cell r="F129">
            <v>155.06521810000001</v>
          </cell>
          <cell r="K129">
            <v>2636.7391299999999</v>
          </cell>
        </row>
        <row r="130">
          <cell r="A130">
            <v>45170</v>
          </cell>
          <cell r="F130">
            <v>168.11999969999999</v>
          </cell>
          <cell r="K130">
            <v>2613</v>
          </cell>
        </row>
        <row r="131">
          <cell r="A131">
            <v>45200</v>
          </cell>
          <cell r="F131">
            <v>155.63000030000001</v>
          </cell>
          <cell r="K131">
            <v>2451.65</v>
          </cell>
        </row>
        <row r="132">
          <cell r="A132">
            <v>45231</v>
          </cell>
          <cell r="F132">
            <v>176.44249880000001</v>
          </cell>
          <cell r="K132">
            <v>2620.5</v>
          </cell>
        </row>
        <row r="133">
          <cell r="A133">
            <v>45261</v>
          </cell>
          <cell r="F133">
            <v>194.79500049999999</v>
          </cell>
          <cell r="K133">
            <v>2836.8</v>
          </cell>
        </row>
        <row r="134">
          <cell r="A134">
            <v>45292</v>
          </cell>
          <cell r="F134">
            <v>186.9340904</v>
          </cell>
          <cell r="K134">
            <v>3211.909091</v>
          </cell>
        </row>
        <row r="135">
          <cell r="A135">
            <v>45323</v>
          </cell>
          <cell r="F135">
            <v>191.88684480000001</v>
          </cell>
          <cell r="K135">
            <v>3191.578947</v>
          </cell>
        </row>
        <row r="136">
          <cell r="A136">
            <v>45352</v>
          </cell>
          <cell r="F136">
            <v>189.85250020000001</v>
          </cell>
          <cell r="K136">
            <v>3384.65</v>
          </cell>
        </row>
        <row r="137">
          <cell r="A137">
            <v>45383</v>
          </cell>
          <cell r="F137">
            <v>224.3454548</v>
          </cell>
          <cell r="K137">
            <v>4020.318182</v>
          </cell>
        </row>
        <row r="138">
          <cell r="A138">
            <v>45413</v>
          </cell>
          <cell r="F138">
            <v>209.8549988</v>
          </cell>
          <cell r="K138">
            <v>3777.7</v>
          </cell>
        </row>
        <row r="139">
          <cell r="A139">
            <v>45444</v>
          </cell>
          <cell r="F139">
            <v>227.05250090000001</v>
          </cell>
          <cell r="K139">
            <v>4281.3</v>
          </cell>
        </row>
        <row r="140">
          <cell r="A140">
            <v>45474</v>
          </cell>
          <cell r="F140">
            <v>236.33260780000001</v>
          </cell>
          <cell r="K140">
            <v>4435.3043479999997</v>
          </cell>
        </row>
        <row r="141">
          <cell r="A141">
            <v>45505</v>
          </cell>
          <cell r="F141">
            <v>242.9363625</v>
          </cell>
          <cell r="K141">
            <v>4717.9545449999996</v>
          </cell>
        </row>
        <row r="142">
          <cell r="A142">
            <v>45536</v>
          </cell>
          <cell r="F142">
            <v>255.47618829999999</v>
          </cell>
          <cell r="K142">
            <v>5341.1428569999998</v>
          </cell>
        </row>
        <row r="143">
          <cell r="A143">
            <v>45566</v>
          </cell>
          <cell r="F143">
            <v>254.11739119999999</v>
          </cell>
          <cell r="K143">
            <v>4753.5217389999998</v>
          </cell>
        </row>
        <row r="144">
          <cell r="A144">
            <v>45597</v>
          </cell>
          <cell r="F144">
            <v>279.03055319999999</v>
          </cell>
          <cell r="K144">
            <v>4732.5555560000003</v>
          </cell>
        </row>
        <row r="145">
          <cell r="A145">
            <v>45627</v>
          </cell>
          <cell r="F145">
            <v>323.3575012</v>
          </cell>
          <cell r="K145">
            <v>5109.3999999999996</v>
          </cell>
        </row>
        <row r="146">
          <cell r="A146">
            <v>45658</v>
          </cell>
          <cell r="F146">
            <v>334.11666870117188</v>
          </cell>
          <cell r="K146">
            <v>5255.9523809523807</v>
          </cell>
        </row>
        <row r="147">
          <cell r="A147">
            <v>45689</v>
          </cell>
          <cell r="F147">
            <v>402.36250000000001</v>
          </cell>
          <cell r="K147">
            <v>5623.55</v>
          </cell>
        </row>
        <row r="148">
          <cell r="A148">
            <v>45717</v>
          </cell>
          <cell r="F148">
            <v>390.92894865337172</v>
          </cell>
          <cell r="K148">
            <v>5443.8421052631575</v>
          </cell>
        </row>
        <row r="149">
          <cell r="A149">
            <v>45748</v>
          </cell>
          <cell r="F149">
            <v>376.33499908447266</v>
          </cell>
          <cell r="K149">
            <v>5217.45</v>
          </cell>
        </row>
        <row r="150">
          <cell r="A150">
            <v>45778</v>
          </cell>
          <cell r="F150">
            <v>372.25238182431178</v>
          </cell>
          <cell r="K150">
            <v>4955.4761904761908</v>
          </cell>
        </row>
        <row r="151">
          <cell r="A151">
            <v>45809</v>
          </cell>
          <cell r="F151">
            <v>336.88499755859374</v>
          </cell>
          <cell r="K151">
            <v>4198.6499999999996</v>
          </cell>
        </row>
        <row r="152">
          <cell r="A152">
            <v>45839</v>
          </cell>
          <cell r="F152">
            <v>296.83043504797894</v>
          </cell>
          <cell r="K152">
            <v>3590.217391304348</v>
          </cell>
        </row>
        <row r="153">
          <cell r="A153">
            <v>45870</v>
          </cell>
          <cell r="F153">
            <v>338.47857230050221</v>
          </cell>
          <cell r="K153">
            <v>4176.7142857142853</v>
          </cell>
        </row>
        <row r="154">
          <cell r="A154">
            <v>45901</v>
          </cell>
          <cell r="F154">
            <v>385.49318209561437</v>
          </cell>
          <cell r="K154">
            <v>4594.772727272727</v>
          </cell>
        </row>
        <row r="155">
          <cell r="A155">
            <v>45931</v>
          </cell>
          <cell r="F155">
            <v>393.16904703776044</v>
          </cell>
          <cell r="K155">
            <v>4504.4285714285716</v>
          </cell>
        </row>
        <row r="156">
          <cell r="A156">
            <v>45962</v>
          </cell>
          <cell r="F156">
            <v>407.21578818873354</v>
          </cell>
          <cell r="K156">
            <v>4541.8421052631575</v>
          </cell>
        </row>
        <row r="157">
          <cell r="A157">
            <v>45992</v>
          </cell>
          <cell r="F157">
            <v>375.71666463216144</v>
          </cell>
          <cell r="K157">
            <v>4121.2857142857147</v>
          </cell>
        </row>
        <row r="158">
          <cell r="A158">
            <v>46023</v>
          </cell>
          <cell r="F158">
            <v>356.15713936941967</v>
          </cell>
          <cell r="K158">
            <v>4155.2857142857147</v>
          </cell>
        </row>
        <row r="159">
          <cell r="A159">
            <v>46054</v>
          </cell>
          <cell r="F159">
            <v>298.01666259765625</v>
          </cell>
          <cell r="K159">
            <v>3762.5555555555557</v>
          </cell>
        </row>
        <row r="160">
          <cell r="A160">
            <v>46082</v>
          </cell>
          <cell r="F160">
            <v>296.76363720000001</v>
          </cell>
          <cell r="K160">
            <v>3634.409091</v>
          </cell>
        </row>
        <row r="161">
          <cell r="A161">
            <v>46113</v>
          </cell>
          <cell r="F161">
            <v>299.03249664306639</v>
          </cell>
          <cell r="K161">
            <v>3490.4</v>
          </cell>
        </row>
        <row r="162">
          <cell r="A162">
            <v>46143</v>
          </cell>
          <cell r="F162">
            <v>279.00750122070315</v>
          </cell>
          <cell r="K162">
            <v>3491.2</v>
          </cell>
        </row>
        <row r="163">
          <cell r="A163">
            <v>46174</v>
          </cell>
          <cell r="F163">
            <v>267.52857462565106</v>
          </cell>
          <cell r="K163">
            <v>3569.5238095238096</v>
          </cell>
        </row>
        <row r="164">
          <cell r="A164">
            <v>46204</v>
          </cell>
          <cell r="F164">
            <v>327.61875152587891</v>
          </cell>
          <cell r="K164">
            <v>3935.375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</sheetNames>
    <sheetDataSet>
      <sheetData sheetId="0">
        <row r="6">
          <cell r="E6" t="str">
            <v>Fonte: Ministério da Fazenda/Decex/Secex (www.comexstat.mdic.gov.br) - 30/06/2026, inclusive.</v>
          </cell>
        </row>
        <row r="8">
          <cell r="E8" t="str">
            <v>Fonte: Usda (www.usda.gov) - dezembro/2025 (divulgação semestral)</v>
          </cell>
        </row>
        <row r="12">
          <cell r="E12" t="str">
            <v>Fonte: Conab (www.conab.gov.br) - Safra 2026 - 2° Levantamento da safra de café - maio-2026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godao em Pluma"/>
      <sheetName val="Arroz Total"/>
      <sheetName val="Feijão Total"/>
      <sheetName val="Milho 1a"/>
      <sheetName val="Milho 2a"/>
      <sheetName val="Milho 3a"/>
      <sheetName val="Milho Total"/>
      <sheetName val="Soja"/>
      <sheetName val="Trigo 2021"/>
      <sheetName val="1 Café Total"/>
      <sheetName val="2 Café Arábica"/>
      <sheetName val="3 Café Conil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A9" t="str">
            <v>NORTE</v>
          </cell>
          <cell r="B9">
            <v>41747.5</v>
          </cell>
          <cell r="C9">
            <v>44847.5</v>
          </cell>
          <cell r="D9">
            <v>7.4255943469668795</v>
          </cell>
          <cell r="E9">
            <v>56.420144918857403</v>
          </cell>
          <cell r="F9">
            <v>62.812865823067064</v>
          </cell>
          <cell r="G9">
            <v>11.33056448792107</v>
          </cell>
          <cell r="H9">
            <v>2355.3999999999996</v>
          </cell>
          <cell r="I9">
            <v>2817</v>
          </cell>
          <cell r="J9">
            <v>19.59752059098243</v>
          </cell>
        </row>
        <row r="10">
          <cell r="A10" t="str">
            <v>RO</v>
          </cell>
          <cell r="B10">
            <v>40762</v>
          </cell>
          <cell r="C10">
            <v>43155</v>
          </cell>
          <cell r="D10">
            <v>5.8706638535891198</v>
          </cell>
          <cell r="E10">
            <v>56.92066140032383</v>
          </cell>
          <cell r="F10">
            <v>64.189549299038347</v>
          </cell>
          <cell r="G10">
            <v>12.770209832230028</v>
          </cell>
          <cell r="H10">
            <v>2320.1999999999998</v>
          </cell>
          <cell r="I10">
            <v>2770.1</v>
          </cell>
          <cell r="J10">
            <v>19.390569778467381</v>
          </cell>
        </row>
        <row r="11">
          <cell r="A11" t="str">
            <v>AM</v>
          </cell>
          <cell r="B11">
            <v>985.5</v>
          </cell>
          <cell r="C11">
            <v>1692.5</v>
          </cell>
          <cell r="D11">
            <v>71.740233384069001</v>
          </cell>
          <cell r="E11">
            <v>35.717909690512428</v>
          </cell>
          <cell r="F11">
            <v>27.710487444608567</v>
          </cell>
          <cell r="G11">
            <v>-22.418507452665494</v>
          </cell>
          <cell r="H11">
            <v>35.200000000000003</v>
          </cell>
          <cell r="I11">
            <v>46.9</v>
          </cell>
          <cell r="J11">
            <v>33.238636363636353</v>
          </cell>
        </row>
        <row r="12">
          <cell r="A12"/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A13" t="str">
            <v>NORDESTE</v>
          </cell>
          <cell r="B13">
            <v>103245</v>
          </cell>
          <cell r="C13">
            <v>103550</v>
          </cell>
          <cell r="D13">
            <v>0.29541382149256279</v>
          </cell>
          <cell r="E13">
            <v>42.951232505206065</v>
          </cell>
          <cell r="F13">
            <v>45.371318203766293</v>
          </cell>
          <cell r="G13">
            <v>5.6344965147784531</v>
          </cell>
          <cell r="H13">
            <v>4434.5</v>
          </cell>
          <cell r="I13">
            <v>4698.2</v>
          </cell>
          <cell r="J13">
            <v>5.9465554177472013</v>
          </cell>
        </row>
        <row r="14">
          <cell r="A14" t="str">
            <v>BA</v>
          </cell>
          <cell r="B14">
            <v>103245</v>
          </cell>
          <cell r="C14">
            <v>103550</v>
          </cell>
          <cell r="D14">
            <v>0.29541382149256279</v>
          </cell>
          <cell r="E14">
            <v>42.951232505206065</v>
          </cell>
          <cell r="F14">
            <v>45.371318203766293</v>
          </cell>
          <cell r="G14">
            <v>5.6344965147784531</v>
          </cell>
          <cell r="H14">
            <v>4434.5</v>
          </cell>
          <cell r="I14">
            <v>4698.2</v>
          </cell>
          <cell r="J14">
            <v>5.9465554177472013</v>
          </cell>
        </row>
        <row r="15">
          <cell r="A15" t="str">
            <v xml:space="preserve">     Cerrado</v>
          </cell>
          <cell r="B15">
            <v>6000</v>
          </cell>
          <cell r="C15">
            <v>6500</v>
          </cell>
          <cell r="D15">
            <v>8.333333333333325</v>
          </cell>
          <cell r="E15">
            <v>44.166666666666664</v>
          </cell>
          <cell r="F15">
            <v>40</v>
          </cell>
          <cell r="G15">
            <v>-9.4339622641509422</v>
          </cell>
          <cell r="H15">
            <v>265</v>
          </cell>
          <cell r="I15">
            <v>260</v>
          </cell>
          <cell r="J15">
            <v>-1.8867924528301883</v>
          </cell>
        </row>
        <row r="16">
          <cell r="A16" t="str">
            <v xml:space="preserve">     Planalto</v>
          </cell>
          <cell r="B16">
            <v>50245</v>
          </cell>
          <cell r="C16">
            <v>48850</v>
          </cell>
          <cell r="D16">
            <v>-2.7763956612598228</v>
          </cell>
          <cell r="E16">
            <v>17.50422927654493</v>
          </cell>
          <cell r="F16">
            <v>19.2057318321392</v>
          </cell>
          <cell r="G16">
            <v>9.7205225589350963</v>
          </cell>
          <cell r="H16">
            <v>879.5</v>
          </cell>
          <cell r="I16">
            <v>938.2</v>
          </cell>
          <cell r="J16">
            <v>6.674246731097222</v>
          </cell>
        </row>
        <row r="17">
          <cell r="A17" t="str">
            <v xml:space="preserve">     Atlântico</v>
          </cell>
          <cell r="B17">
            <v>47000</v>
          </cell>
          <cell r="C17">
            <v>48200</v>
          </cell>
          <cell r="D17">
            <v>2.5531914893617058</v>
          </cell>
          <cell r="E17">
            <v>70</v>
          </cell>
          <cell r="F17">
            <v>72.614107883817425</v>
          </cell>
          <cell r="G17">
            <v>3.734439834024883</v>
          </cell>
          <cell r="H17">
            <v>3290</v>
          </cell>
          <cell r="I17">
            <v>3500</v>
          </cell>
          <cell r="J17">
            <v>6.3829787234042534</v>
          </cell>
        </row>
        <row r="18">
          <cell r="A18" t="str">
            <v>CENTRO-OESTE</v>
          </cell>
          <cell r="B18">
            <v>17404</v>
          </cell>
          <cell r="C18">
            <v>18063</v>
          </cell>
          <cell r="D18">
            <v>3.786485865318312</v>
          </cell>
          <cell r="E18">
            <v>28.395771087106411</v>
          </cell>
          <cell r="F18">
            <v>32.45308088357416</v>
          </cell>
          <cell r="G18">
            <v>14.288429724347363</v>
          </cell>
          <cell r="H18">
            <v>494.2</v>
          </cell>
          <cell r="I18">
            <v>586.20000000000005</v>
          </cell>
          <cell r="J18">
            <v>18.615944961554032</v>
          </cell>
        </row>
        <row r="19">
          <cell r="A19" t="str">
            <v>MT</v>
          </cell>
          <cell r="B19">
            <v>11825</v>
          </cell>
          <cell r="C19">
            <v>11940</v>
          </cell>
          <cell r="D19">
            <v>0.9725158562367886</v>
          </cell>
          <cell r="E19">
            <v>23.568710359408033</v>
          </cell>
          <cell r="F19">
            <v>25.242881072026801</v>
          </cell>
          <cell r="G19">
            <v>7.1033615632281721</v>
          </cell>
          <cell r="H19">
            <v>278.7</v>
          </cell>
          <cell r="I19">
            <v>301.39999999999998</v>
          </cell>
          <cell r="J19">
            <v>8.1449587369931677</v>
          </cell>
        </row>
        <row r="20">
          <cell r="A20" t="str">
            <v>GO</v>
          </cell>
          <cell r="B20">
            <v>5579</v>
          </cell>
          <cell r="C20">
            <v>6123</v>
          </cell>
          <cell r="D20">
            <v>9.7508514070621999</v>
          </cell>
          <cell r="E20">
            <v>38.62699408496146</v>
          </cell>
          <cell r="F20">
            <v>46.513147150089829</v>
          </cell>
          <cell r="G20">
            <v>20.416170742622363</v>
          </cell>
          <cell r="H20">
            <v>215.5</v>
          </cell>
          <cell r="I20">
            <v>284.8</v>
          </cell>
          <cell r="J20">
            <v>32.157772621809741</v>
          </cell>
        </row>
        <row r="21">
          <cell r="A21" t="str">
            <v>SUDESTE</v>
          </cell>
          <cell r="B21">
            <v>1666030</v>
          </cell>
          <cell r="C21">
            <v>1743631</v>
          </cell>
          <cell r="D21">
            <v>4.657839294610544</v>
          </cell>
          <cell r="E21">
            <v>29.030269562973057</v>
          </cell>
          <cell r="F21">
            <v>33.112453265627877</v>
          </cell>
          <cell r="G21">
            <v>14.061818109541369</v>
          </cell>
          <cell r="H21">
            <v>48365.3</v>
          </cell>
          <cell r="I21">
            <v>57735.900000000009</v>
          </cell>
          <cell r="J21">
            <v>19.374634293594806</v>
          </cell>
        </row>
        <row r="22">
          <cell r="A22" t="str">
            <v>MG</v>
          </cell>
          <cell r="B22">
            <v>1077804</v>
          </cell>
          <cell r="C22">
            <v>1133576</v>
          </cell>
          <cell r="D22">
            <v>5.1745957521033503</v>
          </cell>
          <cell r="E22">
            <v>23.895903151222303</v>
          </cell>
          <cell r="F22">
            <v>29.493126177689017</v>
          </cell>
          <cell r="G22">
            <v>23.423358351619417</v>
          </cell>
          <cell r="H22">
            <v>25755.100000000002</v>
          </cell>
          <cell r="I22">
            <v>33432.700000000004</v>
          </cell>
          <cell r="J22">
            <v>29.810018209985611</v>
          </cell>
        </row>
        <row r="23">
          <cell r="A23" t="str">
            <v xml:space="preserve">     Sul e Centro-Oeste</v>
          </cell>
          <cell r="B23">
            <v>521815</v>
          </cell>
          <cell r="C23">
            <v>542410</v>
          </cell>
          <cell r="D23">
            <v>3.9468010693445077</v>
          </cell>
          <cell r="E23">
            <v>23.114130486858368</v>
          </cell>
          <cell r="F23">
            <v>28.096827123393744</v>
          </cell>
          <cell r="G23">
            <v>21.55692873399806</v>
          </cell>
          <cell r="H23">
            <v>12061.3</v>
          </cell>
          <cell r="I23">
            <v>15240</v>
          </cell>
          <cell r="J23">
            <v>26.354538897133818</v>
          </cell>
        </row>
        <row r="24">
          <cell r="A24" t="str">
            <v xml:space="preserve">     Triângulo, Alto Paranaiba e Noroeste</v>
          </cell>
          <cell r="B24">
            <v>195941</v>
          </cell>
          <cell r="C24">
            <v>219461</v>
          </cell>
          <cell r="D24">
            <v>12.003613332584816</v>
          </cell>
          <cell r="E24">
            <v>24.352228476939487</v>
          </cell>
          <cell r="F24">
            <v>34.840814541080192</v>
          </cell>
          <cell r="G24">
            <v>43.070333682492112</v>
          </cell>
          <cell r="H24">
            <v>4771.6000000000004</v>
          </cell>
          <cell r="I24">
            <v>7646.2</v>
          </cell>
          <cell r="J24">
            <v>60.243943331377302</v>
          </cell>
        </row>
        <row r="25">
          <cell r="A25" t="str">
            <v xml:space="preserve">     Zona da Mata, Rio Doce e Central </v>
          </cell>
          <cell r="B25">
            <v>330450</v>
          </cell>
          <cell r="C25">
            <v>341171</v>
          </cell>
          <cell r="D25">
            <v>3.2443637464064201</v>
          </cell>
          <cell r="E25">
            <v>24.330458465728551</v>
          </cell>
          <cell r="F25">
            <v>27.811859741888966</v>
          </cell>
          <cell r="G25">
            <v>14.308819051084697</v>
          </cell>
          <cell r="H25">
            <v>8040</v>
          </cell>
          <cell r="I25">
            <v>9488.6</v>
          </cell>
          <cell r="J25">
            <v>18.017412935323396</v>
          </cell>
        </row>
        <row r="26">
          <cell r="A26" t="str">
            <v xml:space="preserve">     Norte, Jequitinhonha e Mucuri</v>
          </cell>
          <cell r="B26">
            <v>29598</v>
          </cell>
          <cell r="C26">
            <v>30534</v>
          </cell>
          <cell r="D26">
            <v>3.1623758362051557</v>
          </cell>
          <cell r="E26">
            <v>29.806067977566052</v>
          </cell>
          <cell r="F26">
            <v>34.646623436169506</v>
          </cell>
          <cell r="G26">
            <v>16.240167814979035</v>
          </cell>
          <cell r="H26">
            <v>882.2</v>
          </cell>
          <cell r="I26">
            <v>1057.8999999999999</v>
          </cell>
          <cell r="J26">
            <v>19.916118793924255</v>
          </cell>
        </row>
        <row r="27">
          <cell r="A27" t="str">
            <v>ES</v>
          </cell>
          <cell r="B27">
            <v>379822</v>
          </cell>
          <cell r="C27">
            <v>396987</v>
          </cell>
          <cell r="D27">
            <v>4.5192221619600792</v>
          </cell>
          <cell r="E27">
            <v>45.937307475606993</v>
          </cell>
          <cell r="F27">
            <v>45.276041784743583</v>
          </cell>
          <cell r="G27">
            <v>-1.4394959722324741</v>
          </cell>
          <cell r="H27">
            <v>17448</v>
          </cell>
          <cell r="I27">
            <v>17974</v>
          </cell>
          <cell r="J27">
            <v>3.0146721687299483</v>
          </cell>
        </row>
        <row r="28">
          <cell r="A28" t="str">
            <v>RJ</v>
          </cell>
          <cell r="B28">
            <v>12379</v>
          </cell>
          <cell r="C28">
            <v>12482</v>
          </cell>
          <cell r="D28">
            <v>0.83205428548347449</v>
          </cell>
          <cell r="E28">
            <v>34.114225704822687</v>
          </cell>
          <cell r="F28">
            <v>33.960903701329912</v>
          </cell>
          <cell r="G28">
            <v>-0.44943714923918465</v>
          </cell>
          <cell r="H28">
            <v>422.3</v>
          </cell>
          <cell r="I28">
            <v>423.9</v>
          </cell>
          <cell r="J28">
            <v>0.37887757518351162</v>
          </cell>
        </row>
        <row r="29">
          <cell r="A29" t="str">
            <v>SP</v>
          </cell>
          <cell r="B29">
            <v>196025</v>
          </cell>
          <cell r="C29">
            <v>200586</v>
          </cell>
          <cell r="D29">
            <v>2.3267440377502835</v>
          </cell>
          <cell r="E29">
            <v>24.180079071546995</v>
          </cell>
          <cell r="F29">
            <v>29.440240096517204</v>
          </cell>
          <cell r="G29">
            <v>21.754110106115853</v>
          </cell>
          <cell r="H29">
            <v>4739.8999999999996</v>
          </cell>
          <cell r="I29">
            <v>5905.3</v>
          </cell>
          <cell r="J29">
            <v>24.587016603725822</v>
          </cell>
        </row>
        <row r="30">
          <cell r="A30" t="str">
            <v>SUL</v>
          </cell>
          <cell r="B30">
            <v>25404</v>
          </cell>
          <cell r="C30">
            <v>25172</v>
          </cell>
          <cell r="D30">
            <v>-0.91324200913242004</v>
          </cell>
          <cell r="E30">
            <v>29.467800346402143</v>
          </cell>
          <cell r="F30">
            <v>28.360877165104085</v>
          </cell>
          <cell r="G30">
            <v>-3.7563821129703245</v>
          </cell>
          <cell r="H30">
            <v>748.6</v>
          </cell>
          <cell r="I30">
            <v>713.9</v>
          </cell>
          <cell r="J30">
            <v>-4.6353192626235717</v>
          </cell>
        </row>
        <row r="31">
          <cell r="A31" t="str">
            <v>PR</v>
          </cell>
          <cell r="B31">
            <v>25404</v>
          </cell>
          <cell r="C31">
            <v>25172</v>
          </cell>
          <cell r="D31">
            <v>-0.91324200913242004</v>
          </cell>
          <cell r="E31">
            <v>29.467800346402143</v>
          </cell>
          <cell r="F31">
            <v>28.360877165104085</v>
          </cell>
          <cell r="G31">
            <v>-3.7563821129703245</v>
          </cell>
          <cell r="H31">
            <v>748.6</v>
          </cell>
          <cell r="I31">
            <v>713.9</v>
          </cell>
          <cell r="J31">
            <v>-4.6353192626235717</v>
          </cell>
        </row>
        <row r="32">
          <cell r="A32" t="str">
            <v>OUTROS (*)</v>
          </cell>
          <cell r="B32">
            <v>4863</v>
          </cell>
          <cell r="C32">
            <v>5035</v>
          </cell>
          <cell r="D32">
            <v>3.5369113715813194</v>
          </cell>
          <cell r="E32">
            <v>28.233600658030024</v>
          </cell>
          <cell r="F32">
            <v>29.771598808341608</v>
          </cell>
          <cell r="G32">
            <v>5.4474034996105036</v>
          </cell>
          <cell r="H32">
            <v>137.30000000000001</v>
          </cell>
          <cell r="I32">
            <v>149.9</v>
          </cell>
          <cell r="J32">
            <v>9.1769847050254825</v>
          </cell>
        </row>
        <row r="33">
          <cell r="A33" t="str">
            <v>NORTE/NORDESTE</v>
          </cell>
          <cell r="B33">
            <v>144992.5</v>
          </cell>
          <cell r="C33">
            <v>148397.5</v>
          </cell>
          <cell r="D33">
            <v>2.3483973308964234</v>
          </cell>
          <cell r="E33">
            <v>46.829318757866787</v>
          </cell>
          <cell r="F33">
            <v>50.642362573493486</v>
          </cell>
          <cell r="G33">
            <v>8.1424285399969598</v>
          </cell>
          <cell r="H33">
            <v>6789.9</v>
          </cell>
          <cell r="I33">
            <v>7515.2</v>
          </cell>
          <cell r="J33">
            <v>10.682042445396833</v>
          </cell>
        </row>
        <row r="34">
          <cell r="A34" t="str">
            <v>CENTRO-SUL</v>
          </cell>
          <cell r="B34">
            <v>1708838</v>
          </cell>
          <cell r="C34">
            <v>1786866</v>
          </cell>
          <cell r="D34">
            <v>4.5661437772334112</v>
          </cell>
          <cell r="E34">
            <v>29.030311825930838</v>
          </cell>
          <cell r="F34">
            <v>33.03885126248975</v>
          </cell>
          <cell r="G34">
            <v>13.808117048809487</v>
          </cell>
          <cell r="H34">
            <v>49608.1</v>
          </cell>
          <cell r="I34">
            <v>59036.000000000007</v>
          </cell>
          <cell r="J34">
            <v>19.004759303420226</v>
          </cell>
        </row>
        <row r="35">
          <cell r="A35" t="str">
            <v>BRASIL</v>
          </cell>
          <cell r="B35">
            <v>1858693.5</v>
          </cell>
          <cell r="C35">
            <v>1940298.5</v>
          </cell>
          <cell r="D35">
            <v>4.3904495281228417</v>
          </cell>
          <cell r="E35">
            <v>30.416687850901724</v>
          </cell>
          <cell r="F35">
            <v>34.376720901448934</v>
          </cell>
          <cell r="G35">
            <v>13.019277674014763</v>
          </cell>
          <cell r="H35">
            <v>56535.3</v>
          </cell>
          <cell r="I35">
            <v>66701.100000000006</v>
          </cell>
          <cell r="J35">
            <v>17.98133201734138</v>
          </cell>
        </row>
        <row r="36">
          <cell r="A36" t="str">
            <v>Legenda: (*) Acre, Pará, Ceará, Pernambuco, Mato Grosso do Sul e Distrito Federal</v>
          </cell>
        </row>
      </sheetData>
      <sheetData sheetId="10">
        <row r="5">
          <cell r="A5" t="str">
            <v>REGIÃO/UF</v>
          </cell>
        </row>
        <row r="6">
          <cell r="A6"/>
        </row>
        <row r="7">
          <cell r="A7"/>
        </row>
        <row r="8">
          <cell r="A8"/>
        </row>
        <row r="9">
          <cell r="A9" t="str">
            <v>NORTE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A10" t="str">
            <v>RO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/>
          <cell r="I10"/>
          <cell r="J10">
            <v>0</v>
          </cell>
        </row>
        <row r="11">
          <cell r="A11" t="str">
            <v>AM</v>
          </cell>
          <cell r="B11"/>
          <cell r="C11"/>
          <cell r="D11">
            <v>0</v>
          </cell>
          <cell r="E11"/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A12" t="str">
            <v>PA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/>
          <cell r="H12"/>
          <cell r="I12"/>
          <cell r="J12"/>
        </row>
        <row r="13">
          <cell r="A13" t="str">
            <v>NORDESTE</v>
          </cell>
          <cell r="B13">
            <v>56245</v>
          </cell>
          <cell r="C13">
            <v>55350</v>
          </cell>
          <cell r="D13">
            <v>-1.5912525557827406</v>
          </cell>
          <cell r="E13">
            <v>20.348475420037335</v>
          </cell>
          <cell r="F13">
            <v>21.647696476964768</v>
          </cell>
          <cell r="G13">
            <v>6.3848569984170878</v>
          </cell>
          <cell r="H13">
            <v>1144.5</v>
          </cell>
          <cell r="I13">
            <v>1198.2</v>
          </cell>
          <cell r="J13">
            <v>4.6920052424639591</v>
          </cell>
        </row>
        <row r="14">
          <cell r="A14" t="str">
            <v>BA</v>
          </cell>
          <cell r="B14">
            <v>56245</v>
          </cell>
          <cell r="C14">
            <v>55350</v>
          </cell>
          <cell r="D14">
            <v>-1.5912525557827406</v>
          </cell>
          <cell r="E14">
            <v>20.348475420037335</v>
          </cell>
          <cell r="F14">
            <v>21.647696476964768</v>
          </cell>
          <cell r="G14">
            <v>6.3848569984170878</v>
          </cell>
          <cell r="H14">
            <v>1144.5</v>
          </cell>
          <cell r="I14">
            <v>1198.2</v>
          </cell>
          <cell r="J14">
            <v>4.6920052424639591</v>
          </cell>
        </row>
        <row r="15">
          <cell r="A15" t="str">
            <v xml:space="preserve">     Cerrado</v>
          </cell>
          <cell r="B15">
            <v>6000</v>
          </cell>
          <cell r="C15">
            <v>6500</v>
          </cell>
          <cell r="D15">
            <v>8.333333333333325</v>
          </cell>
          <cell r="E15">
            <v>44.166666666666664</v>
          </cell>
          <cell r="F15">
            <v>40</v>
          </cell>
          <cell r="G15">
            <v>-9.4339622641509422</v>
          </cell>
          <cell r="H15">
            <v>265</v>
          </cell>
          <cell r="I15">
            <v>260</v>
          </cell>
          <cell r="J15">
            <v>-1.8867924528301883</v>
          </cell>
        </row>
        <row r="16">
          <cell r="A16" t="str">
            <v xml:space="preserve">     Planalto</v>
          </cell>
          <cell r="B16">
            <v>50245</v>
          </cell>
          <cell r="C16">
            <v>48850</v>
          </cell>
          <cell r="D16">
            <v>-2.7763956612598228</v>
          </cell>
          <cell r="E16">
            <v>17.50422927654493</v>
          </cell>
          <cell r="F16">
            <v>19.2057318321392</v>
          </cell>
          <cell r="G16">
            <v>9.7205225589350963</v>
          </cell>
          <cell r="H16">
            <v>879.5</v>
          </cell>
          <cell r="I16">
            <v>938.2</v>
          </cell>
          <cell r="J16">
            <v>6.674246731097222</v>
          </cell>
        </row>
        <row r="17">
          <cell r="A17" t="str">
            <v xml:space="preserve">     Atlântico</v>
          </cell>
          <cell r="B17"/>
          <cell r="C17"/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/>
          <cell r="I17"/>
          <cell r="J17">
            <v>0</v>
          </cell>
        </row>
        <row r="18">
          <cell r="A18" t="str">
            <v>CENTRO-OESTE</v>
          </cell>
          <cell r="B18">
            <v>5579</v>
          </cell>
          <cell r="C18">
            <v>6123</v>
          </cell>
          <cell r="D18">
            <v>9.7508514070621999</v>
          </cell>
          <cell r="E18">
            <v>38.62699408496146</v>
          </cell>
          <cell r="F18">
            <v>46.513147150089829</v>
          </cell>
          <cell r="G18">
            <v>20.416170742622363</v>
          </cell>
          <cell r="H18">
            <v>215.5</v>
          </cell>
          <cell r="I18">
            <v>284.8</v>
          </cell>
          <cell r="J18">
            <v>32.157772621809741</v>
          </cell>
        </row>
        <row r="19">
          <cell r="A19" t="str">
            <v>MT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GO</v>
          </cell>
          <cell r="B20">
            <v>5579</v>
          </cell>
          <cell r="C20">
            <v>6123</v>
          </cell>
          <cell r="D20">
            <v>9.7508514070621999</v>
          </cell>
          <cell r="E20">
            <v>38.62699408496146</v>
          </cell>
          <cell r="F20">
            <v>46.513147150089829</v>
          </cell>
          <cell r="G20">
            <v>20.416170742622363</v>
          </cell>
          <cell r="H20">
            <v>215.5</v>
          </cell>
          <cell r="I20">
            <v>284.8</v>
          </cell>
          <cell r="J20">
            <v>32.157772621809741</v>
          </cell>
        </row>
        <row r="21">
          <cell r="A21" t="str">
            <v>SUDESTE</v>
          </cell>
          <cell r="B21">
            <v>1396798</v>
          </cell>
          <cell r="C21">
            <v>1462579</v>
          </cell>
          <cell r="D21">
            <v>4.7094139596419726</v>
          </cell>
          <cell r="E21">
            <v>24.070839162140839</v>
          </cell>
          <cell r="F21">
            <v>29.772477247382881</v>
          </cell>
          <cell r="G21">
            <v>23.686910318480734</v>
          </cell>
          <cell r="H21">
            <v>33622.1</v>
          </cell>
          <cell r="I21">
            <v>43544.600000000006</v>
          </cell>
          <cell r="J21">
            <v>29.51183893926914</v>
          </cell>
        </row>
        <row r="22">
          <cell r="A22" t="str">
            <v>MG</v>
          </cell>
          <cell r="B22">
            <v>1066783</v>
          </cell>
          <cell r="C22">
            <v>1121973</v>
          </cell>
          <cell r="D22">
            <v>5.1734982653454331</v>
          </cell>
          <cell r="E22">
            <v>23.595145404454328</v>
          </cell>
          <cell r="F22">
            <v>29.23724545956097</v>
          </cell>
          <cell r="G22">
            <v>23.912122423460545</v>
          </cell>
          <cell r="H22">
            <v>25170.9</v>
          </cell>
          <cell r="I22">
            <v>32803.4</v>
          </cell>
          <cell r="J22">
            <v>30.322713927590982</v>
          </cell>
        </row>
        <row r="23">
          <cell r="A23" t="str">
            <v xml:space="preserve">     Sul e Centro-Oeste</v>
          </cell>
          <cell r="B23">
            <v>521815</v>
          </cell>
          <cell r="C23">
            <v>542410</v>
          </cell>
          <cell r="D23">
            <v>3.9468010693445077</v>
          </cell>
          <cell r="E23">
            <v>23.114130486858368</v>
          </cell>
          <cell r="F23">
            <v>28.096827123393744</v>
          </cell>
          <cell r="G23">
            <v>21.55692873399806</v>
          </cell>
          <cell r="H23">
            <v>12061.3</v>
          </cell>
          <cell r="I23">
            <v>15240</v>
          </cell>
          <cell r="J23">
            <v>26.354538897133818</v>
          </cell>
        </row>
        <row r="24">
          <cell r="A24" t="str">
            <v xml:space="preserve">     Triângulo, Alto Paranaiba e Noroeste</v>
          </cell>
          <cell r="B24">
            <v>195941</v>
          </cell>
          <cell r="C24">
            <v>219461</v>
          </cell>
          <cell r="D24">
            <v>12.003613332584816</v>
          </cell>
          <cell r="E24">
            <v>24.352228476939487</v>
          </cell>
          <cell r="F24">
            <v>34.840814541080192</v>
          </cell>
          <cell r="G24">
            <v>43.070333682492112</v>
          </cell>
          <cell r="H24">
            <v>4771.6000000000004</v>
          </cell>
          <cell r="I24">
            <v>7646.2</v>
          </cell>
          <cell r="J24">
            <v>60.243943331377302</v>
          </cell>
        </row>
        <row r="25">
          <cell r="A25" t="str">
            <v xml:space="preserve">     Zona da Mata, Rio Doce e Central </v>
          </cell>
          <cell r="B25">
            <v>319734</v>
          </cell>
          <cell r="C25">
            <v>329873</v>
          </cell>
          <cell r="D25">
            <v>3.1710734548093145</v>
          </cell>
          <cell r="E25">
            <v>23.357853715901342</v>
          </cell>
          <cell r="F25">
            <v>26.893380179644893</v>
          </cell>
          <cell r="G25">
            <v>15.136349883622513</v>
          </cell>
          <cell r="H25">
            <v>7468.3</v>
          </cell>
          <cell r="I25">
            <v>8871.4</v>
          </cell>
          <cell r="J25">
            <v>18.787408111618433</v>
          </cell>
        </row>
        <row r="26">
          <cell r="A26" t="str">
            <v xml:space="preserve">     Norte, Jequitinhonha e Mucuri</v>
          </cell>
          <cell r="B26">
            <v>29293</v>
          </cell>
          <cell r="C26">
            <v>30229</v>
          </cell>
          <cell r="D26">
            <v>3.1953026320281186</v>
          </cell>
          <cell r="E26">
            <v>29.689686955928039</v>
          </cell>
          <cell r="F26">
            <v>34.595917827251974</v>
          </cell>
          <cell r="G26">
            <v>16.525034024800746</v>
          </cell>
          <cell r="H26">
            <v>869.7</v>
          </cell>
          <cell r="I26">
            <v>1045.8</v>
          </cell>
          <cell r="J26">
            <v>20.248361503966873</v>
          </cell>
        </row>
        <row r="27">
          <cell r="A27" t="str">
            <v>ES</v>
          </cell>
          <cell r="B27">
            <v>121611</v>
          </cell>
          <cell r="C27">
            <v>127538</v>
          </cell>
          <cell r="D27">
            <v>4.8737367507873497</v>
          </cell>
          <cell r="E27">
            <v>27.045250840795653</v>
          </cell>
          <cell r="F27">
            <v>34.59361131584312</v>
          </cell>
          <cell r="G27">
            <v>27.910114494709571</v>
          </cell>
          <cell r="H27">
            <v>3289</v>
          </cell>
          <cell r="I27">
            <v>4412</v>
          </cell>
          <cell r="J27">
            <v>34.144116752812415</v>
          </cell>
        </row>
        <row r="28">
          <cell r="A28" t="str">
            <v>RJ</v>
          </cell>
          <cell r="B28">
            <v>12379</v>
          </cell>
          <cell r="C28">
            <v>12482</v>
          </cell>
          <cell r="D28">
            <v>0.83205428548347449</v>
          </cell>
          <cell r="E28">
            <v>34.114225704822687</v>
          </cell>
          <cell r="F28">
            <v>33.960903701329912</v>
          </cell>
          <cell r="G28">
            <v>-0.44943714923918465</v>
          </cell>
          <cell r="H28">
            <v>422.3</v>
          </cell>
          <cell r="I28">
            <v>423.9</v>
          </cell>
          <cell r="J28">
            <v>0.37887757518351162</v>
          </cell>
        </row>
        <row r="29">
          <cell r="A29" t="str">
            <v>SP</v>
          </cell>
          <cell r="B29">
            <v>196025</v>
          </cell>
          <cell r="C29">
            <v>200586</v>
          </cell>
          <cell r="D29">
            <v>2.3267440377502835</v>
          </cell>
          <cell r="E29">
            <v>24.180079071546995</v>
          </cell>
          <cell r="F29">
            <v>29.440240096517204</v>
          </cell>
          <cell r="G29">
            <v>21.754110106115853</v>
          </cell>
          <cell r="H29">
            <v>4739.8999999999996</v>
          </cell>
          <cell r="I29">
            <v>5905.3</v>
          </cell>
          <cell r="J29">
            <v>24.587016603725822</v>
          </cell>
        </row>
        <row r="30">
          <cell r="A30" t="str">
            <v>SUL</v>
          </cell>
          <cell r="B30">
            <v>25404</v>
          </cell>
          <cell r="C30">
            <v>25172</v>
          </cell>
          <cell r="D30">
            <v>-0.91324200913242004</v>
          </cell>
          <cell r="E30">
            <v>29.467800346402143</v>
          </cell>
          <cell r="F30">
            <v>28.360877165104085</v>
          </cell>
          <cell r="G30">
            <v>-3.7563821129703245</v>
          </cell>
          <cell r="H30">
            <v>748.6</v>
          </cell>
          <cell r="I30">
            <v>713.9</v>
          </cell>
          <cell r="J30">
            <v>-4.6353192626235717</v>
          </cell>
        </row>
        <row r="31">
          <cell r="A31" t="str">
            <v>PR</v>
          </cell>
          <cell r="B31">
            <v>25404</v>
          </cell>
          <cell r="C31">
            <v>25172</v>
          </cell>
          <cell r="D31">
            <v>-0.91324200913242004</v>
          </cell>
          <cell r="E31">
            <v>29.467800346402143</v>
          </cell>
          <cell r="F31">
            <v>28.360877165104085</v>
          </cell>
          <cell r="G31">
            <v>-3.7563821129703245</v>
          </cell>
          <cell r="H31">
            <v>748.6</v>
          </cell>
          <cell r="I31">
            <v>713.9</v>
          </cell>
          <cell r="J31">
            <v>-4.6353192626235717</v>
          </cell>
        </row>
        <row r="32">
          <cell r="A32" t="str">
            <v>OUTROS (*)</v>
          </cell>
          <cell r="B32">
            <v>2811</v>
          </cell>
          <cell r="C32">
            <v>2851</v>
          </cell>
          <cell r="D32">
            <v>1.4229811454998131</v>
          </cell>
          <cell r="E32">
            <v>11.526147278548558</v>
          </cell>
          <cell r="F32">
            <v>10.978603998596984</v>
          </cell>
          <cell r="G32">
            <v>-4.7504449380983749</v>
          </cell>
          <cell r="H32">
            <v>32.4</v>
          </cell>
          <cell r="I32">
            <v>31.3</v>
          </cell>
          <cell r="J32">
            <v>-3.3950617283950546</v>
          </cell>
        </row>
        <row r="33">
          <cell r="A33" t="str">
            <v>NORTE/NORDESTE</v>
          </cell>
          <cell r="B33">
            <v>56245</v>
          </cell>
          <cell r="C33">
            <v>55350</v>
          </cell>
          <cell r="D33">
            <v>-1.5912525557827406</v>
          </cell>
          <cell r="E33">
            <v>20.348475420037335</v>
          </cell>
          <cell r="F33">
            <v>21.647696476964768</v>
          </cell>
          <cell r="G33">
            <v>6.3848569984170878</v>
          </cell>
          <cell r="H33">
            <v>1144.5</v>
          </cell>
          <cell r="I33">
            <v>1198.2</v>
          </cell>
          <cell r="J33">
            <v>4.6920052424639591</v>
          </cell>
        </row>
        <row r="34">
          <cell r="A34" t="str">
            <v>CENTRO-SUL</v>
          </cell>
          <cell r="B34">
            <v>1427781</v>
          </cell>
          <cell r="C34">
            <v>1493874</v>
          </cell>
          <cell r="D34">
            <v>4.6290712651309907</v>
          </cell>
          <cell r="E34">
            <v>24.22374299700024</v>
          </cell>
          <cell r="F34">
            <v>29.817307216003496</v>
          </cell>
          <cell r="G34">
            <v>23.091246549701005</v>
          </cell>
          <cell r="H34">
            <v>34586.199999999997</v>
          </cell>
          <cell r="I34">
            <v>44543.30000000001</v>
          </cell>
          <cell r="J34">
            <v>28.789228073624784</v>
          </cell>
        </row>
        <row r="35">
          <cell r="A35" t="str">
            <v>BRASIL</v>
          </cell>
          <cell r="B35">
            <v>1486837</v>
          </cell>
          <cell r="C35">
            <v>1552075</v>
          </cell>
          <cell r="D35">
            <v>4.3877035613184123</v>
          </cell>
          <cell r="E35">
            <v>24.053140996625721</v>
          </cell>
          <cell r="F35">
            <v>29.491358342863592</v>
          </cell>
          <cell r="G35">
            <v>22.609177516569524</v>
          </cell>
          <cell r="H35">
            <v>35763.1</v>
          </cell>
          <cell r="I35">
            <v>45772.80000000001</v>
          </cell>
          <cell r="J35">
            <v>27.98890476496727</v>
          </cell>
        </row>
        <row r="36">
          <cell r="A36" t="str">
            <v>Legenda: (*) Ceará, Pernambuco, Mato Grosso do Sul e Distrito Federal</v>
          </cell>
        </row>
      </sheetData>
      <sheetData sheetId="11">
        <row r="9">
          <cell r="A9" t="str">
            <v>NORTE</v>
          </cell>
          <cell r="B9">
            <v>41747.5</v>
          </cell>
          <cell r="C9">
            <v>44847.5</v>
          </cell>
          <cell r="D9">
            <v>7.4255943469668795</v>
          </cell>
          <cell r="E9">
            <v>56.420144918857403</v>
          </cell>
          <cell r="F9">
            <v>62.812865823067064</v>
          </cell>
          <cell r="G9">
            <v>11.33056448792107</v>
          </cell>
          <cell r="H9">
            <v>2355.3999999999996</v>
          </cell>
          <cell r="I9">
            <v>2817</v>
          </cell>
          <cell r="J9">
            <v>19.59752059098243</v>
          </cell>
        </row>
        <row r="10">
          <cell r="A10" t="str">
            <v>RO</v>
          </cell>
          <cell r="B10">
            <v>40762</v>
          </cell>
          <cell r="C10">
            <v>43155</v>
          </cell>
          <cell r="D10">
            <v>5.8706638535891198</v>
          </cell>
          <cell r="E10">
            <v>56.92066140032383</v>
          </cell>
          <cell r="F10">
            <v>64.189549299038347</v>
          </cell>
          <cell r="G10">
            <v>12.770209832230028</v>
          </cell>
          <cell r="H10">
            <v>2320.1999999999998</v>
          </cell>
          <cell r="I10">
            <v>2770.1</v>
          </cell>
          <cell r="J10">
            <v>19.390569778467381</v>
          </cell>
        </row>
        <row r="11">
          <cell r="A11" t="str">
            <v>AM</v>
          </cell>
          <cell r="B11">
            <v>985.5</v>
          </cell>
          <cell r="C11">
            <v>1692.5</v>
          </cell>
          <cell r="D11">
            <v>71.740233384069001</v>
          </cell>
          <cell r="E11">
            <v>35.717909690512428</v>
          </cell>
          <cell r="F11">
            <v>27.710487444608567</v>
          </cell>
          <cell r="G11">
            <v>-22.418507452665494</v>
          </cell>
          <cell r="H11">
            <v>35.200000000000003</v>
          </cell>
          <cell r="I11">
            <v>46.9</v>
          </cell>
          <cell r="J11">
            <v>33.238636363636353</v>
          </cell>
        </row>
        <row r="12">
          <cell r="A12"/>
          <cell r="B12">
            <v>0</v>
          </cell>
          <cell r="C12">
            <v>0</v>
          </cell>
          <cell r="D12">
            <v>0</v>
          </cell>
          <cell r="F12">
            <v>0</v>
          </cell>
          <cell r="H12"/>
          <cell r="I12"/>
          <cell r="J12">
            <v>0</v>
          </cell>
        </row>
        <row r="13">
          <cell r="A13" t="str">
            <v>NORDESTE</v>
          </cell>
          <cell r="B13">
            <v>47000</v>
          </cell>
          <cell r="C13">
            <v>48200</v>
          </cell>
          <cell r="D13">
            <v>2.5531914893617058</v>
          </cell>
          <cell r="E13">
            <v>70</v>
          </cell>
          <cell r="F13">
            <v>72.614107883817425</v>
          </cell>
          <cell r="G13">
            <v>3.734439834024883</v>
          </cell>
          <cell r="H13">
            <v>3290</v>
          </cell>
          <cell r="I13">
            <v>3500</v>
          </cell>
          <cell r="J13">
            <v>6.3829787234042534</v>
          </cell>
        </row>
        <row r="14">
          <cell r="A14" t="str">
            <v>BA</v>
          </cell>
          <cell r="B14">
            <v>47000</v>
          </cell>
          <cell r="C14">
            <v>48200</v>
          </cell>
          <cell r="D14">
            <v>2.5531914893617058</v>
          </cell>
          <cell r="E14">
            <v>70</v>
          </cell>
          <cell r="F14">
            <v>72.614107883817425</v>
          </cell>
          <cell r="G14">
            <v>3.734439834024883</v>
          </cell>
          <cell r="H14">
            <v>3290</v>
          </cell>
          <cell r="I14">
            <v>3500</v>
          </cell>
          <cell r="J14">
            <v>6.3829787234042534</v>
          </cell>
        </row>
        <row r="15">
          <cell r="A15" t="str">
            <v xml:space="preserve">     Cerrado</v>
          </cell>
          <cell r="B15">
            <v>0</v>
          </cell>
          <cell r="C15">
            <v>0</v>
          </cell>
          <cell r="D15">
            <v>0</v>
          </cell>
          <cell r="F15">
            <v>0</v>
          </cell>
          <cell r="H15"/>
          <cell r="I15"/>
          <cell r="J15">
            <v>0</v>
          </cell>
        </row>
        <row r="16">
          <cell r="A16" t="str">
            <v xml:space="preserve">     Planalto</v>
          </cell>
          <cell r="B16">
            <v>0</v>
          </cell>
          <cell r="C16">
            <v>0</v>
          </cell>
          <cell r="D16">
            <v>0</v>
          </cell>
          <cell r="F16">
            <v>0</v>
          </cell>
          <cell r="H16"/>
          <cell r="I16"/>
          <cell r="J16">
            <v>0</v>
          </cell>
        </row>
        <row r="17">
          <cell r="A17" t="str">
            <v xml:space="preserve">     Atlântico</v>
          </cell>
          <cell r="B17">
            <v>47000</v>
          </cell>
          <cell r="C17">
            <v>48200</v>
          </cell>
          <cell r="D17">
            <v>2.5531914893617058</v>
          </cell>
          <cell r="E17">
            <v>70</v>
          </cell>
          <cell r="F17">
            <v>72.614107883817425</v>
          </cell>
          <cell r="G17">
            <v>3.734439834024883</v>
          </cell>
          <cell r="H17">
            <v>3290</v>
          </cell>
          <cell r="I17">
            <v>3500</v>
          </cell>
          <cell r="J17">
            <v>6.3829787234042534</v>
          </cell>
        </row>
        <row r="18">
          <cell r="A18" t="str">
            <v>CENTRO-OESTE</v>
          </cell>
          <cell r="B18">
            <v>11825</v>
          </cell>
          <cell r="C18">
            <v>11940</v>
          </cell>
          <cell r="D18">
            <v>0.9725158562367886</v>
          </cell>
          <cell r="E18">
            <v>23.568710359408033</v>
          </cell>
          <cell r="F18">
            <v>25.242881072026801</v>
          </cell>
          <cell r="G18">
            <v>7.1033615632281721</v>
          </cell>
          <cell r="H18">
            <v>278.7</v>
          </cell>
          <cell r="I18">
            <v>301.39999999999998</v>
          </cell>
          <cell r="J18">
            <v>8.1449587369931677</v>
          </cell>
        </row>
        <row r="19">
          <cell r="A19" t="str">
            <v>MT</v>
          </cell>
          <cell r="B19">
            <v>11825</v>
          </cell>
          <cell r="C19">
            <v>11940</v>
          </cell>
          <cell r="D19">
            <v>0.9725158562367886</v>
          </cell>
          <cell r="E19">
            <v>23.568710359408033</v>
          </cell>
          <cell r="F19">
            <v>25.242881072026801</v>
          </cell>
          <cell r="G19">
            <v>7.1033615632281721</v>
          </cell>
          <cell r="H19">
            <v>278.7</v>
          </cell>
          <cell r="I19">
            <v>301.39999999999998</v>
          </cell>
          <cell r="J19">
            <v>8.1449587369931677</v>
          </cell>
        </row>
        <row r="20">
          <cell r="A20" t="str">
            <v>GO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/>
          <cell r="I20"/>
          <cell r="J20">
            <v>0</v>
          </cell>
        </row>
        <row r="21">
          <cell r="A21" t="str">
            <v>SUDESTE</v>
          </cell>
          <cell r="B21">
            <v>269232</v>
          </cell>
          <cell r="C21">
            <v>281052</v>
          </cell>
          <cell r="D21">
            <v>4.3902656444999133</v>
          </cell>
          <cell r="E21">
            <v>54.760206810483155</v>
          </cell>
          <cell r="F21">
            <v>50.493502981654643</v>
          </cell>
          <cell r="G21">
            <v>-7.7916137964835208</v>
          </cell>
          <cell r="H21">
            <v>14743.2</v>
          </cell>
          <cell r="I21">
            <v>14191.3</v>
          </cell>
          <cell r="J21">
            <v>-3.7434206956427518</v>
          </cell>
        </row>
        <row r="22">
          <cell r="A22" t="str">
            <v>MG</v>
          </cell>
          <cell r="B22">
            <v>11021</v>
          </cell>
          <cell r="C22">
            <v>11603</v>
          </cell>
          <cell r="D22">
            <v>5.2808275111151382</v>
          </cell>
          <cell r="E22">
            <v>53.007894020506306</v>
          </cell>
          <cell r="F22">
            <v>54.235973455140922</v>
          </cell>
          <cell r="G22">
            <v>2.3167859378822486</v>
          </cell>
          <cell r="H22">
            <v>584.20000000000005</v>
          </cell>
          <cell r="I22">
            <v>629.30000000000007</v>
          </cell>
          <cell r="J22">
            <v>7.7199589181787154</v>
          </cell>
        </row>
        <row r="23">
          <cell r="A23" t="str">
            <v xml:space="preserve">     Sul e Centro-Oeste</v>
          </cell>
          <cell r="B23"/>
          <cell r="C23"/>
          <cell r="D23">
            <v>0</v>
          </cell>
          <cell r="F23">
            <v>0</v>
          </cell>
          <cell r="H23"/>
          <cell r="I23"/>
          <cell r="J23">
            <v>0</v>
          </cell>
        </row>
        <row r="24">
          <cell r="A24" t="str">
            <v xml:space="preserve">     Triângulo, Alto Paranaiba e Noroeste</v>
          </cell>
          <cell r="B24"/>
          <cell r="C24"/>
          <cell r="D24">
            <v>0</v>
          </cell>
          <cell r="F24">
            <v>0</v>
          </cell>
          <cell r="H24"/>
          <cell r="I24"/>
          <cell r="J24">
            <v>0</v>
          </cell>
        </row>
        <row r="25">
          <cell r="A25" t="str">
            <v xml:space="preserve">     Zona da Mata, Rio Doce e Central </v>
          </cell>
          <cell r="B25">
            <v>10716</v>
          </cell>
          <cell r="C25">
            <v>11298</v>
          </cell>
          <cell r="D25">
            <v>5.431131019036961</v>
          </cell>
          <cell r="E25">
            <v>53.350130645763343</v>
          </cell>
          <cell r="F25">
            <v>54.629137900513363</v>
          </cell>
          <cell r="G25">
            <v>2.3973835476475802</v>
          </cell>
          <cell r="H25">
            <v>571.70000000000005</v>
          </cell>
          <cell r="I25">
            <v>617.20000000000005</v>
          </cell>
          <cell r="J25">
            <v>7.9587196081861045</v>
          </cell>
        </row>
        <row r="26">
          <cell r="A26" t="str">
            <v xml:space="preserve">     Norte, Jequitinhonha e Mucuri</v>
          </cell>
          <cell r="B26">
            <v>305</v>
          </cell>
          <cell r="C26">
            <v>305</v>
          </cell>
          <cell r="D26">
            <v>0</v>
          </cell>
          <cell r="E26">
            <v>40.983606557377051</v>
          </cell>
          <cell r="F26">
            <v>39.672131147540981</v>
          </cell>
          <cell r="G26">
            <v>-3.2000000000000139</v>
          </cell>
          <cell r="H26">
            <v>12.5</v>
          </cell>
          <cell r="I26">
            <v>12.1</v>
          </cell>
          <cell r="J26">
            <v>-3.2000000000000028</v>
          </cell>
        </row>
        <row r="27">
          <cell r="A27" t="str">
            <v>ES</v>
          </cell>
          <cell r="B27">
            <v>258211</v>
          </cell>
          <cell r="C27">
            <v>269449</v>
          </cell>
          <cell r="D27">
            <v>4.352254551510204</v>
          </cell>
          <cell r="E27">
            <v>54.834999283531687</v>
          </cell>
          <cell r="F27">
            <v>50.332344896436801</v>
          </cell>
          <cell r="G27">
            <v>-8.2112782819843027</v>
          </cell>
          <cell r="H27">
            <v>14159</v>
          </cell>
          <cell r="I27">
            <v>13562</v>
          </cell>
          <cell r="J27">
            <v>-4.216399463238929</v>
          </cell>
        </row>
        <row r="28">
          <cell r="A28" t="str">
            <v>RJ</v>
          </cell>
          <cell r="B28">
            <v>0</v>
          </cell>
          <cell r="C28">
            <v>0</v>
          </cell>
          <cell r="D28">
            <v>0</v>
          </cell>
          <cell r="F28">
            <v>0</v>
          </cell>
          <cell r="H28"/>
          <cell r="I28"/>
          <cell r="J28">
            <v>0</v>
          </cell>
        </row>
        <row r="29">
          <cell r="A29" t="str">
            <v>SP</v>
          </cell>
          <cell r="B29">
            <v>0</v>
          </cell>
          <cell r="C29">
            <v>0</v>
          </cell>
          <cell r="D29">
            <v>0</v>
          </cell>
          <cell r="F29">
            <v>0</v>
          </cell>
          <cell r="H29"/>
          <cell r="I29"/>
          <cell r="J29">
            <v>0</v>
          </cell>
        </row>
        <row r="30">
          <cell r="A30" t="str">
            <v>SUL</v>
          </cell>
          <cell r="B30">
            <v>0</v>
          </cell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PR</v>
          </cell>
          <cell r="B31">
            <v>0</v>
          </cell>
          <cell r="C31">
            <v>0</v>
          </cell>
          <cell r="D31">
            <v>0</v>
          </cell>
          <cell r="F31">
            <v>0</v>
          </cell>
          <cell r="H31"/>
          <cell r="I31"/>
          <cell r="J31">
            <v>0</v>
          </cell>
        </row>
        <row r="32">
          <cell r="A32" t="str">
            <v>OUTROS (*)</v>
          </cell>
          <cell r="B32">
            <v>2052</v>
          </cell>
          <cell r="C32">
            <v>2184</v>
          </cell>
          <cell r="D32">
            <v>6.4327485380117011</v>
          </cell>
          <cell r="E32">
            <v>51.120857699805072</v>
          </cell>
          <cell r="F32">
            <v>54.304029304029307</v>
          </cell>
          <cell r="G32">
            <v>6.2267570370525549</v>
          </cell>
          <cell r="H32">
            <v>104.9</v>
          </cell>
          <cell r="I32">
            <v>118.6</v>
          </cell>
          <cell r="J32">
            <v>13.060057197330789</v>
          </cell>
        </row>
        <row r="33">
          <cell r="A33" t="str">
            <v>NORTE/NORDESTE</v>
          </cell>
          <cell r="B33">
            <v>88747.5</v>
          </cell>
          <cell r="C33">
            <v>93047.5</v>
          </cell>
          <cell r="D33">
            <v>4.8452069072368209</v>
          </cell>
          <cell r="E33">
            <v>63.611932730499454</v>
          </cell>
          <cell r="F33">
            <v>67.890056154114831</v>
          </cell>
          <cell r="G33">
            <v>6.7253473365449068</v>
          </cell>
          <cell r="H33">
            <v>5645.4</v>
          </cell>
          <cell r="I33">
            <v>6317</v>
          </cell>
          <cell r="J33">
            <v>11.896411237467674</v>
          </cell>
        </row>
        <row r="34">
          <cell r="A34" t="str">
            <v>CENTRO-SUL</v>
          </cell>
          <cell r="B34">
            <v>281057</v>
          </cell>
          <cell r="C34">
            <v>292992</v>
          </cell>
          <cell r="D34">
            <v>4.246469577345513</v>
          </cell>
          <cell r="E34">
            <v>53.447877121011047</v>
          </cell>
          <cell r="F34">
            <v>49.464490498034067</v>
          </cell>
          <cell r="G34">
            <v>-7.4528434758189155</v>
          </cell>
          <cell r="H34">
            <v>15021.900000000001</v>
          </cell>
          <cell r="I34">
            <v>14492.699999999999</v>
          </cell>
          <cell r="J34">
            <v>-3.5228566293212027</v>
          </cell>
        </row>
        <row r="35">
          <cell r="A35" t="str">
            <v>BRASIL</v>
          </cell>
          <cell r="B35">
            <v>371856.5</v>
          </cell>
          <cell r="C35">
            <v>388223.5</v>
          </cell>
          <cell r="D35">
            <v>4.4014290458819438</v>
          </cell>
          <cell r="E35">
            <v>55.860795763957334</v>
          </cell>
          <cell r="F35">
            <v>53.907864928320926</v>
          </cell>
          <cell r="G35">
            <v>-3.4960669802997724</v>
          </cell>
          <cell r="H35">
            <v>20772.2</v>
          </cell>
          <cell r="I35">
            <v>20928.3</v>
          </cell>
          <cell r="J35">
            <v>0.75148515804777105</v>
          </cell>
        </row>
        <row r="36">
          <cell r="A36" t="str">
            <v>Legenda: Acre, Pará e Ceará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godao"/>
      <sheetName val="Arroz"/>
      <sheetName val="Cafe Exp"/>
      <sheetName val="Cafe Imp"/>
      <sheetName val="Cafe Soluvel"/>
      <sheetName val="Cafe Torrado"/>
      <sheetName val="Complexo Soja"/>
      <sheetName val="Complexo carnes"/>
      <sheetName val="Leite_anual"/>
      <sheetName val="Leite_mes"/>
      <sheetName val="Trigo e Farinha"/>
      <sheetName val="Milho"/>
      <sheetName val="Suco de laranja"/>
      <sheetName val="Feijao"/>
      <sheetName val="Mensal"/>
    </sheetNames>
    <sheetDataSet>
      <sheetData sheetId="0"/>
      <sheetData sheetId="1"/>
      <sheetData sheetId="2">
        <row r="5">
          <cell r="B5">
            <v>2017</v>
          </cell>
          <cell r="D5">
            <v>2018</v>
          </cell>
          <cell r="F5">
            <v>2019</v>
          </cell>
          <cell r="H5">
            <v>2020</v>
          </cell>
          <cell r="J5">
            <v>2021</v>
          </cell>
          <cell r="L5">
            <v>2022</v>
          </cell>
          <cell r="N5">
            <v>2023</v>
          </cell>
          <cell r="P5">
            <v>2024</v>
          </cell>
          <cell r="R5">
            <v>2025</v>
          </cell>
          <cell r="T5">
            <v>2026</v>
          </cell>
        </row>
        <row r="6">
          <cell r="B6" t="str">
            <v>Valor  (US$ milhões)</v>
          </cell>
          <cell r="D6" t="str">
            <v>Valor  (US$ milhões)</v>
          </cell>
          <cell r="F6" t="str">
            <v>Valor  (US$ milhões)</v>
          </cell>
          <cell r="H6" t="str">
            <v>Valor  (US$ milhões)</v>
          </cell>
          <cell r="J6" t="str">
            <v>Valor  (US$ milhões)</v>
          </cell>
          <cell r="L6" t="str">
            <v>Valor  (US$ milhões)</v>
          </cell>
          <cell r="N6" t="str">
            <v>Valor  (US$ milhões)</v>
          </cell>
          <cell r="P6" t="str">
            <v>Valor  (US$ milhões)</v>
          </cell>
          <cell r="R6" t="str">
            <v>Valor  (US$ milhões)</v>
          </cell>
          <cell r="T6" t="str">
            <v>Valor  (US$ milhões)</v>
          </cell>
        </row>
        <row r="7">
          <cell r="A7" t="str">
            <v>Café Verde</v>
          </cell>
          <cell r="B7">
            <v>4600.2383250000003</v>
          </cell>
          <cell r="C7">
            <v>1647.8111299999998</v>
          </cell>
          <cell r="D7">
            <v>4360.011923</v>
          </cell>
          <cell r="E7">
            <v>1827.0101060000002</v>
          </cell>
          <cell r="F7">
            <v>4575.0243979999996</v>
          </cell>
          <cell r="G7">
            <v>2230.8701099999998</v>
          </cell>
          <cell r="H7">
            <v>4973.7282059999998</v>
          </cell>
          <cell r="I7">
            <v>2372.6034059999997</v>
          </cell>
          <cell r="J7">
            <v>5804.685254</v>
          </cell>
          <cell r="K7">
            <v>2282.7730429999997</v>
          </cell>
          <cell r="L7">
            <v>8514.0956580000002</v>
          </cell>
          <cell r="M7">
            <v>2132.0569299999997</v>
          </cell>
          <cell r="N7">
            <v>7314.1848580000014</v>
          </cell>
          <cell r="O7">
            <v>2116.7642369999999</v>
          </cell>
          <cell r="P7">
            <v>11338.075885999999</v>
          </cell>
          <cell r="Q7">
            <v>2768.7059689999996</v>
          </cell>
          <cell r="R7">
            <v>14842.910596000002</v>
          </cell>
          <cell r="S7">
            <v>2268.9580260000002</v>
          </cell>
          <cell r="T7">
            <v>5956.6724009999998</v>
          </cell>
          <cell r="U7">
            <v>929.54893299999992</v>
          </cell>
        </row>
        <row r="8">
          <cell r="A8" t="str">
            <v>Jan</v>
          </cell>
          <cell r="B8">
            <v>431.09901400000001</v>
          </cell>
          <cell r="C8">
            <v>147.67240899999999</v>
          </cell>
          <cell r="D8">
            <v>417.76797800000003</v>
          </cell>
          <cell r="E8">
            <v>157.084575</v>
          </cell>
          <cell r="F8">
            <v>408.16890000000001</v>
          </cell>
          <cell r="G8">
            <v>182.00231500000001</v>
          </cell>
          <cell r="H8">
            <v>358.14793700000001</v>
          </cell>
          <cell r="I8">
            <v>163.40698800000001</v>
          </cell>
          <cell r="J8">
            <v>466.54001099999999</v>
          </cell>
          <cell r="K8">
            <v>221.96633700000001</v>
          </cell>
          <cell r="L8">
            <v>659.38874599999997</v>
          </cell>
          <cell r="M8">
            <v>178.05139199999999</v>
          </cell>
          <cell r="N8">
            <v>626.85167000000001</v>
          </cell>
          <cell r="O8">
            <v>169.55005800000001</v>
          </cell>
          <cell r="P8">
            <v>739.23352599999998</v>
          </cell>
          <cell r="Q8">
            <v>223.97512</v>
          </cell>
          <cell r="R8">
            <v>1325.8328859999999</v>
          </cell>
          <cell r="S8">
            <v>245.28138200000001</v>
          </cell>
          <cell r="T8">
            <v>1012.948491</v>
          </cell>
          <cell r="U8">
            <v>141.22442100000001</v>
          </cell>
        </row>
        <row r="9">
          <cell r="A9" t="str">
            <v>Fev</v>
          </cell>
          <cell r="B9">
            <v>407.33502600000003</v>
          </cell>
          <cell r="C9">
            <v>138.49185</v>
          </cell>
          <cell r="D9">
            <v>361.808697</v>
          </cell>
          <cell r="E9">
            <v>136.27646799999999</v>
          </cell>
          <cell r="F9">
            <v>407.113902</v>
          </cell>
          <cell r="G9">
            <v>185.74854999999999</v>
          </cell>
          <cell r="H9">
            <v>380.49701700000003</v>
          </cell>
          <cell r="I9">
            <v>168.61108200000001</v>
          </cell>
          <cell r="J9">
            <v>413.54503899999997</v>
          </cell>
          <cell r="K9">
            <v>191.09941599999999</v>
          </cell>
          <cell r="L9">
            <v>828.17157299999997</v>
          </cell>
          <cell r="M9">
            <v>208.279213</v>
          </cell>
          <cell r="N9">
            <v>437.57691499999999</v>
          </cell>
          <cell r="O9">
            <v>122.40461999999999</v>
          </cell>
          <cell r="P9">
            <v>750.77849500000002</v>
          </cell>
          <cell r="Q9">
            <v>216.518756</v>
          </cell>
          <cell r="R9">
            <v>1030.87636</v>
          </cell>
          <cell r="S9">
            <v>172.170098</v>
          </cell>
          <cell r="T9">
            <v>1021.8281909999999</v>
          </cell>
          <cell r="U9">
            <v>142.09815</v>
          </cell>
        </row>
        <row r="10">
          <cell r="A10" t="str">
            <v>Mar</v>
          </cell>
          <cell r="B10">
            <v>435.48525899999999</v>
          </cell>
          <cell r="C10">
            <v>149.48392999999999</v>
          </cell>
          <cell r="D10">
            <v>353.318332</v>
          </cell>
          <cell r="E10">
            <v>136.13079500000001</v>
          </cell>
          <cell r="F10">
            <v>412.20330999999999</v>
          </cell>
          <cell r="G10">
            <v>192.47972799999999</v>
          </cell>
          <cell r="H10">
            <v>410.12766900000003</v>
          </cell>
          <cell r="I10">
            <v>182.61592899999999</v>
          </cell>
          <cell r="J10">
            <v>535.84221700000001</v>
          </cell>
          <cell r="K10">
            <v>241.605907</v>
          </cell>
          <cell r="L10">
            <v>823.54193999999995</v>
          </cell>
          <cell r="M10">
            <v>202.98401699999999</v>
          </cell>
          <cell r="N10">
            <v>600.77621499999998</v>
          </cell>
          <cell r="O10">
            <v>163.444378</v>
          </cell>
          <cell r="P10">
            <v>739.28378699999996</v>
          </cell>
          <cell r="Q10">
            <v>208.29495900000001</v>
          </cell>
          <cell r="R10">
            <v>1424.705915</v>
          </cell>
          <cell r="S10">
            <v>219.13264100000001</v>
          </cell>
          <cell r="T10">
            <v>998.07538099999897</v>
          </cell>
          <cell r="U10">
            <v>151.298957</v>
          </cell>
        </row>
        <row r="11">
          <cell r="A11" t="str">
            <v>Abr</v>
          </cell>
          <cell r="B11">
            <v>329.77531299999998</v>
          </cell>
          <cell r="C11">
            <v>115.73334699999999</v>
          </cell>
          <cell r="D11">
            <v>295.73843599999998</v>
          </cell>
          <cell r="E11">
            <v>116.94151599999999</v>
          </cell>
          <cell r="F11">
            <v>339.51232299999998</v>
          </cell>
          <cell r="G11">
            <v>165.82362900000001</v>
          </cell>
          <cell r="H11">
            <v>365.78522900000002</v>
          </cell>
          <cell r="I11">
            <v>165.083382</v>
          </cell>
          <cell r="J11">
            <v>464.92321199999998</v>
          </cell>
          <cell r="K11">
            <v>207.17008000000001</v>
          </cell>
          <cell r="L11">
            <v>680.04431</v>
          </cell>
          <cell r="M11">
            <v>165.74463800000001</v>
          </cell>
          <cell r="N11">
            <v>522.12551299999996</v>
          </cell>
          <cell r="O11">
            <v>138.01849899999999</v>
          </cell>
          <cell r="P11">
            <v>917.575425</v>
          </cell>
          <cell r="Q11">
            <v>254.10894300000001</v>
          </cell>
          <cell r="R11">
            <v>1250.9199000000001</v>
          </cell>
          <cell r="S11">
            <v>173.05514400000001</v>
          </cell>
          <cell r="T11">
            <v>1072.5305699999999</v>
          </cell>
          <cell r="U11">
            <v>171.46628899999999</v>
          </cell>
        </row>
        <row r="12">
          <cell r="A12" t="str">
            <v>Mai</v>
          </cell>
          <cell r="B12">
            <v>386.24589600000002</v>
          </cell>
          <cell r="C12">
            <v>137.76143400000001</v>
          </cell>
          <cell r="D12">
            <v>214.488654</v>
          </cell>
          <cell r="E12">
            <v>84.882498999999996</v>
          </cell>
          <cell r="F12">
            <v>389.16535299999998</v>
          </cell>
          <cell r="G12">
            <v>197.00518700000001</v>
          </cell>
          <cell r="H12">
            <v>467.73505399999999</v>
          </cell>
          <cell r="I12">
            <v>215.68953200000001</v>
          </cell>
          <cell r="J12">
            <v>432.80032399999999</v>
          </cell>
          <cell r="K12">
            <v>190.11831799999999</v>
          </cell>
          <cell r="L12">
            <v>585.451234</v>
          </cell>
          <cell r="M12">
            <v>142.46749199999999</v>
          </cell>
          <cell r="N12">
            <v>537.09107900000004</v>
          </cell>
          <cell r="O12">
            <v>141.08574300000001</v>
          </cell>
          <cell r="P12">
            <v>929.04107999999997</v>
          </cell>
          <cell r="Q12">
            <v>243.72003599999999</v>
          </cell>
          <cell r="R12">
            <v>1212.3973510000001</v>
          </cell>
          <cell r="S12">
            <v>170.23809800000001</v>
          </cell>
          <cell r="T12">
            <v>915.69196599999998</v>
          </cell>
          <cell r="U12">
            <v>155.578768</v>
          </cell>
        </row>
        <row r="13">
          <cell r="A13" t="str">
            <v>Jun</v>
          </cell>
          <cell r="B13">
            <v>309.29632299999997</v>
          </cell>
          <cell r="C13">
            <v>114.306111</v>
          </cell>
          <cell r="D13">
            <v>310.34227199999998</v>
          </cell>
          <cell r="E13">
            <v>129.441844</v>
          </cell>
          <cell r="F13">
            <v>321.00968</v>
          </cell>
          <cell r="G13">
            <v>169.54799800000001</v>
          </cell>
          <cell r="H13">
            <v>281.39836400000002</v>
          </cell>
          <cell r="I13">
            <v>141.55792400000001</v>
          </cell>
          <cell r="J13">
            <v>408.31512500000002</v>
          </cell>
          <cell r="K13">
            <v>174.29712699999999</v>
          </cell>
          <cell r="L13">
            <v>721.84611900000004</v>
          </cell>
          <cell r="M13">
            <v>180.87142700000001</v>
          </cell>
          <cell r="N13">
            <v>532.70428900000002</v>
          </cell>
          <cell r="O13">
            <v>138.815912</v>
          </cell>
          <cell r="P13">
            <v>801.95290799999998</v>
          </cell>
          <cell r="Q13">
            <v>203.27888999999999</v>
          </cell>
          <cell r="R13">
            <v>934.36408699999902</v>
          </cell>
          <cell r="S13">
            <v>133.86296300000001</v>
          </cell>
          <cell r="T13">
            <v>935.597802</v>
          </cell>
          <cell r="U13">
            <v>167.88234800000001</v>
          </cell>
        </row>
        <row r="14">
          <cell r="A14" t="str">
            <v>Jul</v>
          </cell>
          <cell r="B14">
            <v>254.669603</v>
          </cell>
          <cell r="C14">
            <v>95.996886000000003</v>
          </cell>
          <cell r="D14">
            <v>181.794534</v>
          </cell>
          <cell r="E14">
            <v>74.598296000000005</v>
          </cell>
          <cell r="F14">
            <v>338.08987500000001</v>
          </cell>
          <cell r="G14">
            <v>174.987886</v>
          </cell>
          <cell r="H14">
            <v>323.40322200000003</v>
          </cell>
          <cell r="I14">
            <v>167.79192800000001</v>
          </cell>
          <cell r="J14">
            <v>334.95286900000002</v>
          </cell>
          <cell r="K14">
            <v>142.91487599999999</v>
          </cell>
          <cell r="L14">
            <v>589.83453999999995</v>
          </cell>
          <cell r="M14">
            <v>146.797832</v>
          </cell>
          <cell r="N14">
            <v>515.27333099999998</v>
          </cell>
          <cell r="O14">
            <v>140.45452800000001</v>
          </cell>
          <cell r="P14">
            <v>832.08042699999999</v>
          </cell>
          <cell r="Q14">
            <v>202.266772</v>
          </cell>
          <cell r="R14">
            <v>1043.396164</v>
          </cell>
          <cell r="S14">
            <v>161.03817699999999</v>
          </cell>
          <cell r="T14">
            <v>0</v>
          </cell>
          <cell r="U14">
            <v>0</v>
          </cell>
        </row>
        <row r="15">
          <cell r="A15" t="str">
            <v>Ago</v>
          </cell>
          <cell r="B15">
            <v>384.63227499999999</v>
          </cell>
          <cell r="C15">
            <v>142.527176</v>
          </cell>
          <cell r="D15">
            <v>320.069682</v>
          </cell>
          <cell r="E15">
            <v>135.438951</v>
          </cell>
          <cell r="F15">
            <v>373.94813199999999</v>
          </cell>
          <cell r="G15">
            <v>188.911587</v>
          </cell>
          <cell r="H15">
            <v>370.83947000000001</v>
          </cell>
          <cell r="I15">
            <v>191.12459799999999</v>
          </cell>
          <cell r="J15">
            <v>428.712041</v>
          </cell>
          <cell r="K15">
            <v>172.42452800000001</v>
          </cell>
          <cell r="L15">
            <v>557.10248100000001</v>
          </cell>
          <cell r="M15">
            <v>139.88757899999999</v>
          </cell>
          <cell r="N15">
            <v>653.88593400000002</v>
          </cell>
          <cell r="O15">
            <v>197.471464</v>
          </cell>
          <cell r="P15">
            <v>872.75460799999996</v>
          </cell>
          <cell r="Q15">
            <v>207.07103699999999</v>
          </cell>
          <cell r="R15">
            <v>882.76154099999997</v>
          </cell>
          <cell r="S15">
            <v>142.84841</v>
          </cell>
          <cell r="T15">
            <v>0</v>
          </cell>
          <cell r="U15">
            <v>0</v>
          </cell>
        </row>
        <row r="16">
          <cell r="A16" t="str">
            <v>Set</v>
          </cell>
          <cell r="B16">
            <v>359.61248699999999</v>
          </cell>
          <cell r="C16">
            <v>130.63020800000001</v>
          </cell>
          <cell r="D16">
            <v>402.62373200000002</v>
          </cell>
          <cell r="E16">
            <v>179.690921</v>
          </cell>
          <cell r="F16">
            <v>383.232214</v>
          </cell>
          <cell r="G16">
            <v>187.323283</v>
          </cell>
          <cell r="H16">
            <v>434.47445199999999</v>
          </cell>
          <cell r="I16">
            <v>220.95656700000001</v>
          </cell>
          <cell r="J16">
            <v>470.268011</v>
          </cell>
          <cell r="K16">
            <v>169.58841799999999</v>
          </cell>
          <cell r="L16">
            <v>671.08258999999998</v>
          </cell>
          <cell r="M16">
            <v>168.67889099999999</v>
          </cell>
          <cell r="N16">
            <v>573.25754800000004</v>
          </cell>
          <cell r="O16">
            <v>177.68541300000001</v>
          </cell>
          <cell r="P16">
            <v>1071.122807</v>
          </cell>
          <cell r="Q16">
            <v>243.101316</v>
          </cell>
          <cell r="R16">
            <v>1188.991749</v>
          </cell>
          <cell r="S16">
            <v>195.80384599999999</v>
          </cell>
          <cell r="T16">
            <v>0</v>
          </cell>
          <cell r="U16">
            <v>0</v>
          </cell>
        </row>
        <row r="17">
          <cell r="A17" t="str">
            <v>Out</v>
          </cell>
          <cell r="B17">
            <v>440.70094899999998</v>
          </cell>
          <cell r="C17">
            <v>158.63647399999999</v>
          </cell>
          <cell r="D17">
            <v>433.42912999999999</v>
          </cell>
          <cell r="E17">
            <v>196.657355</v>
          </cell>
          <cell r="F17">
            <v>397.00430299999999</v>
          </cell>
          <cell r="G17">
            <v>199.47329999999999</v>
          </cell>
          <cell r="H17">
            <v>463.69453399999998</v>
          </cell>
          <cell r="I17">
            <v>225.37151900000001</v>
          </cell>
          <cell r="J17">
            <v>558.33817099999999</v>
          </cell>
          <cell r="K17">
            <v>188.843052</v>
          </cell>
          <cell r="L17">
            <v>816.42935600000101</v>
          </cell>
          <cell r="M17">
            <v>199.845631</v>
          </cell>
          <cell r="N17">
            <v>803.63023999999996</v>
          </cell>
          <cell r="O17">
            <v>249.56744699999999</v>
          </cell>
          <cell r="P17">
            <v>1307.8544959999999</v>
          </cell>
          <cell r="Q17">
            <v>279.23323299999998</v>
          </cell>
          <cell r="R17">
            <v>1516.971305</v>
          </cell>
          <cell r="S17">
            <v>233.09467100000001</v>
          </cell>
          <cell r="T17">
            <v>0</v>
          </cell>
          <cell r="U17">
            <v>0</v>
          </cell>
        </row>
        <row r="18">
          <cell r="A18" t="str">
            <v>Nov</v>
          </cell>
          <cell r="B18">
            <v>442.291698</v>
          </cell>
          <cell r="C18">
            <v>161.747962</v>
          </cell>
          <cell r="D18">
            <v>515.70454400000006</v>
          </cell>
          <cell r="E18">
            <v>233.78828100000001</v>
          </cell>
          <cell r="F18">
            <v>407.10415899999998</v>
          </cell>
          <cell r="G18">
            <v>197.734938</v>
          </cell>
          <cell r="H18">
            <v>577.82058700000005</v>
          </cell>
          <cell r="I18">
            <v>275.841477</v>
          </cell>
          <cell r="J18">
            <v>570.41672400000004</v>
          </cell>
          <cell r="K18">
            <v>175.104412</v>
          </cell>
          <cell r="L18">
            <v>884.68887099999995</v>
          </cell>
          <cell r="M18">
            <v>216.34774400000001</v>
          </cell>
          <cell r="N18">
            <v>735.48034399999995</v>
          </cell>
          <cell r="O18">
            <v>234.70617300000001</v>
          </cell>
          <cell r="P18">
            <v>1372.3065509999999</v>
          </cell>
          <cell r="Q18">
            <v>285.288792</v>
          </cell>
          <cell r="R18">
            <v>1496.522735</v>
          </cell>
          <cell r="S18">
            <v>212.15093300000001</v>
          </cell>
          <cell r="T18">
            <v>0</v>
          </cell>
          <cell r="U18">
            <v>0</v>
          </cell>
        </row>
        <row r="19">
          <cell r="A19" t="str">
            <v>Dez</v>
          </cell>
          <cell r="B19">
            <v>419.09448200000003</v>
          </cell>
          <cell r="C19">
            <v>154.82334299999999</v>
          </cell>
          <cell r="D19">
            <v>552.92593199999999</v>
          </cell>
          <cell r="E19">
            <v>246.07860500000001</v>
          </cell>
          <cell r="F19">
            <v>398.47224699999998</v>
          </cell>
          <cell r="G19">
            <v>189.83170899999999</v>
          </cell>
          <cell r="H19">
            <v>539.80467099999998</v>
          </cell>
          <cell r="I19">
            <v>254.55248</v>
          </cell>
          <cell r="J19">
            <v>720.03151000000003</v>
          </cell>
          <cell r="K19">
            <v>207.64057199999999</v>
          </cell>
          <cell r="L19">
            <v>696.51389800000004</v>
          </cell>
          <cell r="M19">
            <v>182.10107400000001</v>
          </cell>
          <cell r="N19">
            <v>775.53178000000003</v>
          </cell>
          <cell r="O19">
            <v>243.560002</v>
          </cell>
          <cell r="P19">
            <v>1004.091776</v>
          </cell>
          <cell r="Q19">
            <v>201.84811500000001</v>
          </cell>
          <cell r="R19">
            <v>1535.170603</v>
          </cell>
          <cell r="S19">
            <v>210.28166300000001</v>
          </cell>
          <cell r="T19">
            <v>0</v>
          </cell>
          <cell r="U19">
            <v>0</v>
          </cell>
        </row>
        <row r="20">
          <cell r="A20" t="str">
            <v>Café solúvel</v>
          </cell>
          <cell r="B20">
            <v>659.81563700000015</v>
          </cell>
          <cell r="C20">
            <v>228.22107200000002</v>
          </cell>
          <cell r="D20">
            <v>590.33993200000009</v>
          </cell>
          <cell r="E20">
            <v>231.33940200000001</v>
          </cell>
          <cell r="F20">
            <v>582.53943500000003</v>
          </cell>
          <cell r="G20">
            <v>257.58955000000003</v>
          </cell>
          <cell r="H20">
            <v>533.21459500000003</v>
          </cell>
          <cell r="I20">
            <v>253.62326200000004</v>
          </cell>
          <cell r="J20">
            <v>540.219787</v>
          </cell>
          <cell r="K20">
            <v>256.958798</v>
          </cell>
          <cell r="L20">
            <v>700.90497300000015</v>
          </cell>
          <cell r="M20">
            <v>248.73981379645917</v>
          </cell>
          <cell r="N20">
            <v>737.39213199999983</v>
          </cell>
          <cell r="O20">
            <v>200.55975036759003</v>
          </cell>
          <cell r="P20">
            <v>966.95186999999987</v>
          </cell>
          <cell r="Q20">
            <v>258.18576935982117</v>
          </cell>
          <cell r="R20">
            <v>1164.0729649999998</v>
          </cell>
          <cell r="S20">
            <v>222.08910392971404</v>
          </cell>
          <cell r="T20">
            <v>588.95076900000004</v>
          </cell>
          <cell r="U20">
            <v>132.4817992342233</v>
          </cell>
        </row>
        <row r="21">
          <cell r="A21" t="str">
            <v>Jan</v>
          </cell>
          <cell r="B21">
            <v>31.633144999999999</v>
          </cell>
          <cell r="C21">
            <v>10.943789000000001</v>
          </cell>
          <cell r="D21">
            <v>33.509155999999997</v>
          </cell>
          <cell r="E21">
            <v>12.98638</v>
          </cell>
          <cell r="F21">
            <v>38.640948999999999</v>
          </cell>
          <cell r="G21">
            <v>16.287244999999999</v>
          </cell>
          <cell r="H21">
            <v>43.232247000000001</v>
          </cell>
          <cell r="I21">
            <v>19.615220999999998</v>
          </cell>
          <cell r="J21">
            <v>41.451039000000002</v>
          </cell>
          <cell r="K21">
            <v>20.255903</v>
          </cell>
          <cell r="L21">
            <v>58.379994000000003</v>
          </cell>
          <cell r="M21">
            <v>24.288477272857701</v>
          </cell>
          <cell r="N21">
            <v>68.007964999999999</v>
          </cell>
          <cell r="O21">
            <v>21.515387268495601</v>
          </cell>
          <cell r="P21">
            <v>65.270113000000094</v>
          </cell>
          <cell r="Q21">
            <v>20.235667415229301</v>
          </cell>
          <cell r="R21">
            <v>121.762291</v>
          </cell>
          <cell r="S21">
            <v>10.364024000000001</v>
          </cell>
          <cell r="T21">
            <v>79.033187999999996</v>
          </cell>
          <cell r="U21">
            <v>17.491570333870399</v>
          </cell>
        </row>
        <row r="22">
          <cell r="A22" t="str">
            <v>Fev</v>
          </cell>
          <cell r="B22">
            <v>50.481236000000003</v>
          </cell>
          <cell r="C22">
            <v>16.958523</v>
          </cell>
          <cell r="D22">
            <v>47.087974000000003</v>
          </cell>
          <cell r="E22">
            <v>17.294682999999999</v>
          </cell>
          <cell r="F22">
            <v>42.580658999999997</v>
          </cell>
          <cell r="G22">
            <v>18.314285999999999</v>
          </cell>
          <cell r="H22">
            <v>39.913862999999999</v>
          </cell>
          <cell r="I22">
            <v>17.995933000000001</v>
          </cell>
          <cell r="J22">
            <v>37.929433000000003</v>
          </cell>
          <cell r="K22">
            <v>18.504013</v>
          </cell>
          <cell r="L22">
            <v>50.736637000000002</v>
          </cell>
          <cell r="M22">
            <v>19.381257978788799</v>
          </cell>
          <cell r="N22">
            <v>48.785584999999898</v>
          </cell>
          <cell r="O22">
            <v>16.011179545358701</v>
          </cell>
          <cell r="P22">
            <v>59.240167</v>
          </cell>
          <cell r="Q22">
            <v>17.8047063681197</v>
          </cell>
          <cell r="R22">
            <v>83.181353999999999</v>
          </cell>
          <cell r="S22">
            <v>17.234209149378302</v>
          </cell>
          <cell r="T22">
            <v>92.148939999999996</v>
          </cell>
          <cell r="U22">
            <v>19.821755217031001</v>
          </cell>
        </row>
        <row r="23">
          <cell r="A23" t="str">
            <v>Mar</v>
          </cell>
          <cell r="B23">
            <v>73.024608000000001</v>
          </cell>
          <cell r="C23">
            <v>24.426741</v>
          </cell>
          <cell r="D23">
            <v>61.825505</v>
          </cell>
          <cell r="E23">
            <v>23.187833999999999</v>
          </cell>
          <cell r="F23">
            <v>53.251786000000003</v>
          </cell>
          <cell r="G23">
            <v>22.907540999999998</v>
          </cell>
          <cell r="H23">
            <v>47.447996000000003</v>
          </cell>
          <cell r="I23">
            <v>22.247477</v>
          </cell>
          <cell r="J23">
            <v>41.515861999999998</v>
          </cell>
          <cell r="K23">
            <v>20.862264</v>
          </cell>
          <cell r="L23">
            <v>53.647703999999997</v>
          </cell>
          <cell r="M23">
            <v>23.0553389961023</v>
          </cell>
          <cell r="N23">
            <v>64.613913999999994</v>
          </cell>
          <cell r="O23">
            <v>21.022791434803501</v>
          </cell>
          <cell r="P23">
            <v>63.217706999999997</v>
          </cell>
          <cell r="Q23">
            <v>19.543713751194499</v>
          </cell>
          <cell r="R23">
            <v>90.567894999999993</v>
          </cell>
          <cell r="S23">
            <v>18.397477823650298</v>
          </cell>
          <cell r="T23">
            <v>99.631504000000007</v>
          </cell>
          <cell r="U23">
            <v>22.4254055976186</v>
          </cell>
        </row>
        <row r="24">
          <cell r="A24" t="str">
            <v>Abr</v>
          </cell>
          <cell r="B24">
            <v>53.209445000000002</v>
          </cell>
          <cell r="C24">
            <v>17.124079999999999</v>
          </cell>
          <cell r="D24">
            <v>52.808926999999997</v>
          </cell>
          <cell r="E24">
            <v>19.914076000000001</v>
          </cell>
          <cell r="F24">
            <v>48.642822000000002</v>
          </cell>
          <cell r="G24">
            <v>21.019907</v>
          </cell>
          <cell r="H24">
            <v>43.973156000000003</v>
          </cell>
          <cell r="I24">
            <v>20.593253000000001</v>
          </cell>
          <cell r="J24">
            <v>44.957917000000002</v>
          </cell>
          <cell r="K24">
            <v>21.884774</v>
          </cell>
          <cell r="L24">
            <v>51.811432000000003</v>
          </cell>
          <cell r="M24">
            <v>20.3832382146349</v>
          </cell>
          <cell r="N24">
            <v>57.375920999999998</v>
          </cell>
          <cell r="O24">
            <v>18.7816901385169</v>
          </cell>
          <cell r="P24">
            <v>77.748369999999994</v>
          </cell>
          <cell r="Q24">
            <v>22.516400542278301</v>
          </cell>
          <cell r="R24">
            <v>99.626319000000095</v>
          </cell>
          <cell r="S24">
            <v>19.246344078587001</v>
          </cell>
          <cell r="T24">
            <v>113.49767300000001</v>
          </cell>
          <cell r="U24">
            <v>25.103764512757301</v>
          </cell>
        </row>
        <row r="25">
          <cell r="A25" t="str">
            <v>Mai</v>
          </cell>
          <cell r="B25">
            <v>54.840680999999996</v>
          </cell>
          <cell r="C25">
            <v>18.165210999999999</v>
          </cell>
          <cell r="D25">
            <v>40.488241000000002</v>
          </cell>
          <cell r="E25">
            <v>15.757866999999999</v>
          </cell>
          <cell r="F25">
            <v>51.050882999999999</v>
          </cell>
          <cell r="G25">
            <v>22.7331</v>
          </cell>
          <cell r="H25">
            <v>49.144469000000001</v>
          </cell>
          <cell r="I25">
            <v>23.544574000000001</v>
          </cell>
          <cell r="J25">
            <v>39.341655000000003</v>
          </cell>
          <cell r="K25">
            <v>19.116968</v>
          </cell>
          <cell r="L25">
            <v>49.905344999999997</v>
          </cell>
          <cell r="M25">
            <v>18.500622312608201</v>
          </cell>
          <cell r="N25">
            <v>64.368723000000003</v>
          </cell>
          <cell r="O25">
            <v>19.945946592451101</v>
          </cell>
          <cell r="P25">
            <v>86.912011000000007</v>
          </cell>
          <cell r="Q25">
            <v>25.212701938188498</v>
          </cell>
          <cell r="R25">
            <v>125.09652699999999</v>
          </cell>
          <cell r="S25">
            <v>24.995378240383602</v>
          </cell>
          <cell r="T25">
            <v>99.871557999999993</v>
          </cell>
          <cell r="U25">
            <v>23.185346660691199</v>
          </cell>
        </row>
        <row r="26">
          <cell r="A26" t="str">
            <v>Jun</v>
          </cell>
          <cell r="B26">
            <v>58.414575999999997</v>
          </cell>
          <cell r="C26">
            <v>19.166080999999998</v>
          </cell>
          <cell r="D26">
            <v>43.858736</v>
          </cell>
          <cell r="E26">
            <v>17.102008000000001</v>
          </cell>
          <cell r="F26">
            <v>51.858085000000003</v>
          </cell>
          <cell r="G26">
            <v>23.089797000000001</v>
          </cell>
          <cell r="H26">
            <v>41.785046999999999</v>
          </cell>
          <cell r="I26">
            <v>19.902086000000001</v>
          </cell>
          <cell r="J26">
            <v>43.424411999999997</v>
          </cell>
          <cell r="K26">
            <v>20.597743000000001</v>
          </cell>
          <cell r="L26">
            <v>64.118331999999995</v>
          </cell>
          <cell r="M26">
            <v>23.6130933700538</v>
          </cell>
          <cell r="N26">
            <v>59.687094000000002</v>
          </cell>
          <cell r="O26">
            <v>19.739764999999998</v>
          </cell>
          <cell r="P26">
            <v>65.563174000000004</v>
          </cell>
          <cell r="Q26">
            <v>18.044621502394701</v>
          </cell>
          <cell r="R26">
            <v>86.443248999999994</v>
          </cell>
          <cell r="S26">
            <v>16.969100290574499</v>
          </cell>
          <cell r="T26">
            <v>104.767906</v>
          </cell>
          <cell r="U26">
            <v>24.4539569122548</v>
          </cell>
        </row>
        <row r="27">
          <cell r="A27" t="str">
            <v>Jul</v>
          </cell>
          <cell r="B27">
            <v>53.713709000000001</v>
          </cell>
          <cell r="C27">
            <v>18.235313000000001</v>
          </cell>
          <cell r="D27">
            <v>44.664641000000003</v>
          </cell>
          <cell r="E27">
            <v>17.422768000000001</v>
          </cell>
          <cell r="F27">
            <v>53.097527999999997</v>
          </cell>
          <cell r="G27">
            <v>23.62623</v>
          </cell>
          <cell r="H27">
            <v>52.721477</v>
          </cell>
          <cell r="I27">
            <v>25.697251999999999</v>
          </cell>
          <cell r="J27">
            <v>37.064028</v>
          </cell>
          <cell r="K27">
            <v>17.193719000000002</v>
          </cell>
          <cell r="L27">
            <v>66.945582000000002</v>
          </cell>
          <cell r="M27">
            <v>24.367376890820999</v>
          </cell>
          <cell r="N27">
            <v>63.512203000000099</v>
          </cell>
          <cell r="O27">
            <v>20.120788979318601</v>
          </cell>
          <cell r="P27">
            <v>79.207950999999994</v>
          </cell>
          <cell r="Q27">
            <v>21.2195150838022</v>
          </cell>
          <cell r="R27">
            <v>95.907287999999994</v>
          </cell>
          <cell r="S27">
            <v>18.637517528553001</v>
          </cell>
          <cell r="T27">
            <v>0</v>
          </cell>
          <cell r="U27">
            <v>0</v>
          </cell>
        </row>
        <row r="28">
          <cell r="A28" t="str">
            <v>Ago</v>
          </cell>
          <cell r="B28">
            <v>60.385258999999998</v>
          </cell>
          <cell r="C28">
            <v>21.283407</v>
          </cell>
          <cell r="D28">
            <v>56.368130999999998</v>
          </cell>
          <cell r="E28">
            <v>22.500187</v>
          </cell>
          <cell r="F28">
            <v>51.082391999999899</v>
          </cell>
          <cell r="G28">
            <v>22.667611000000001</v>
          </cell>
          <cell r="H28">
            <v>44.453862999999998</v>
          </cell>
          <cell r="I28">
            <v>20.973904000000001</v>
          </cell>
          <cell r="J28">
            <v>47.790872</v>
          </cell>
          <cell r="K28">
            <v>23.776945999999999</v>
          </cell>
          <cell r="L28">
            <v>61.422770999999997</v>
          </cell>
          <cell r="M28">
            <v>19.8323321416397</v>
          </cell>
          <cell r="N28">
            <v>75.456196000000006</v>
          </cell>
          <cell r="O28">
            <v>23.522862755638101</v>
          </cell>
          <cell r="P28">
            <v>75.858538999999894</v>
          </cell>
          <cell r="Q28">
            <v>18.740022677470701</v>
          </cell>
          <cell r="R28">
            <v>83.573646999999994</v>
          </cell>
          <cell r="S28">
            <v>16.510759158266101</v>
          </cell>
          <cell r="T28">
            <v>0</v>
          </cell>
          <cell r="U28">
            <v>0</v>
          </cell>
        </row>
        <row r="29">
          <cell r="A29" t="str">
            <v>Set</v>
          </cell>
          <cell r="B29">
            <v>50.716752999999997</v>
          </cell>
          <cell r="C29">
            <v>18.169895</v>
          </cell>
          <cell r="D29">
            <v>55.249200999999999</v>
          </cell>
          <cell r="E29">
            <v>22.030353000000002</v>
          </cell>
          <cell r="F29">
            <v>51.170566999999998</v>
          </cell>
          <cell r="G29">
            <v>22.939603999999999</v>
          </cell>
          <cell r="H29">
            <v>39.523418999999997</v>
          </cell>
          <cell r="I29">
            <v>19.538170999999998</v>
          </cell>
          <cell r="J29">
            <v>47.189892</v>
          </cell>
          <cell r="K29">
            <v>22.331647</v>
          </cell>
          <cell r="L29">
            <v>62.281477000000002</v>
          </cell>
          <cell r="M29">
            <v>19.259980901019599</v>
          </cell>
          <cell r="N29">
            <v>63.922837000000001</v>
          </cell>
          <cell r="O29">
            <v>20.032989653007501</v>
          </cell>
          <cell r="P29">
            <v>105.340234</v>
          </cell>
          <cell r="Q29">
            <v>25.9867034809761</v>
          </cell>
          <cell r="R29">
            <v>96.581517000000005</v>
          </cell>
          <cell r="S29">
            <v>19.726808366290602</v>
          </cell>
          <cell r="T29">
            <v>0</v>
          </cell>
          <cell r="U29">
            <v>0</v>
          </cell>
        </row>
        <row r="30">
          <cell r="A30" t="str">
            <v>Out</v>
          </cell>
          <cell r="B30">
            <v>58.950654999999998</v>
          </cell>
          <cell r="C30">
            <v>21.386254000000001</v>
          </cell>
          <cell r="D30">
            <v>50.688893</v>
          </cell>
          <cell r="E30">
            <v>19.792397999999999</v>
          </cell>
          <cell r="F30">
            <v>47.801642000000001</v>
          </cell>
          <cell r="G30">
            <v>21.368386000000001</v>
          </cell>
          <cell r="H30">
            <v>41.865282999999998</v>
          </cell>
          <cell r="I30">
            <v>20.311969000000001</v>
          </cell>
          <cell r="J30">
            <v>46.525801000000001</v>
          </cell>
          <cell r="K30">
            <v>21.26397</v>
          </cell>
          <cell r="L30">
            <v>59.837788000000003</v>
          </cell>
          <cell r="M30">
            <v>18.728067823713801</v>
          </cell>
          <cell r="N30">
            <v>59.576290999999998</v>
          </cell>
          <cell r="O30">
            <v>6.9368460000000001</v>
          </cell>
          <cell r="P30">
            <v>85.418502000000004</v>
          </cell>
          <cell r="Q30">
            <v>21.5694569637241</v>
          </cell>
          <cell r="R30">
            <v>106.248948</v>
          </cell>
          <cell r="S30">
            <v>22.228031850797599</v>
          </cell>
          <cell r="T30">
            <v>0</v>
          </cell>
          <cell r="U30">
            <v>0</v>
          </cell>
        </row>
        <row r="31">
          <cell r="A31" t="str">
            <v>Nov</v>
          </cell>
          <cell r="B31">
            <v>50.013216</v>
          </cell>
          <cell r="C31">
            <v>18.499645999999998</v>
          </cell>
          <cell r="D31">
            <v>48.486387999999998</v>
          </cell>
          <cell r="E31">
            <v>20.092901000000001</v>
          </cell>
          <cell r="F31">
            <v>44.264591000000003</v>
          </cell>
          <cell r="G31">
            <v>20.337132</v>
          </cell>
          <cell r="H31">
            <v>42.371214000000002</v>
          </cell>
          <cell r="I31">
            <v>20.757954999999999</v>
          </cell>
          <cell r="J31">
            <v>45.027994</v>
          </cell>
          <cell r="K31">
            <v>20.204356000000001</v>
          </cell>
          <cell r="L31">
            <v>60.671404000000003</v>
          </cell>
          <cell r="M31">
            <v>17.970105467376701</v>
          </cell>
          <cell r="N31">
            <v>57.42351</v>
          </cell>
          <cell r="O31">
            <v>6.619224</v>
          </cell>
          <cell r="P31">
            <v>90.789506000000003</v>
          </cell>
          <cell r="Q31">
            <v>21.772662611420099</v>
          </cell>
          <cell r="R31">
            <v>83.7413319999999</v>
          </cell>
          <cell r="S31">
            <v>17.849509598526499</v>
          </cell>
          <cell r="T31">
            <v>0</v>
          </cell>
          <cell r="U31">
            <v>0</v>
          </cell>
        </row>
        <row r="32">
          <cell r="A32" t="str">
            <v>Dez</v>
          </cell>
          <cell r="B32">
            <v>64.432354000000004</v>
          </cell>
          <cell r="C32">
            <v>23.862131999999999</v>
          </cell>
          <cell r="D32">
            <v>55.304138999999999</v>
          </cell>
          <cell r="E32">
            <v>23.257947000000001</v>
          </cell>
          <cell r="F32">
            <v>49.097530999999996</v>
          </cell>
          <cell r="G32">
            <v>22.298711000000001</v>
          </cell>
          <cell r="H32">
            <v>46.782561000000001</v>
          </cell>
          <cell r="I32">
            <v>22.445467000000001</v>
          </cell>
          <cell r="J32">
            <v>68.000882000000004</v>
          </cell>
          <cell r="K32">
            <v>30.966494999999998</v>
          </cell>
          <cell r="L32">
            <v>61.146507</v>
          </cell>
          <cell r="M32">
            <v>19.359922426842701</v>
          </cell>
          <cell r="N32">
            <v>54.661892999999999</v>
          </cell>
          <cell r="O32">
            <v>6.3102790000000004</v>
          </cell>
          <cell r="P32">
            <v>112.38559600000001</v>
          </cell>
          <cell r="Q32">
            <v>25.539597025022999</v>
          </cell>
          <cell r="R32">
            <v>91.342597999999995</v>
          </cell>
          <cell r="S32">
            <v>19.9299438447065</v>
          </cell>
          <cell r="T32">
            <v>0</v>
          </cell>
          <cell r="U32">
            <v>0</v>
          </cell>
        </row>
        <row r="33">
          <cell r="A33" t="str">
            <v>Café Torrado</v>
          </cell>
          <cell r="B33">
            <v>13.175662000000001</v>
          </cell>
          <cell r="C33">
            <v>2.115774</v>
          </cell>
          <cell r="D33">
            <v>11.668724999999998</v>
          </cell>
          <cell r="E33">
            <v>2.203322</v>
          </cell>
          <cell r="F33">
            <v>9.7658540000000009</v>
          </cell>
          <cell r="G33">
            <v>2.3039529999999999</v>
          </cell>
          <cell r="H33">
            <v>22.516658</v>
          </cell>
          <cell r="I33">
            <v>7.6674319999999998</v>
          </cell>
          <cell r="J33">
            <v>28.463187999999995</v>
          </cell>
          <cell r="K33">
            <v>6.576372000000001</v>
          </cell>
          <cell r="L33">
            <v>28.325065000000002</v>
          </cell>
          <cell r="M33">
            <v>3.9847433023233405</v>
          </cell>
          <cell r="N33">
            <v>35.364129000000005</v>
          </cell>
          <cell r="O33">
            <v>5.0311450026435836</v>
          </cell>
          <cell r="P33">
            <v>35.424352000000006</v>
          </cell>
          <cell r="Q33">
            <v>4.8593882381429658</v>
          </cell>
          <cell r="R33">
            <v>55.152001999999989</v>
          </cell>
          <cell r="S33">
            <v>5.9865230200235846</v>
          </cell>
          <cell r="T33">
            <v>26.476931</v>
          </cell>
          <cell r="U33">
            <v>2.916722009798526</v>
          </cell>
        </row>
        <row r="34">
          <cell r="A34" t="str">
            <v>Jan</v>
          </cell>
          <cell r="B34">
            <v>1.7526409999999999</v>
          </cell>
          <cell r="C34">
            <v>0.285972</v>
          </cell>
          <cell r="D34">
            <v>1.0537259999999999</v>
          </cell>
          <cell r="E34">
            <v>0.14915</v>
          </cell>
          <cell r="F34">
            <v>0.941106</v>
          </cell>
          <cell r="G34">
            <v>0.23123099999999999</v>
          </cell>
          <cell r="H34">
            <v>0.64755200000000002</v>
          </cell>
          <cell r="I34">
            <v>0.14610799999999999</v>
          </cell>
          <cell r="J34">
            <v>1.8837140000000001</v>
          </cell>
          <cell r="K34">
            <v>0.53508100000000003</v>
          </cell>
          <cell r="L34">
            <v>1.7693589999999999</v>
          </cell>
          <cell r="M34">
            <v>0.31115729959702498</v>
          </cell>
          <cell r="N34">
            <v>2.0598369999999999</v>
          </cell>
          <cell r="O34">
            <v>0.28771990359759297</v>
          </cell>
          <cell r="P34">
            <v>1.925419</v>
          </cell>
          <cell r="Q34">
            <v>0.26995507675170899</v>
          </cell>
          <cell r="R34">
            <v>4.43736</v>
          </cell>
          <cell r="S34">
            <v>0.45744400000000002</v>
          </cell>
          <cell r="T34">
            <v>3.082554</v>
          </cell>
          <cell r="U34">
            <v>0.34970281528759001</v>
          </cell>
        </row>
        <row r="35">
          <cell r="A35" t="str">
            <v>Fev</v>
          </cell>
          <cell r="B35">
            <v>1.0439430000000001</v>
          </cell>
          <cell r="C35">
            <v>0.181225</v>
          </cell>
          <cell r="D35">
            <v>0.82183099999999998</v>
          </cell>
          <cell r="E35">
            <v>0.12576899999999999</v>
          </cell>
          <cell r="F35">
            <v>0.49346499999999999</v>
          </cell>
          <cell r="G35">
            <v>9.0545E-2</v>
          </cell>
          <cell r="H35">
            <v>0.92223699999999997</v>
          </cell>
          <cell r="I35">
            <v>0.21853400000000001</v>
          </cell>
          <cell r="J35">
            <v>2.4011089999999999</v>
          </cell>
          <cell r="K35">
            <v>0.86270899999999995</v>
          </cell>
          <cell r="L35">
            <v>1.976647</v>
          </cell>
          <cell r="M35">
            <v>0.26522150191593202</v>
          </cell>
          <cell r="N35">
            <v>2.941818</v>
          </cell>
          <cell r="O35">
            <v>0.44016169232583002</v>
          </cell>
          <cell r="P35">
            <v>2.1186799999999999</v>
          </cell>
          <cell r="Q35">
            <v>0.34341854062390298</v>
          </cell>
          <cell r="R35">
            <v>3.7745190000000002</v>
          </cell>
          <cell r="S35">
            <v>0.471323137080431</v>
          </cell>
          <cell r="T35">
            <v>3.8847399999999999</v>
          </cell>
          <cell r="U35">
            <v>0.45930504851961101</v>
          </cell>
        </row>
        <row r="36">
          <cell r="A36" t="str">
            <v>Mar</v>
          </cell>
          <cell r="B36">
            <v>0.948156</v>
          </cell>
          <cell r="C36">
            <v>0.121938</v>
          </cell>
          <cell r="D36">
            <v>1.002969</v>
          </cell>
          <cell r="E36">
            <v>0.194192</v>
          </cell>
          <cell r="F36">
            <v>0.93912499999999999</v>
          </cell>
          <cell r="G36">
            <v>0.18135499999999999</v>
          </cell>
          <cell r="H36">
            <v>1.20895</v>
          </cell>
          <cell r="I36">
            <v>0.26374599999999998</v>
          </cell>
          <cell r="J36">
            <v>2.3073350000000001</v>
          </cell>
          <cell r="K36">
            <v>0.65032000000000001</v>
          </cell>
          <cell r="L36">
            <v>2.0903239999999998</v>
          </cell>
          <cell r="M36">
            <v>0.30100420001435302</v>
          </cell>
          <cell r="N36">
            <v>1.9467859999999999</v>
          </cell>
          <cell r="O36">
            <v>0.238112301645279</v>
          </cell>
          <cell r="P36">
            <v>2.4849359999999998</v>
          </cell>
          <cell r="Q36">
            <v>0.42845276789259901</v>
          </cell>
          <cell r="R36">
            <v>4.2271539999999996</v>
          </cell>
          <cell r="S36">
            <v>0.43102004823899298</v>
          </cell>
          <cell r="T36">
            <v>4.5609140000000004</v>
          </cell>
          <cell r="U36">
            <v>0.462233956050634</v>
          </cell>
        </row>
        <row r="37">
          <cell r="A37" t="str">
            <v>Abr</v>
          </cell>
          <cell r="B37">
            <v>0.92489299999999997</v>
          </cell>
          <cell r="C37">
            <v>0.142127</v>
          </cell>
          <cell r="D37">
            <v>1.382414</v>
          </cell>
          <cell r="E37">
            <v>0.21019299999999999</v>
          </cell>
          <cell r="F37">
            <v>0.70025300000000001</v>
          </cell>
          <cell r="G37">
            <v>0.14376</v>
          </cell>
          <cell r="H37">
            <v>1.0236190000000001</v>
          </cell>
          <cell r="I37">
            <v>0.26990900000000001</v>
          </cell>
          <cell r="J37">
            <v>1.783161</v>
          </cell>
          <cell r="K37">
            <v>0.44237599999999999</v>
          </cell>
          <cell r="L37">
            <v>2.954488</v>
          </cell>
          <cell r="M37">
            <v>0.42564390029907201</v>
          </cell>
          <cell r="N37">
            <v>3.1117499999999998</v>
          </cell>
          <cell r="O37">
            <v>0.45112800213885301</v>
          </cell>
          <cell r="P37">
            <v>2.8366730000000002</v>
          </cell>
          <cell r="Q37">
            <v>0.39686136232852898</v>
          </cell>
          <cell r="R37">
            <v>4.5806610000000001</v>
          </cell>
          <cell r="S37">
            <v>0.54924849278926802</v>
          </cell>
          <cell r="T37">
            <v>4.2479579999999997</v>
          </cell>
          <cell r="U37">
            <v>0.46652802038764901</v>
          </cell>
        </row>
        <row r="38">
          <cell r="A38" t="str">
            <v>Mai</v>
          </cell>
          <cell r="B38">
            <v>1.3805810000000001</v>
          </cell>
          <cell r="C38">
            <v>0.20344999999999999</v>
          </cell>
          <cell r="D38">
            <v>0.26084499999999999</v>
          </cell>
          <cell r="E38">
            <v>4.4554999999999997E-2</v>
          </cell>
          <cell r="F38">
            <v>0.587615</v>
          </cell>
          <cell r="G38">
            <v>0.12631700000000001</v>
          </cell>
          <cell r="H38">
            <v>1.1903189999999999</v>
          </cell>
          <cell r="I38">
            <v>0.36213000000000001</v>
          </cell>
          <cell r="J38">
            <v>2.4196049999999998</v>
          </cell>
          <cell r="K38">
            <v>0.615456</v>
          </cell>
          <cell r="L38">
            <v>2.060038</v>
          </cell>
          <cell r="M38">
            <v>0.28159089687204403</v>
          </cell>
          <cell r="N38">
            <v>2.9482309999999998</v>
          </cell>
          <cell r="O38">
            <v>0.44428850092959399</v>
          </cell>
          <cell r="P38">
            <v>2.7396530000000001</v>
          </cell>
          <cell r="Q38">
            <v>0.38554822728133198</v>
          </cell>
          <cell r="R38">
            <v>4.3215139999999996</v>
          </cell>
          <cell r="S38">
            <v>0.45305284276104002</v>
          </cell>
          <cell r="T38">
            <v>5.9381069999999996</v>
          </cell>
          <cell r="U38">
            <v>0.72742376271247899</v>
          </cell>
        </row>
        <row r="39">
          <cell r="A39" t="str">
            <v>Jun</v>
          </cell>
          <cell r="B39">
            <v>1.2323500000000001</v>
          </cell>
          <cell r="C39">
            <v>0.19436700000000001</v>
          </cell>
          <cell r="D39">
            <v>0.80261899999999997</v>
          </cell>
          <cell r="E39">
            <v>0.14474300000000001</v>
          </cell>
          <cell r="F39">
            <v>0.76641899999999996</v>
          </cell>
          <cell r="G39">
            <v>0.117937</v>
          </cell>
          <cell r="H39">
            <v>1.3825860000000001</v>
          </cell>
          <cell r="I39">
            <v>0.440772</v>
          </cell>
          <cell r="J39">
            <v>2.7185899999999998</v>
          </cell>
          <cell r="K39">
            <v>0.73312500000000003</v>
          </cell>
          <cell r="L39">
            <v>3.123291</v>
          </cell>
          <cell r="M39">
            <v>0.398276500203609</v>
          </cell>
          <cell r="N39">
            <v>2.5803690000000001</v>
          </cell>
          <cell r="O39">
            <v>0.33337</v>
          </cell>
          <cell r="P39">
            <v>2.5808460000000002</v>
          </cell>
          <cell r="Q39">
            <v>0.34425986146879201</v>
          </cell>
          <cell r="R39">
            <v>3.388852</v>
          </cell>
          <cell r="S39">
            <v>0.363916469096422</v>
          </cell>
          <cell r="T39">
            <v>4.7626580000000001</v>
          </cell>
          <cell r="U39">
            <v>0.451528406840563</v>
          </cell>
        </row>
        <row r="40">
          <cell r="A40" t="str">
            <v>Jul</v>
          </cell>
          <cell r="B40">
            <v>0.86006300000000002</v>
          </cell>
          <cell r="C40">
            <v>0.13611200000000001</v>
          </cell>
          <cell r="D40">
            <v>1.0103629999999999</v>
          </cell>
          <cell r="E40">
            <v>0.166769</v>
          </cell>
          <cell r="F40">
            <v>1.1470320000000001</v>
          </cell>
          <cell r="G40">
            <v>0.38417699999999999</v>
          </cell>
          <cell r="H40">
            <v>2.2997200000000002</v>
          </cell>
          <cell r="I40">
            <v>0.86366399999999999</v>
          </cell>
          <cell r="J40">
            <v>2.3881459999999999</v>
          </cell>
          <cell r="K40">
            <v>0.54750299999999996</v>
          </cell>
          <cell r="L40">
            <v>2.6839050000000002</v>
          </cell>
          <cell r="M40">
            <v>0.37189450641107502</v>
          </cell>
          <cell r="N40">
            <v>2.7677170000000002</v>
          </cell>
          <cell r="O40">
            <v>0.35320402812719298</v>
          </cell>
          <cell r="P40">
            <v>2.871105</v>
          </cell>
          <cell r="Q40">
            <v>0.39473648493552199</v>
          </cell>
          <cell r="R40">
            <v>6.1560139999999999</v>
          </cell>
          <cell r="S40">
            <v>0.59703878531503696</v>
          </cell>
          <cell r="T40">
            <v>0</v>
          </cell>
          <cell r="U40">
            <v>0</v>
          </cell>
        </row>
        <row r="41">
          <cell r="A41" t="str">
            <v>Ago</v>
          </cell>
          <cell r="B41">
            <v>1.138927</v>
          </cell>
          <cell r="C41">
            <v>0.16822500000000001</v>
          </cell>
          <cell r="D41">
            <v>1.28592</v>
          </cell>
          <cell r="E41">
            <v>0.26290400000000003</v>
          </cell>
          <cell r="F41">
            <v>0.67305499999999996</v>
          </cell>
          <cell r="G41">
            <v>0.15348500000000001</v>
          </cell>
          <cell r="H41">
            <v>1.734907</v>
          </cell>
          <cell r="I41">
            <v>0.54545600000000005</v>
          </cell>
          <cell r="J41">
            <v>2.8176350000000001</v>
          </cell>
          <cell r="K41">
            <v>0.59492299999999998</v>
          </cell>
          <cell r="L41">
            <v>2.1594769999999999</v>
          </cell>
          <cell r="M41">
            <v>0.30582210333633397</v>
          </cell>
          <cell r="N41">
            <v>4.1052520000000001</v>
          </cell>
          <cell r="O41">
            <v>0.48054689744639401</v>
          </cell>
          <cell r="P41">
            <v>3.0841349999999998</v>
          </cell>
          <cell r="Q41">
            <v>0.42277772482943499</v>
          </cell>
          <cell r="R41">
            <v>4.5031220000000003</v>
          </cell>
          <cell r="S41">
            <v>0.46959812392664002</v>
          </cell>
          <cell r="T41">
            <v>0</v>
          </cell>
          <cell r="U41">
            <v>0</v>
          </cell>
        </row>
        <row r="42">
          <cell r="A42" t="str">
            <v>Set</v>
          </cell>
          <cell r="B42">
            <v>0.98836100000000005</v>
          </cell>
          <cell r="C42">
            <v>0.15962100000000001</v>
          </cell>
          <cell r="D42">
            <v>0.72709800000000002</v>
          </cell>
          <cell r="E42">
            <v>0.16946900000000001</v>
          </cell>
          <cell r="F42">
            <v>0.89200000000000002</v>
          </cell>
          <cell r="G42">
            <v>0.25026900000000002</v>
          </cell>
          <cell r="H42">
            <v>2.4326219999999998</v>
          </cell>
          <cell r="I42">
            <v>0.92648799999999998</v>
          </cell>
          <cell r="J42">
            <v>2.354565</v>
          </cell>
          <cell r="K42">
            <v>0.47217799999999999</v>
          </cell>
          <cell r="L42">
            <v>2.2665690000000001</v>
          </cell>
          <cell r="M42">
            <v>0.28761539920163198</v>
          </cell>
          <cell r="N42">
            <v>3.4335040000000001</v>
          </cell>
          <cell r="O42">
            <v>0.56493667643284795</v>
          </cell>
          <cell r="P42">
            <v>2.903559</v>
          </cell>
          <cell r="Q42">
            <v>0.39314460449361799</v>
          </cell>
          <cell r="R42">
            <v>4.1350199999999999</v>
          </cell>
          <cell r="S42">
            <v>0.53584520695710203</v>
          </cell>
          <cell r="T42">
            <v>0</v>
          </cell>
          <cell r="U42">
            <v>0</v>
          </cell>
        </row>
        <row r="43">
          <cell r="A43" t="str">
            <v>Out</v>
          </cell>
          <cell r="B43">
            <v>0.72345000000000004</v>
          </cell>
          <cell r="C43">
            <v>0.137187</v>
          </cell>
          <cell r="D43">
            <v>0.92481599999999997</v>
          </cell>
          <cell r="E43">
            <v>0.20241899999999999</v>
          </cell>
          <cell r="F43">
            <v>0.86170000000000002</v>
          </cell>
          <cell r="G43">
            <v>0.18695100000000001</v>
          </cell>
          <cell r="H43">
            <v>4.6481250000000003</v>
          </cell>
          <cell r="I43">
            <v>1.8656349999999999</v>
          </cell>
          <cell r="J43">
            <v>2.1848030000000001</v>
          </cell>
          <cell r="K43">
            <v>0.36777100000000001</v>
          </cell>
          <cell r="L43">
            <v>2.3012030000000001</v>
          </cell>
          <cell r="M43">
            <v>0.304035996934652</v>
          </cell>
          <cell r="N43">
            <v>3.839413</v>
          </cell>
          <cell r="O43">
            <v>0.78098499999999904</v>
          </cell>
          <cell r="P43">
            <v>3.772958</v>
          </cell>
          <cell r="Q43">
            <v>0.45901169406533199</v>
          </cell>
          <cell r="R43">
            <v>4.4956189999999996</v>
          </cell>
          <cell r="S43">
            <v>0.45549947161221499</v>
          </cell>
          <cell r="T43">
            <v>0</v>
          </cell>
          <cell r="U43">
            <v>0</v>
          </cell>
        </row>
        <row r="44">
          <cell r="A44" t="str">
            <v>Nov</v>
          </cell>
          <cell r="B44">
            <v>1.0051239999999999</v>
          </cell>
          <cell r="C44">
            <v>0.173651</v>
          </cell>
          <cell r="D44">
            <v>1.37967</v>
          </cell>
          <cell r="E44">
            <v>0.34277099999999999</v>
          </cell>
          <cell r="F44">
            <v>0.98559399999999997</v>
          </cell>
          <cell r="G44">
            <v>0.22526499999999999</v>
          </cell>
          <cell r="H44">
            <v>2.9020130000000002</v>
          </cell>
          <cell r="I44">
            <v>1.1247119999999999</v>
          </cell>
          <cell r="J44">
            <v>2.449951</v>
          </cell>
          <cell r="K44">
            <v>0.34412100000000001</v>
          </cell>
          <cell r="L44">
            <v>2.7312979999999998</v>
          </cell>
          <cell r="M44">
            <v>0.41178219511127501</v>
          </cell>
          <cell r="N44">
            <v>2.374857</v>
          </cell>
          <cell r="O44">
            <v>0.26421499999999998</v>
          </cell>
          <cell r="P44">
            <v>4.258451</v>
          </cell>
          <cell r="Q44">
            <v>0.52720977233529098</v>
          </cell>
          <cell r="R44">
            <v>6.5235620000000001</v>
          </cell>
          <cell r="S44">
            <v>0.70101931418561902</v>
          </cell>
          <cell r="T44">
            <v>0</v>
          </cell>
          <cell r="U44">
            <v>0</v>
          </cell>
        </row>
        <row r="45">
          <cell r="A45" t="str">
            <v>Dez</v>
          </cell>
          <cell r="B45">
            <v>1.177173</v>
          </cell>
          <cell r="C45">
            <v>0.211899</v>
          </cell>
          <cell r="D45">
            <v>1.016454</v>
          </cell>
          <cell r="E45">
            <v>0.190388</v>
          </cell>
          <cell r="F45">
            <v>0.77849000000000002</v>
          </cell>
          <cell r="G45">
            <v>0.21266099999999999</v>
          </cell>
          <cell r="H45">
            <v>2.1240079999999999</v>
          </cell>
          <cell r="I45">
            <v>0.64027800000000001</v>
          </cell>
          <cell r="J45">
            <v>2.7545739999999999</v>
          </cell>
          <cell r="K45">
            <v>0.41080899999999998</v>
          </cell>
          <cell r="L45">
            <v>2.208466</v>
          </cell>
          <cell r="M45">
            <v>0.32069880242633803</v>
          </cell>
          <cell r="N45">
            <v>3.2545950000000001</v>
          </cell>
          <cell r="O45">
            <v>0.39247700000000002</v>
          </cell>
          <cell r="P45">
            <v>3.8479369999999999</v>
          </cell>
          <cell r="Q45">
            <v>0.49401212113690401</v>
          </cell>
          <cell r="R45">
            <v>4.6086049999999998</v>
          </cell>
          <cell r="S45">
            <v>0.50151712806081805</v>
          </cell>
          <cell r="T45">
            <v>0</v>
          </cell>
          <cell r="U45">
            <v>0</v>
          </cell>
        </row>
      </sheetData>
      <sheetData sheetId="3">
        <row r="5">
          <cell r="B5">
            <v>2017</v>
          </cell>
          <cell r="D5">
            <v>2018</v>
          </cell>
          <cell r="F5">
            <v>2019</v>
          </cell>
          <cell r="H5">
            <v>2020</v>
          </cell>
          <cell r="J5">
            <v>2021</v>
          </cell>
          <cell r="L5">
            <v>2022</v>
          </cell>
          <cell r="N5">
            <v>2023</v>
          </cell>
          <cell r="P5">
            <v>2024</v>
          </cell>
          <cell r="R5">
            <v>2025</v>
          </cell>
          <cell r="T5">
            <v>2026</v>
          </cell>
        </row>
        <row r="6">
          <cell r="B6" t="str">
            <v>Valor  (US$ milhões)</v>
          </cell>
          <cell r="D6" t="str">
            <v>Valor  (US$ milhões)</v>
          </cell>
          <cell r="F6" t="str">
            <v>Valor  (US$ milhões)</v>
          </cell>
          <cell r="H6" t="str">
            <v>Valor  (US$ milhões)</v>
          </cell>
          <cell r="J6" t="str">
            <v>Valor  (US$ milhões)</v>
          </cell>
          <cell r="L6" t="str">
            <v>Valor  (US$ milhões)</v>
          </cell>
          <cell r="N6" t="str">
            <v>Valor  (US$ milhões)</v>
          </cell>
          <cell r="P6" t="str">
            <v>Valor  (US$ milhões)</v>
          </cell>
          <cell r="R6" t="str">
            <v>Valor  (US$ milhões)</v>
          </cell>
          <cell r="T6" t="str">
            <v>Valor  (US$ milhões)</v>
          </cell>
        </row>
        <row r="7">
          <cell r="A7" t="str">
            <v>Café Torrado</v>
          </cell>
          <cell r="B7">
            <v>73.845004000000003</v>
          </cell>
          <cell r="C7">
            <v>4.1612770000000001</v>
          </cell>
          <cell r="D7">
            <v>58.785789999999999</v>
          </cell>
          <cell r="E7">
            <v>3.9341229999999996</v>
          </cell>
          <cell r="F7">
            <v>73.712699000000001</v>
          </cell>
          <cell r="G7">
            <v>4.3755090000000001</v>
          </cell>
          <cell r="H7">
            <v>59.28249000000001</v>
          </cell>
          <cell r="I7">
            <v>4.3823409999999994</v>
          </cell>
          <cell r="J7">
            <v>70.478418000000005</v>
          </cell>
          <cell r="K7">
            <v>4.7292109999999994</v>
          </cell>
          <cell r="L7">
            <v>103.79075299999998</v>
          </cell>
          <cell r="M7">
            <v>5.1804245703980909</v>
          </cell>
          <cell r="N7">
            <v>97.715569000000002</v>
          </cell>
          <cell r="O7">
            <v>5.079030112697124</v>
          </cell>
          <cell r="P7">
            <v>78.814483999999993</v>
          </cell>
          <cell r="Q7">
            <v>5.1431622431464188</v>
          </cell>
          <cell r="R7">
            <v>89.033878999999999</v>
          </cell>
          <cell r="S7">
            <v>5.5601580894150739</v>
          </cell>
          <cell r="T7">
            <v>50.714179999999999</v>
          </cell>
          <cell r="U7">
            <v>2.5242572058811179</v>
          </cell>
        </row>
        <row r="8">
          <cell r="A8" t="str">
            <v>Jan</v>
          </cell>
          <cell r="B8">
            <v>8.7389379999999992</v>
          </cell>
          <cell r="C8">
            <v>0.43062800000000001</v>
          </cell>
          <cell r="D8">
            <v>5.7517709999999997</v>
          </cell>
          <cell r="E8">
            <v>0.30568800000000002</v>
          </cell>
          <cell r="F8">
            <v>5.83934</v>
          </cell>
          <cell r="G8">
            <v>0.38861600000000002</v>
          </cell>
          <cell r="H8">
            <v>10.733731000000001</v>
          </cell>
          <cell r="I8">
            <v>0.41715999999999998</v>
          </cell>
          <cell r="J8">
            <v>3.9969510000000001</v>
          </cell>
          <cell r="K8">
            <v>0.34883599999999998</v>
          </cell>
          <cell r="L8">
            <v>8.2277199999999997</v>
          </cell>
          <cell r="M8">
            <v>0.43433169372177099</v>
          </cell>
          <cell r="N8">
            <v>6.3314940000000002</v>
          </cell>
          <cell r="O8">
            <v>0.360652392220497</v>
          </cell>
          <cell r="P8">
            <v>7.8506559999999999</v>
          </cell>
          <cell r="Q8">
            <v>0.47791909675598099</v>
          </cell>
          <cell r="R8">
            <v>5.8138949999999996</v>
          </cell>
          <cell r="S8">
            <v>0.41605700000000001</v>
          </cell>
          <cell r="T8">
            <v>8.0418319999999994</v>
          </cell>
          <cell r="U8">
            <v>0.37344150656890901</v>
          </cell>
        </row>
        <row r="9">
          <cell r="A9" t="str">
            <v>Fev</v>
          </cell>
          <cell r="B9">
            <v>4.3444979999999997</v>
          </cell>
          <cell r="C9">
            <v>0.31450499999999998</v>
          </cell>
          <cell r="D9">
            <v>3.574624</v>
          </cell>
          <cell r="E9">
            <v>0.191245</v>
          </cell>
          <cell r="F9">
            <v>3.0402390000000001</v>
          </cell>
          <cell r="G9">
            <v>0.196301</v>
          </cell>
          <cell r="H9">
            <v>3.3328509999999998</v>
          </cell>
          <cell r="I9">
            <v>0.25310700000000003</v>
          </cell>
          <cell r="J9">
            <v>5.2733270000000001</v>
          </cell>
          <cell r="K9">
            <v>0.40362599999999998</v>
          </cell>
          <cell r="L9">
            <v>5.9133579999999997</v>
          </cell>
          <cell r="M9">
            <v>0.34735439394760098</v>
          </cell>
          <cell r="N9">
            <v>4.4505169999999996</v>
          </cell>
          <cell r="O9">
            <v>0.24139579919433601</v>
          </cell>
          <cell r="P9">
            <v>6.0103280000000003</v>
          </cell>
          <cell r="Q9">
            <v>0.36433462380981402</v>
          </cell>
          <cell r="R9">
            <v>6.5081660000000001</v>
          </cell>
          <cell r="S9">
            <v>0.52155531481933604</v>
          </cell>
          <cell r="T9">
            <v>7.5074930000000002</v>
          </cell>
          <cell r="U9">
            <v>0.371390258728027</v>
          </cell>
        </row>
        <row r="10">
          <cell r="A10" t="str">
            <v>Mar</v>
          </cell>
          <cell r="B10">
            <v>8.9184129999999993</v>
          </cell>
          <cell r="C10">
            <v>0.488093</v>
          </cell>
          <cell r="D10">
            <v>5.1032440000000001</v>
          </cell>
          <cell r="E10">
            <v>0.29924099999999998</v>
          </cell>
          <cell r="F10">
            <v>5.2007690000000002</v>
          </cell>
          <cell r="G10">
            <v>0.36645499999999998</v>
          </cell>
          <cell r="H10">
            <v>4.9264450000000002</v>
          </cell>
          <cell r="I10">
            <v>0.37106600000000001</v>
          </cell>
          <cell r="J10">
            <v>4.8773920000000004</v>
          </cell>
          <cell r="K10">
            <v>0.38607900000000001</v>
          </cell>
          <cell r="L10">
            <v>7.6315879999999998</v>
          </cell>
          <cell r="M10">
            <v>0.38130709820556602</v>
          </cell>
          <cell r="N10">
            <v>16.188908000000001</v>
          </cell>
          <cell r="O10">
            <v>0.72988668799209599</v>
          </cell>
          <cell r="P10">
            <v>10.036462</v>
          </cell>
          <cell r="Q10">
            <v>0.54871978221130402</v>
          </cell>
          <cell r="R10">
            <v>8.2621579999999994</v>
          </cell>
          <cell r="S10">
            <v>0.56984676464605299</v>
          </cell>
          <cell r="T10">
            <v>9.252319</v>
          </cell>
          <cell r="U10">
            <v>0.49008192532730099</v>
          </cell>
        </row>
        <row r="11">
          <cell r="A11" t="str">
            <v>Abr</v>
          </cell>
          <cell r="B11">
            <v>3.3808660000000001</v>
          </cell>
          <cell r="C11">
            <v>0.223079</v>
          </cell>
          <cell r="D11">
            <v>5.5978570000000003</v>
          </cell>
          <cell r="E11">
            <v>0.34629199999999999</v>
          </cell>
          <cell r="F11">
            <v>6.382161</v>
          </cell>
          <cell r="G11">
            <v>0.43655899999999997</v>
          </cell>
          <cell r="H11">
            <v>4.9063429999999997</v>
          </cell>
          <cell r="I11">
            <v>0.42667500000000003</v>
          </cell>
          <cell r="J11">
            <v>5.4490759999999998</v>
          </cell>
          <cell r="K11">
            <v>0.446272</v>
          </cell>
          <cell r="L11">
            <v>10.152068999999999</v>
          </cell>
          <cell r="M11">
            <v>0.44115029832077002</v>
          </cell>
          <cell r="N11">
            <v>6.275512</v>
          </cell>
          <cell r="O11">
            <v>0.34169820083618202</v>
          </cell>
          <cell r="P11">
            <v>4.965357</v>
          </cell>
          <cell r="Q11">
            <v>0.277777099334717</v>
          </cell>
          <cell r="R11">
            <v>5.0760180000000004</v>
          </cell>
          <cell r="S11">
            <v>0.37197094348144499</v>
          </cell>
          <cell r="T11">
            <v>6.7889059999999999</v>
          </cell>
          <cell r="U11">
            <v>0.332114251083374</v>
          </cell>
        </row>
        <row r="12">
          <cell r="A12" t="str">
            <v>Mai</v>
          </cell>
          <cell r="B12">
            <v>7.0183479999999996</v>
          </cell>
          <cell r="C12">
            <v>0.422211</v>
          </cell>
          <cell r="D12">
            <v>4.526065</v>
          </cell>
          <cell r="E12">
            <v>0.32400600000000002</v>
          </cell>
          <cell r="F12">
            <v>5.1199919999999999</v>
          </cell>
          <cell r="G12">
            <v>0.37780999999999998</v>
          </cell>
          <cell r="H12">
            <v>3.7168519999999998</v>
          </cell>
          <cell r="I12">
            <v>0.31539699999999998</v>
          </cell>
          <cell r="J12">
            <v>5.4897109999999998</v>
          </cell>
          <cell r="K12">
            <v>0.40210899999999999</v>
          </cell>
          <cell r="L12">
            <v>10.988436999999999</v>
          </cell>
          <cell r="M12">
            <v>0.50626550814056404</v>
          </cell>
          <cell r="N12">
            <v>8.7835180000000008</v>
          </cell>
          <cell r="O12">
            <v>0.427670495510101</v>
          </cell>
          <cell r="P12">
            <v>6.0042549999999997</v>
          </cell>
          <cell r="Q12">
            <v>0.37211442428588898</v>
          </cell>
          <cell r="R12">
            <v>6.3809709999999997</v>
          </cell>
          <cell r="S12">
            <v>0.39552660671997097</v>
          </cell>
          <cell r="T12">
            <v>7.3281429999999999</v>
          </cell>
          <cell r="U12">
            <v>0.375982274810791</v>
          </cell>
        </row>
        <row r="13">
          <cell r="A13" t="str">
            <v>Jun</v>
          </cell>
          <cell r="B13">
            <v>4.5367410000000001</v>
          </cell>
          <cell r="C13">
            <v>0.25361899999999998</v>
          </cell>
          <cell r="D13">
            <v>4.7969540000000004</v>
          </cell>
          <cell r="E13">
            <v>0.35028799999999999</v>
          </cell>
          <cell r="F13">
            <v>6.4023099999999999</v>
          </cell>
          <cell r="G13">
            <v>0.43534899999999999</v>
          </cell>
          <cell r="H13">
            <v>3.7296499999999999</v>
          </cell>
          <cell r="I13">
            <v>0.280304</v>
          </cell>
          <cell r="J13">
            <v>4.8361859999999997</v>
          </cell>
          <cell r="K13">
            <v>0.334144</v>
          </cell>
          <cell r="L13">
            <v>5.2090240000000003</v>
          </cell>
          <cell r="M13">
            <v>0.27668100252914402</v>
          </cell>
          <cell r="N13">
            <v>6.7295590000000001</v>
          </cell>
          <cell r="O13">
            <v>0.34767900000000002</v>
          </cell>
          <cell r="P13">
            <v>7.5119470000000002</v>
          </cell>
          <cell r="Q13">
            <v>0.47891231332397499</v>
          </cell>
          <cell r="R13">
            <v>7.2390949999999998</v>
          </cell>
          <cell r="S13">
            <v>0.49359216430664099</v>
          </cell>
          <cell r="T13">
            <v>11.795487</v>
          </cell>
          <cell r="U13">
            <v>0.58124698936271602</v>
          </cell>
        </row>
        <row r="14">
          <cell r="A14" t="str">
            <v>Jul</v>
          </cell>
          <cell r="B14">
            <v>4.4947100000000004</v>
          </cell>
          <cell r="C14">
            <v>0.23705999999999999</v>
          </cell>
          <cell r="D14">
            <v>5.4301500000000003</v>
          </cell>
          <cell r="E14">
            <v>0.42707600000000001</v>
          </cell>
          <cell r="F14">
            <v>4.7653759999999998</v>
          </cell>
          <cell r="G14">
            <v>0.33130500000000002</v>
          </cell>
          <cell r="H14">
            <v>4.3695849999999998</v>
          </cell>
          <cell r="I14">
            <v>0.33017299999999999</v>
          </cell>
          <cell r="J14">
            <v>7.82104</v>
          </cell>
          <cell r="K14">
            <v>0.48685499999999998</v>
          </cell>
          <cell r="L14">
            <v>7.4900859999999998</v>
          </cell>
          <cell r="M14">
            <v>0.39917170130538898</v>
          </cell>
          <cell r="N14">
            <v>8.6459419999999998</v>
          </cell>
          <cell r="O14">
            <v>0.416806287325382</v>
          </cell>
          <cell r="P14">
            <v>7.6358370000000004</v>
          </cell>
          <cell r="Q14">
            <v>0.51014627111816402</v>
          </cell>
          <cell r="R14">
            <v>7.8589399999999996</v>
          </cell>
          <cell r="S14">
            <v>0.53300357439994805</v>
          </cell>
          <cell r="T14">
            <v>0</v>
          </cell>
          <cell r="U14">
            <v>0</v>
          </cell>
        </row>
        <row r="15">
          <cell r="A15" t="str">
            <v>Ago</v>
          </cell>
          <cell r="B15">
            <v>6.127618</v>
          </cell>
          <cell r="C15">
            <v>0.34823900000000002</v>
          </cell>
          <cell r="D15">
            <v>4.0911629999999999</v>
          </cell>
          <cell r="E15">
            <v>0.28110299999999999</v>
          </cell>
          <cell r="F15">
            <v>6.8838929999999996</v>
          </cell>
          <cell r="G15">
            <v>0.41262100000000002</v>
          </cell>
          <cell r="H15">
            <v>4.8361919999999996</v>
          </cell>
          <cell r="I15">
            <v>0.39222499999999999</v>
          </cell>
          <cell r="J15">
            <v>7.3386189999999996</v>
          </cell>
          <cell r="K15">
            <v>0.40923799999999999</v>
          </cell>
          <cell r="L15">
            <v>9.3826440000000009</v>
          </cell>
          <cell r="M15">
            <v>0.46201279388737698</v>
          </cell>
          <cell r="N15">
            <v>10.671487000000001</v>
          </cell>
          <cell r="O15">
            <v>0.83759069649505602</v>
          </cell>
          <cell r="P15">
            <v>7.7049250000000002</v>
          </cell>
          <cell r="Q15">
            <v>0.54805497608709297</v>
          </cell>
          <cell r="R15">
            <v>9.5867970000000007</v>
          </cell>
          <cell r="S15">
            <v>0.46682438769531198</v>
          </cell>
          <cell r="T15">
            <v>0</v>
          </cell>
          <cell r="U15">
            <v>0</v>
          </cell>
        </row>
        <row r="16">
          <cell r="A16" t="str">
            <v>Set</v>
          </cell>
          <cell r="B16">
            <v>5.7814410000000001</v>
          </cell>
          <cell r="C16">
            <v>0.32221</v>
          </cell>
          <cell r="D16">
            <v>7.9246309999999998</v>
          </cell>
          <cell r="E16">
            <v>0.56591000000000002</v>
          </cell>
          <cell r="F16">
            <v>3.432588</v>
          </cell>
          <cell r="G16">
            <v>0.25054900000000002</v>
          </cell>
          <cell r="H16">
            <v>2.535158</v>
          </cell>
          <cell r="I16">
            <v>0.23481099999999999</v>
          </cell>
          <cell r="J16">
            <v>8.4091579999999997</v>
          </cell>
          <cell r="K16">
            <v>0.48135499999999998</v>
          </cell>
          <cell r="L16">
            <v>10.434536</v>
          </cell>
          <cell r="M16">
            <v>0.56087059133911099</v>
          </cell>
          <cell r="N16">
            <v>10.395906</v>
          </cell>
          <cell r="O16">
            <v>0.52618355312347398</v>
          </cell>
          <cell r="P16">
            <v>5.2424220000000004</v>
          </cell>
          <cell r="Q16">
            <v>0.36207847302246099</v>
          </cell>
          <cell r="R16">
            <v>8.7137440000000002</v>
          </cell>
          <cell r="S16">
            <v>0.48334716463661198</v>
          </cell>
          <cell r="T16">
            <v>0</v>
          </cell>
          <cell r="U16">
            <v>0</v>
          </cell>
        </row>
        <row r="17">
          <cell r="A17" t="str">
            <v>Out</v>
          </cell>
          <cell r="B17">
            <v>6.5747530000000003</v>
          </cell>
          <cell r="C17">
            <v>0.38437900000000003</v>
          </cell>
          <cell r="D17">
            <v>5.5577269999999999</v>
          </cell>
          <cell r="E17">
            <v>0.37151699999999999</v>
          </cell>
          <cell r="F17">
            <v>11.153962999999999</v>
          </cell>
          <cell r="G17">
            <v>0.51288500000000004</v>
          </cell>
          <cell r="H17">
            <v>5.6254520000000001</v>
          </cell>
          <cell r="I17">
            <v>0.52143600000000001</v>
          </cell>
          <cell r="J17">
            <v>8.9936179999999997</v>
          </cell>
          <cell r="K17">
            <v>0.50627500000000003</v>
          </cell>
          <cell r="L17">
            <v>8.1878010000000003</v>
          </cell>
          <cell r="M17">
            <v>0.42900239726734202</v>
          </cell>
          <cell r="N17">
            <v>9.9760159999999996</v>
          </cell>
          <cell r="O17">
            <v>0.38836999999999999</v>
          </cell>
          <cell r="P17">
            <v>8.1729979999999998</v>
          </cell>
          <cell r="Q17">
            <v>0.56318668458557097</v>
          </cell>
          <cell r="R17">
            <v>8.3081499999999995</v>
          </cell>
          <cell r="S17">
            <v>0.46839477540588398</v>
          </cell>
          <cell r="T17">
            <v>0</v>
          </cell>
          <cell r="U17">
            <v>0</v>
          </cell>
        </row>
        <row r="18">
          <cell r="A18" t="str">
            <v>Nov</v>
          </cell>
          <cell r="B18">
            <v>9.6754470000000001</v>
          </cell>
          <cell r="C18">
            <v>0.50894600000000001</v>
          </cell>
          <cell r="D18">
            <v>4.7218249999999999</v>
          </cell>
          <cell r="E18">
            <v>0.33704499999999998</v>
          </cell>
          <cell r="F18">
            <v>12.171608000000001</v>
          </cell>
          <cell r="G18">
            <v>0.46365800000000001</v>
          </cell>
          <cell r="H18">
            <v>5.0477460000000001</v>
          </cell>
          <cell r="I18">
            <v>0.40125699999999997</v>
          </cell>
          <cell r="J18">
            <v>5.2576090000000004</v>
          </cell>
          <cell r="K18">
            <v>0.31484200000000001</v>
          </cell>
          <cell r="L18">
            <v>9.8969450000000005</v>
          </cell>
          <cell r="M18">
            <v>0.47007009600138699</v>
          </cell>
          <cell r="N18">
            <v>4.7029180000000004</v>
          </cell>
          <cell r="O18">
            <v>0.23313800000000001</v>
          </cell>
          <cell r="P18">
            <v>3.7530800000000002</v>
          </cell>
          <cell r="Q18">
            <v>0.29589470037841797</v>
          </cell>
          <cell r="R18">
            <v>7.1606290000000001</v>
          </cell>
          <cell r="S18">
            <v>0.41363757993411998</v>
          </cell>
          <cell r="T18">
            <v>0</v>
          </cell>
          <cell r="U18">
            <v>0</v>
          </cell>
        </row>
        <row r="19">
          <cell r="A19" t="str">
            <v>Dez</v>
          </cell>
          <cell r="B19">
            <v>4.2532310000000004</v>
          </cell>
          <cell r="C19">
            <v>0.22830800000000001</v>
          </cell>
          <cell r="D19">
            <v>1.7097789999999999</v>
          </cell>
          <cell r="E19">
            <v>0.134712</v>
          </cell>
          <cell r="F19">
            <v>3.3204600000000002</v>
          </cell>
          <cell r="G19">
            <v>0.203401</v>
          </cell>
          <cell r="H19">
            <v>5.5224849999999996</v>
          </cell>
          <cell r="I19">
            <v>0.43873000000000001</v>
          </cell>
          <cell r="J19">
            <v>2.7357309999999999</v>
          </cell>
          <cell r="K19">
            <v>0.20957999999999999</v>
          </cell>
          <cell r="L19">
            <v>10.276545</v>
          </cell>
          <cell r="M19">
            <v>0.47220699573206898</v>
          </cell>
          <cell r="N19">
            <v>4.5637920000000003</v>
          </cell>
          <cell r="O19">
            <v>0.22795899999999999</v>
          </cell>
          <cell r="P19">
            <v>3.9262169999999998</v>
          </cell>
          <cell r="Q19">
            <v>0.34402379823303197</v>
          </cell>
          <cell r="R19">
            <v>8.1253159999999998</v>
          </cell>
          <cell r="S19">
            <v>0.42640181336975103</v>
          </cell>
          <cell r="T19">
            <v>0</v>
          </cell>
          <cell r="U19">
            <v>0</v>
          </cell>
        </row>
        <row r="20">
          <cell r="A20" t="str">
            <v>Café Verde</v>
          </cell>
          <cell r="B20">
            <v>0.77252399999999999</v>
          </cell>
          <cell r="C20">
            <v>0.35182200000000002</v>
          </cell>
          <cell r="D20">
            <v>2.1381830000000002</v>
          </cell>
          <cell r="E20">
            <v>0.97624299999999997</v>
          </cell>
          <cell r="F20">
            <v>0.17142299999999999</v>
          </cell>
          <cell r="G20">
            <v>4.8182999999999997E-2</v>
          </cell>
          <cell r="H20">
            <v>4.8187829999999998</v>
          </cell>
          <cell r="I20">
            <v>2.1513309999999999</v>
          </cell>
          <cell r="J20">
            <v>3.9636300000000002</v>
          </cell>
          <cell r="K20">
            <v>2.4198600000000003</v>
          </cell>
          <cell r="L20">
            <v>10.178896000000002</v>
          </cell>
          <cell r="M20">
            <v>5.1921229999999987</v>
          </cell>
          <cell r="N20">
            <v>11.731049000000001</v>
          </cell>
          <cell r="O20">
            <v>6.4857300000000011</v>
          </cell>
          <cell r="P20">
            <v>4.6363299999999992</v>
          </cell>
          <cell r="Q20">
            <v>2.0085500000000001</v>
          </cell>
          <cell r="R20">
            <v>31.661645999999998</v>
          </cell>
          <cell r="S20">
            <v>6.4994139999999989</v>
          </cell>
          <cell r="T20">
            <v>1.1191749999999998</v>
          </cell>
          <cell r="U20">
            <v>0.20269100000000001</v>
          </cell>
        </row>
        <row r="21">
          <cell r="A21" t="str">
            <v>Jan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2.2065000000000001E-2</v>
          </cell>
          <cell r="I21">
            <v>1.0357E-2</v>
          </cell>
          <cell r="J21">
            <v>0.45678600000000003</v>
          </cell>
          <cell r="K21">
            <v>0.17014000000000001</v>
          </cell>
          <cell r="L21">
            <v>5.2465999999999999E-2</v>
          </cell>
          <cell r="M21">
            <v>5.4239999999999997E-2</v>
          </cell>
          <cell r="N21">
            <v>0.76808900000000002</v>
          </cell>
          <cell r="O21">
            <v>0.39551999999999998</v>
          </cell>
          <cell r="P21">
            <v>6.9364999999999996E-2</v>
          </cell>
          <cell r="Q21">
            <v>7.2539999999999993E-2</v>
          </cell>
          <cell r="R21">
            <v>8.6858000000000005E-2</v>
          </cell>
          <cell r="S21">
            <v>7.3043999999999998E-2</v>
          </cell>
          <cell r="T21">
            <v>0.167932</v>
          </cell>
          <cell r="U21">
            <v>1.6E-2</v>
          </cell>
        </row>
        <row r="22">
          <cell r="A22" t="str">
            <v>Fev</v>
          </cell>
          <cell r="B22">
            <v>0</v>
          </cell>
          <cell r="C22">
            <v>0</v>
          </cell>
          <cell r="D22">
            <v>2.2304000000000001E-2</v>
          </cell>
          <cell r="E22">
            <v>1.0782999999999999E-2</v>
          </cell>
          <cell r="F22">
            <v>4.0000000000000002E-4</v>
          </cell>
          <cell r="G22">
            <v>1.1E-5</v>
          </cell>
          <cell r="H22">
            <v>7.5823000000000002E-2</v>
          </cell>
          <cell r="I22">
            <v>1.9175000000000001E-2</v>
          </cell>
          <cell r="J22">
            <v>0.35055999999999998</v>
          </cell>
          <cell r="K22">
            <v>0.19758000000000001</v>
          </cell>
          <cell r="L22">
            <v>6.9692000000000004E-2</v>
          </cell>
          <cell r="M22">
            <v>4.2549999999999998E-2</v>
          </cell>
          <cell r="N22">
            <v>0.74339699999999997</v>
          </cell>
          <cell r="O22">
            <v>0.37259999999999999</v>
          </cell>
          <cell r="P22">
            <v>0.245394</v>
          </cell>
          <cell r="Q22">
            <v>0.12275999999999999</v>
          </cell>
          <cell r="R22">
            <v>9.3386999999999998E-2</v>
          </cell>
          <cell r="S22">
            <v>1.6E-2</v>
          </cell>
          <cell r="T22">
            <v>0.608649</v>
          </cell>
          <cell r="U22">
            <v>0.13072</v>
          </cell>
        </row>
        <row r="23">
          <cell r="A23" t="str">
            <v>Mar</v>
          </cell>
          <cell r="B23">
            <v>4.1800000000000002E-4</v>
          </cell>
          <cell r="C23">
            <v>1.9999999999999999E-6</v>
          </cell>
          <cell r="D23">
            <v>2.2790000000000002E-3</v>
          </cell>
          <cell r="E23">
            <v>1.2999999999999999E-5</v>
          </cell>
          <cell r="F23">
            <v>5.9072E-2</v>
          </cell>
          <cell r="G23">
            <v>1.6057999999999999E-2</v>
          </cell>
          <cell r="H23">
            <v>0.19176799999999999</v>
          </cell>
          <cell r="I23">
            <v>0.10026</v>
          </cell>
          <cell r="J23">
            <v>0.40922399999999998</v>
          </cell>
          <cell r="K23">
            <v>0.23626800000000001</v>
          </cell>
          <cell r="L23">
            <v>0</v>
          </cell>
          <cell r="M23">
            <v>0</v>
          </cell>
          <cell r="N23">
            <v>1.6825889999999999</v>
          </cell>
          <cell r="O23">
            <v>0.89324999999999999</v>
          </cell>
          <cell r="P23">
            <v>0.15942999999999999</v>
          </cell>
          <cell r="Q23">
            <v>3.2584000000000002E-2</v>
          </cell>
          <cell r="R23">
            <v>0.25428499999999998</v>
          </cell>
          <cell r="S23">
            <v>0.21978</v>
          </cell>
          <cell r="T23">
            <v>3.6746000000000001E-2</v>
          </cell>
          <cell r="U23">
            <v>1.8252000000000001E-2</v>
          </cell>
        </row>
        <row r="24">
          <cell r="A24" t="str">
            <v>Abr</v>
          </cell>
          <cell r="B24">
            <v>0</v>
          </cell>
          <cell r="C24">
            <v>0</v>
          </cell>
          <cell r="D24">
            <v>1.34E-3</v>
          </cell>
          <cell r="E24">
            <v>6.9999999999999999E-6</v>
          </cell>
          <cell r="F24">
            <v>2.0179999999999998E-3</v>
          </cell>
          <cell r="G24">
            <v>5.8E-5</v>
          </cell>
          <cell r="H24">
            <v>0.14682500000000001</v>
          </cell>
          <cell r="I24">
            <v>7.6078999999999994E-2</v>
          </cell>
          <cell r="J24">
            <v>0.35741299999999998</v>
          </cell>
          <cell r="K24">
            <v>0.14526</v>
          </cell>
          <cell r="L24">
            <v>1.1515310000000001</v>
          </cell>
          <cell r="M24">
            <v>0.59699999999999998</v>
          </cell>
          <cell r="N24">
            <v>0.13825100000000001</v>
          </cell>
          <cell r="O24">
            <v>0.14532</v>
          </cell>
          <cell r="P24">
            <v>0.174872</v>
          </cell>
          <cell r="Q24">
            <v>0.1065</v>
          </cell>
          <cell r="R24">
            <v>27.156634</v>
          </cell>
          <cell r="S24">
            <v>4.9863569999999999</v>
          </cell>
          <cell r="T24">
            <v>0</v>
          </cell>
          <cell r="U24">
            <v>0</v>
          </cell>
        </row>
        <row r="25">
          <cell r="A25" t="str">
            <v>Mai</v>
          </cell>
          <cell r="B25">
            <v>1.0399999999999999E-4</v>
          </cell>
          <cell r="C25">
            <v>9.9999999999999995E-7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0.83618700000000001</v>
          </cell>
          <cell r="I25">
            <v>0.37090699999999999</v>
          </cell>
          <cell r="J25">
            <v>0</v>
          </cell>
          <cell r="K25">
            <v>0</v>
          </cell>
          <cell r="L25">
            <v>0.157498</v>
          </cell>
          <cell r="M25">
            <v>0.16350000000000001</v>
          </cell>
          <cell r="N25">
            <v>3.578776</v>
          </cell>
          <cell r="O25">
            <v>1.8753599999999999</v>
          </cell>
          <cell r="P25">
            <v>0.12135899999999999</v>
          </cell>
          <cell r="Q25">
            <v>0.12714</v>
          </cell>
          <cell r="R25">
            <v>1.562452</v>
          </cell>
          <cell r="S25">
            <v>0.50538000000000005</v>
          </cell>
          <cell r="T25">
            <v>0.30584800000000001</v>
          </cell>
          <cell r="U25">
            <v>3.7719000000000003E-2</v>
          </cell>
        </row>
        <row r="26">
          <cell r="A26" t="str">
            <v>Jun</v>
          </cell>
          <cell r="B26">
            <v>3.0799999999999998E-3</v>
          </cell>
          <cell r="C26">
            <v>2.5000000000000001E-5</v>
          </cell>
          <cell r="D26">
            <v>8.3500000000000002E-4</v>
          </cell>
          <cell r="E26">
            <v>4.8000000000000001E-5</v>
          </cell>
          <cell r="F26">
            <v>5.5682000000000002E-2</v>
          </cell>
          <cell r="G26">
            <v>1.6029999999999999E-2</v>
          </cell>
          <cell r="H26">
            <v>0.476489</v>
          </cell>
          <cell r="I26">
            <v>0.23366000000000001</v>
          </cell>
          <cell r="J26">
            <v>0.88651199999999997</v>
          </cell>
          <cell r="K26">
            <v>0.60739200000000004</v>
          </cell>
          <cell r="L26">
            <v>2.4072239999999998</v>
          </cell>
          <cell r="M26">
            <v>1.2056100000000001</v>
          </cell>
          <cell r="N26">
            <v>1.7318370000000001</v>
          </cell>
          <cell r="O26">
            <v>0.96621000000000001</v>
          </cell>
          <cell r="P26">
            <v>0.29835099999999998</v>
          </cell>
          <cell r="Q26">
            <v>0.12981200000000001</v>
          </cell>
          <cell r="R26">
            <v>0.117299</v>
          </cell>
          <cell r="S26">
            <v>9.0675000000000006E-2</v>
          </cell>
          <cell r="T26">
            <v>0</v>
          </cell>
          <cell r="U26">
            <v>0</v>
          </cell>
        </row>
        <row r="27">
          <cell r="A27" t="str">
            <v>Jul</v>
          </cell>
          <cell r="B27">
            <v>1.9840000000000001E-3</v>
          </cell>
          <cell r="C27">
            <v>1.2E-5</v>
          </cell>
          <cell r="D27">
            <v>4.5913000000000002E-2</v>
          </cell>
          <cell r="E27">
            <v>1.9293000000000001E-2</v>
          </cell>
          <cell r="F27">
            <v>5.3363000000000001E-2</v>
          </cell>
          <cell r="G27">
            <v>1.6E-2</v>
          </cell>
          <cell r="H27">
            <v>0.31594899999999998</v>
          </cell>
          <cell r="I27">
            <v>0.12678</v>
          </cell>
          <cell r="J27">
            <v>0.29346299999999997</v>
          </cell>
          <cell r="K27">
            <v>0.29064000000000001</v>
          </cell>
          <cell r="L27">
            <v>2.0308440000000001</v>
          </cell>
          <cell r="M27">
            <v>0.91215400000000002</v>
          </cell>
          <cell r="N27">
            <v>0</v>
          </cell>
          <cell r="O27">
            <v>0</v>
          </cell>
          <cell r="P27">
            <v>0.46980899999999998</v>
          </cell>
          <cell r="Q27">
            <v>0.118191</v>
          </cell>
          <cell r="R27">
            <v>0.53779999999999994</v>
          </cell>
          <cell r="S27">
            <v>0.1459</v>
          </cell>
          <cell r="T27">
            <v>0</v>
          </cell>
          <cell r="U27">
            <v>0</v>
          </cell>
        </row>
        <row r="28">
          <cell r="A28" t="str">
            <v>Ago</v>
          </cell>
          <cell r="B28">
            <v>7.8230000000000001E-3</v>
          </cell>
          <cell r="C28">
            <v>3.2400000000000001E-4</v>
          </cell>
          <cell r="D28">
            <v>4.7706999999999999E-2</v>
          </cell>
          <cell r="E28">
            <v>2.0043999999999999E-2</v>
          </cell>
          <cell r="F28">
            <v>0</v>
          </cell>
          <cell r="G28">
            <v>0</v>
          </cell>
          <cell r="H28">
            <v>0.54892200000000002</v>
          </cell>
          <cell r="I28">
            <v>0.23574000000000001</v>
          </cell>
          <cell r="J28">
            <v>0.83894299999999999</v>
          </cell>
          <cell r="K28">
            <v>0.42698999999999998</v>
          </cell>
          <cell r="L28">
            <v>2.047431</v>
          </cell>
          <cell r="M28">
            <v>1.0753699999999999</v>
          </cell>
          <cell r="N28">
            <v>1.9658679999999999</v>
          </cell>
          <cell r="O28">
            <v>1.1657900000000001</v>
          </cell>
          <cell r="P28">
            <v>0.533358</v>
          </cell>
          <cell r="Q28">
            <v>0.19197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Set</v>
          </cell>
          <cell r="B29">
            <v>5.5170000000000002E-3</v>
          </cell>
          <cell r="C29">
            <v>3.1000000000000001E-5</v>
          </cell>
          <cell r="D29">
            <v>0.98674399999999995</v>
          </cell>
          <cell r="E29">
            <v>0.45088499999999998</v>
          </cell>
          <cell r="F29">
            <v>4.1800000000000002E-4</v>
          </cell>
          <cell r="G29">
            <v>1.2E-5</v>
          </cell>
          <cell r="H29">
            <v>0.71995699999999996</v>
          </cell>
          <cell r="I29">
            <v>0.34298899999999999</v>
          </cell>
          <cell r="J29">
            <v>0</v>
          </cell>
          <cell r="K29">
            <v>0</v>
          </cell>
          <cell r="L29">
            <v>1.84345</v>
          </cell>
          <cell r="M29">
            <v>0.89397899999999997</v>
          </cell>
          <cell r="N29">
            <v>0.65524199999999999</v>
          </cell>
          <cell r="O29">
            <v>0.28204600000000002</v>
          </cell>
          <cell r="P29">
            <v>0.68444700000000003</v>
          </cell>
          <cell r="Q29">
            <v>0.38973000000000002</v>
          </cell>
          <cell r="R29">
            <v>0.182812</v>
          </cell>
          <cell r="S29">
            <v>0.16403999999999999</v>
          </cell>
          <cell r="T29">
            <v>0</v>
          </cell>
          <cell r="U29">
            <v>0</v>
          </cell>
        </row>
        <row r="30">
          <cell r="A30" t="str">
            <v>Out</v>
          </cell>
          <cell r="B30">
            <v>8.8699999999999998E-4</v>
          </cell>
          <cell r="C30">
            <v>5.0000000000000004E-6</v>
          </cell>
          <cell r="D30">
            <v>0.73408099999999998</v>
          </cell>
          <cell r="E30">
            <v>0.33549699999999999</v>
          </cell>
          <cell r="F30">
            <v>3.4999999999999997E-5</v>
          </cell>
          <cell r="G30">
            <v>9.9999999999999995E-7</v>
          </cell>
          <cell r="H30">
            <v>0.56790099999999999</v>
          </cell>
          <cell r="I30">
            <v>0.24525</v>
          </cell>
          <cell r="J30">
            <v>6.5283999999999995E-2</v>
          </cell>
          <cell r="K30">
            <v>7.2660000000000002E-2</v>
          </cell>
          <cell r="L30">
            <v>0.17211599999999999</v>
          </cell>
          <cell r="M30">
            <v>8.8599999999999998E-2</v>
          </cell>
          <cell r="N30">
            <v>9.7000000000000003E-2</v>
          </cell>
          <cell r="O30">
            <v>1.602E-2</v>
          </cell>
          <cell r="P30">
            <v>0.96130099999999996</v>
          </cell>
          <cell r="Q30">
            <v>0.23924899999999999</v>
          </cell>
          <cell r="R30">
            <v>0.93613000000000002</v>
          </cell>
          <cell r="S30">
            <v>0.153498</v>
          </cell>
          <cell r="T30">
            <v>0</v>
          </cell>
          <cell r="U30">
            <v>0</v>
          </cell>
        </row>
        <row r="31">
          <cell r="A31" t="str">
            <v>Nov</v>
          </cell>
          <cell r="B31">
            <v>8.4714999999999999E-2</v>
          </cell>
          <cell r="C31">
            <v>3.8415999999999999E-2</v>
          </cell>
          <cell r="D31">
            <v>0.12606000000000001</v>
          </cell>
          <cell r="E31">
            <v>5.9774000000000001E-2</v>
          </cell>
          <cell r="F31">
            <v>4.35E-4</v>
          </cell>
          <cell r="G31">
            <v>1.2999999999999999E-5</v>
          </cell>
          <cell r="H31">
            <v>0.72728800000000005</v>
          </cell>
          <cell r="I31">
            <v>0.29021999999999998</v>
          </cell>
          <cell r="J31">
            <v>0.207589</v>
          </cell>
          <cell r="K31">
            <v>0.16420999999999999</v>
          </cell>
          <cell r="L31">
            <v>0.246644</v>
          </cell>
          <cell r="M31">
            <v>0.15912000000000001</v>
          </cell>
          <cell r="N31">
            <v>0.27716200000000002</v>
          </cell>
          <cell r="O31">
            <v>0.28992000000000001</v>
          </cell>
          <cell r="P31">
            <v>0</v>
          </cell>
          <cell r="Q31">
            <v>0</v>
          </cell>
          <cell r="R31">
            <v>0.56608700000000001</v>
          </cell>
          <cell r="S31">
            <v>0.12873999999999999</v>
          </cell>
          <cell r="T31">
            <v>0</v>
          </cell>
          <cell r="U31">
            <v>0</v>
          </cell>
        </row>
        <row r="32">
          <cell r="A32" t="str">
            <v>Dez</v>
          </cell>
          <cell r="B32">
            <v>0.66799600000000003</v>
          </cell>
          <cell r="C32">
            <v>0.31300600000000001</v>
          </cell>
          <cell r="D32">
            <v>0.17091999999999999</v>
          </cell>
          <cell r="E32">
            <v>7.9898999999999998E-2</v>
          </cell>
          <cell r="F32">
            <v>0</v>
          </cell>
          <cell r="G32">
            <v>0</v>
          </cell>
          <cell r="H32">
            <v>0.189609</v>
          </cell>
          <cell r="I32">
            <v>9.9914000000000003E-2</v>
          </cell>
          <cell r="J32">
            <v>9.7855999999999999E-2</v>
          </cell>
          <cell r="K32">
            <v>0.10872</v>
          </cell>
          <cell r="L32">
            <v>0</v>
          </cell>
          <cell r="M32">
            <v>0</v>
          </cell>
          <cell r="N32">
            <v>9.2838000000000004E-2</v>
          </cell>
          <cell r="O32">
            <v>8.3694000000000005E-2</v>
          </cell>
          <cell r="P32">
            <v>0.91864400000000002</v>
          </cell>
          <cell r="Q32">
            <v>0.478074</v>
          </cell>
          <cell r="R32">
            <v>0.167902</v>
          </cell>
          <cell r="S32">
            <v>1.6E-2</v>
          </cell>
          <cell r="T32">
            <v>0</v>
          </cell>
          <cell r="U32">
            <v>0</v>
          </cell>
        </row>
        <row r="33">
          <cell r="A33" t="str">
            <v>Café solúvel</v>
          </cell>
          <cell r="B33">
            <v>7.5666699999999993</v>
          </cell>
          <cell r="C33">
            <v>2.0913689999999998</v>
          </cell>
          <cell r="D33">
            <v>8.1542829999999995</v>
          </cell>
          <cell r="E33">
            <v>2.2379419999999999</v>
          </cell>
          <cell r="F33">
            <v>7.7788440000000012</v>
          </cell>
          <cell r="G33">
            <v>1.823771</v>
          </cell>
          <cell r="H33">
            <v>7.0153240000000006</v>
          </cell>
          <cell r="I33">
            <v>1.6787430000000003</v>
          </cell>
          <cell r="J33">
            <v>8.680473000000001</v>
          </cell>
          <cell r="K33">
            <v>2.1611440000000002</v>
          </cell>
          <cell r="L33">
            <v>6.7253309999999988</v>
          </cell>
          <cell r="M33">
            <v>1.6353713992099785</v>
          </cell>
          <cell r="N33">
            <v>5.0825139999999998</v>
          </cell>
          <cell r="O33">
            <v>0.99962879688453643</v>
          </cell>
          <cell r="P33">
            <v>6.0348780000000009</v>
          </cell>
          <cell r="Q33">
            <v>1.4156662051954276</v>
          </cell>
          <cell r="R33">
            <v>9.4112209999999994</v>
          </cell>
          <cell r="S33">
            <v>1.9367970036621105</v>
          </cell>
          <cell r="T33">
            <v>3.9190430000000003</v>
          </cell>
          <cell r="U33">
            <v>0.9717006040768621</v>
          </cell>
        </row>
        <row r="34">
          <cell r="A34" t="str">
            <v>Jan</v>
          </cell>
          <cell r="B34">
            <v>0.76403699999999997</v>
          </cell>
          <cell r="C34">
            <v>0.202737</v>
          </cell>
          <cell r="D34">
            <v>1.1981869999999999</v>
          </cell>
          <cell r="E34">
            <v>0.31519900000000001</v>
          </cell>
          <cell r="F34">
            <v>0.59087299999999998</v>
          </cell>
          <cell r="G34">
            <v>0.16681599999999999</v>
          </cell>
          <cell r="H34">
            <v>0.61209199999999997</v>
          </cell>
          <cell r="I34">
            <v>0.190632</v>
          </cell>
          <cell r="J34">
            <v>0.50049699999999997</v>
          </cell>
          <cell r="K34">
            <v>0.12798899999999999</v>
          </cell>
          <cell r="L34">
            <v>0.43454300000000001</v>
          </cell>
          <cell r="M34">
            <v>0.12004460090971</v>
          </cell>
          <cell r="N34">
            <v>0.558172</v>
          </cell>
          <cell r="O34">
            <v>0.14658280069541901</v>
          </cell>
          <cell r="P34">
            <v>0.18256</v>
          </cell>
          <cell r="Q34">
            <v>6.3336001308918005E-2</v>
          </cell>
          <cell r="R34">
            <v>0.89238399999999996</v>
          </cell>
          <cell r="S34">
            <v>6.7864999999999995E-2</v>
          </cell>
          <cell r="T34">
            <v>0.91072500000000001</v>
          </cell>
          <cell r="U34">
            <v>0.21904740108633</v>
          </cell>
        </row>
        <row r="35">
          <cell r="A35" t="str">
            <v>Fev</v>
          </cell>
          <cell r="B35">
            <v>0.43695099999999998</v>
          </cell>
          <cell r="C35">
            <v>0.16154399999999999</v>
          </cell>
          <cell r="D35">
            <v>0.37057299999999999</v>
          </cell>
          <cell r="E35">
            <v>0.119321</v>
          </cell>
          <cell r="F35">
            <v>0.32242300000000002</v>
          </cell>
          <cell r="G35">
            <v>0.10241699999999999</v>
          </cell>
          <cell r="H35">
            <v>0.70249600000000001</v>
          </cell>
          <cell r="I35">
            <v>0.21418999999999999</v>
          </cell>
          <cell r="J35">
            <v>0.60531599999999997</v>
          </cell>
          <cell r="K35">
            <v>0.11354400000000001</v>
          </cell>
          <cell r="L35">
            <v>0.53249400000000002</v>
          </cell>
          <cell r="M35">
            <v>7.3520200963497206E-2</v>
          </cell>
          <cell r="N35">
            <v>0.42069499999999999</v>
          </cell>
          <cell r="O35">
            <v>9.2281800292968702E-2</v>
          </cell>
          <cell r="P35">
            <v>0.93819399999999997</v>
          </cell>
          <cell r="Q35">
            <v>0.20609419949912999</v>
          </cell>
          <cell r="R35">
            <v>0.47423999999999999</v>
          </cell>
          <cell r="S35">
            <v>0.124851999702454</v>
          </cell>
          <cell r="T35">
            <v>0.70906800000000003</v>
          </cell>
          <cell r="U35">
            <v>0.20636719306325901</v>
          </cell>
        </row>
        <row r="36">
          <cell r="A36" t="str">
            <v>Mar</v>
          </cell>
          <cell r="B36">
            <v>0.96245899999999995</v>
          </cell>
          <cell r="C36">
            <v>0.28919099999999998</v>
          </cell>
          <cell r="D36">
            <v>1.0132319999999999</v>
          </cell>
          <cell r="E36">
            <v>0.22986200000000001</v>
          </cell>
          <cell r="F36">
            <v>0.64273499999999995</v>
          </cell>
          <cell r="G36">
            <v>0.16445499999999999</v>
          </cell>
          <cell r="H36">
            <v>0.60711700000000002</v>
          </cell>
          <cell r="I36">
            <v>0.10853400000000001</v>
          </cell>
          <cell r="J36">
            <v>0.78279900000000002</v>
          </cell>
          <cell r="K36">
            <v>0.27615899999999999</v>
          </cell>
          <cell r="L36">
            <v>0.88156100000000004</v>
          </cell>
          <cell r="M36">
            <v>0.240008600811005</v>
          </cell>
          <cell r="N36">
            <v>0.228409</v>
          </cell>
          <cell r="O36">
            <v>5.46363990793228E-2</v>
          </cell>
          <cell r="P36">
            <v>0.97076099999999999</v>
          </cell>
          <cell r="Q36">
            <v>0.260743601013184</v>
          </cell>
          <cell r="R36">
            <v>0.82070299999999996</v>
          </cell>
          <cell r="S36">
            <v>0.13328119931030299</v>
          </cell>
          <cell r="T36">
            <v>0.51392300000000002</v>
          </cell>
          <cell r="U36">
            <v>0.120889601044655</v>
          </cell>
        </row>
        <row r="37">
          <cell r="A37" t="str">
            <v>Abr</v>
          </cell>
          <cell r="B37">
            <v>0.62081699999999995</v>
          </cell>
          <cell r="C37">
            <v>0.16561999999999999</v>
          </cell>
          <cell r="D37">
            <v>0.962754</v>
          </cell>
          <cell r="E37">
            <v>0.26537899999999998</v>
          </cell>
          <cell r="F37">
            <v>0.780783</v>
          </cell>
          <cell r="G37">
            <v>0.199486</v>
          </cell>
          <cell r="H37">
            <v>0.82752099999999995</v>
          </cell>
          <cell r="I37">
            <v>0.27305800000000002</v>
          </cell>
          <cell r="J37">
            <v>1.136217</v>
          </cell>
          <cell r="K37">
            <v>0.28762799999999999</v>
          </cell>
          <cell r="L37">
            <v>0.80569400000000002</v>
          </cell>
          <cell r="M37">
            <v>0.16737499798583999</v>
          </cell>
          <cell r="N37">
            <v>0.54063300000000003</v>
          </cell>
          <cell r="O37">
            <v>0.13290679818725601</v>
          </cell>
          <cell r="P37">
            <v>0.117531</v>
          </cell>
          <cell r="Q37">
            <v>9.8721999697685206E-3</v>
          </cell>
          <cell r="R37">
            <v>0.207288</v>
          </cell>
          <cell r="S37">
            <v>6.6019200660705601E-2</v>
          </cell>
          <cell r="T37">
            <v>0.57864400000000005</v>
          </cell>
          <cell r="U37">
            <v>0.150129203391552</v>
          </cell>
        </row>
        <row r="38">
          <cell r="A38" t="str">
            <v>Mai</v>
          </cell>
          <cell r="B38">
            <v>0.13747799999999999</v>
          </cell>
          <cell r="C38">
            <v>6.7960999999999994E-2</v>
          </cell>
          <cell r="D38">
            <v>0.10910499999999999</v>
          </cell>
          <cell r="E38">
            <v>4.1134999999999998E-2</v>
          </cell>
          <cell r="F38">
            <v>0.94581999999999999</v>
          </cell>
          <cell r="G38">
            <v>0.16855700000000001</v>
          </cell>
          <cell r="H38">
            <v>0.417464</v>
          </cell>
          <cell r="I38">
            <v>8.7982000000000005E-2</v>
          </cell>
          <cell r="J38">
            <v>0.81306400000000001</v>
          </cell>
          <cell r="K38">
            <v>0.17941299999999999</v>
          </cell>
          <cell r="L38">
            <v>0.67109600000000003</v>
          </cell>
          <cell r="M38">
            <v>0.191245601320744</v>
          </cell>
          <cell r="N38">
            <v>0.188855</v>
          </cell>
          <cell r="O38">
            <v>3.9665599792480501E-2</v>
          </cell>
          <cell r="P38">
            <v>0.23114599999999999</v>
          </cell>
          <cell r="Q38">
            <v>9.8745400970459002E-2</v>
          </cell>
          <cell r="R38">
            <v>0.72397500000000004</v>
          </cell>
          <cell r="S38">
            <v>0.15598960244751001</v>
          </cell>
          <cell r="T38">
            <v>0.406443</v>
          </cell>
          <cell r="U38">
            <v>7.2404800415039106E-2</v>
          </cell>
        </row>
        <row r="39">
          <cell r="A39" t="str">
            <v>Jun</v>
          </cell>
          <cell r="B39">
            <v>0.60818000000000005</v>
          </cell>
          <cell r="C39">
            <v>0.15373200000000001</v>
          </cell>
          <cell r="D39">
            <v>0.83643299999999998</v>
          </cell>
          <cell r="E39">
            <v>0.24130599999999999</v>
          </cell>
          <cell r="F39">
            <v>0.50873900000000005</v>
          </cell>
          <cell r="G39">
            <v>0.195497</v>
          </cell>
          <cell r="H39">
            <v>0.54688499999999995</v>
          </cell>
          <cell r="I39">
            <v>0.10252</v>
          </cell>
          <cell r="J39">
            <v>0.71901800000000005</v>
          </cell>
          <cell r="K39">
            <v>0.14788799999999999</v>
          </cell>
          <cell r="L39">
            <v>0.45702799999999999</v>
          </cell>
          <cell r="M39">
            <v>0.117340600296021</v>
          </cell>
          <cell r="N39">
            <v>0.39056099999999999</v>
          </cell>
          <cell r="O39">
            <v>6.3064999999999996E-2</v>
          </cell>
          <cell r="P39">
            <v>0.240119</v>
          </cell>
          <cell r="Q39">
            <v>3.03393997969627E-2</v>
          </cell>
          <cell r="R39">
            <v>0.44739800000000002</v>
          </cell>
          <cell r="S39">
            <v>0.108245798502922</v>
          </cell>
          <cell r="T39">
            <v>0.80023999999999995</v>
          </cell>
          <cell r="U39">
            <v>0.20286240507602701</v>
          </cell>
        </row>
        <row r="40">
          <cell r="A40" t="str">
            <v>Jul</v>
          </cell>
          <cell r="B40">
            <v>0.17527899999999999</v>
          </cell>
          <cell r="C40">
            <v>1.6691999999999999E-2</v>
          </cell>
          <cell r="D40">
            <v>0.92645500000000003</v>
          </cell>
          <cell r="E40">
            <v>0.31277899999999997</v>
          </cell>
          <cell r="F40">
            <v>0.65663899999999997</v>
          </cell>
          <cell r="G40">
            <v>8.0462000000000006E-2</v>
          </cell>
          <cell r="H40">
            <v>1.1004780000000001</v>
          </cell>
          <cell r="I40">
            <v>0.23535200000000001</v>
          </cell>
          <cell r="J40">
            <v>0.99409400000000003</v>
          </cell>
          <cell r="K40">
            <v>0.24659400000000001</v>
          </cell>
          <cell r="L40">
            <v>0.426568</v>
          </cell>
          <cell r="M40">
            <v>0.124877996685505</v>
          </cell>
          <cell r="N40">
            <v>0.39200099999999999</v>
          </cell>
          <cell r="O40">
            <v>8.3527599731445301E-2</v>
          </cell>
          <cell r="P40">
            <v>0.84179800000000005</v>
          </cell>
          <cell r="Q40">
            <v>0.13727479997539499</v>
          </cell>
          <cell r="R40">
            <v>0.64931799999999995</v>
          </cell>
          <cell r="S40">
            <v>0.12718159788799299</v>
          </cell>
          <cell r="T40">
            <v>0</v>
          </cell>
          <cell r="U40">
            <v>0</v>
          </cell>
        </row>
        <row r="41">
          <cell r="A41" t="str">
            <v>Ago</v>
          </cell>
          <cell r="B41">
            <v>0.25762800000000002</v>
          </cell>
          <cell r="C41">
            <v>7.8652E-2</v>
          </cell>
          <cell r="D41">
            <v>0.131102</v>
          </cell>
          <cell r="E41">
            <v>2.7553000000000001E-2</v>
          </cell>
          <cell r="F41">
            <v>0.94405099999999997</v>
          </cell>
          <cell r="G41">
            <v>0.19883300000000001</v>
          </cell>
          <cell r="H41">
            <v>0.40443499999999999</v>
          </cell>
          <cell r="I41">
            <v>8.7428000000000006E-2</v>
          </cell>
          <cell r="J41">
            <v>0.45487699999999998</v>
          </cell>
          <cell r="K41">
            <v>9.8946000000000006E-2</v>
          </cell>
          <cell r="L41">
            <v>0.56950599999999996</v>
          </cell>
          <cell r="M41">
            <v>0.11543220040893599</v>
          </cell>
          <cell r="N41">
            <v>0.72071499999999999</v>
          </cell>
          <cell r="O41">
            <v>0.13444079960012401</v>
          </cell>
          <cell r="P41">
            <v>0.29538399999999998</v>
          </cell>
          <cell r="Q41">
            <v>8.3493800811767604E-2</v>
          </cell>
          <cell r="R41">
            <v>1.13551</v>
          </cell>
          <cell r="S41">
            <v>0.209950001548767</v>
          </cell>
          <cell r="T41">
            <v>0</v>
          </cell>
          <cell r="U41">
            <v>0</v>
          </cell>
        </row>
        <row r="42">
          <cell r="A42" t="str">
            <v>Set</v>
          </cell>
          <cell r="B42">
            <v>1.067966</v>
          </cell>
          <cell r="C42">
            <v>0.26260800000000001</v>
          </cell>
          <cell r="D42">
            <v>0.68838999999999995</v>
          </cell>
          <cell r="E42">
            <v>0.214805</v>
          </cell>
          <cell r="F42">
            <v>0.66435200000000005</v>
          </cell>
          <cell r="G42">
            <v>0.19547300000000001</v>
          </cell>
          <cell r="H42">
            <v>0.18867</v>
          </cell>
          <cell r="I42">
            <v>4.0659000000000001E-2</v>
          </cell>
          <cell r="J42">
            <v>0.63932500000000003</v>
          </cell>
          <cell r="K42">
            <v>0.180368</v>
          </cell>
          <cell r="L42">
            <v>0.72298600000000002</v>
          </cell>
          <cell r="M42">
            <v>0.158394600656033</v>
          </cell>
          <cell r="N42">
            <v>0.50169699999999995</v>
          </cell>
          <cell r="O42">
            <v>0.14346799950552</v>
          </cell>
          <cell r="P42">
            <v>0.36430499999999999</v>
          </cell>
          <cell r="Q42">
            <v>8.4336200133323699E-2</v>
          </cell>
          <cell r="R42">
            <v>0.91922199999999998</v>
          </cell>
          <cell r="S42">
            <v>0.23571599722289999</v>
          </cell>
          <cell r="T42">
            <v>0</v>
          </cell>
          <cell r="U42">
            <v>0</v>
          </cell>
        </row>
        <row r="43">
          <cell r="A43" t="str">
            <v>Out</v>
          </cell>
          <cell r="B43">
            <v>0.45643299999999998</v>
          </cell>
          <cell r="C43">
            <v>0.16267999999999999</v>
          </cell>
          <cell r="D43">
            <v>0.71920799999999996</v>
          </cell>
          <cell r="E43">
            <v>0.12502099999999999</v>
          </cell>
          <cell r="F43">
            <v>0.48804999999999998</v>
          </cell>
          <cell r="G43">
            <v>9.9016999999999994E-2</v>
          </cell>
          <cell r="H43">
            <v>0.40626699999999999</v>
          </cell>
          <cell r="I43">
            <v>8.2299999999999998E-2</v>
          </cell>
          <cell r="J43">
            <v>0.56464199999999998</v>
          </cell>
          <cell r="K43">
            <v>0.126197</v>
          </cell>
          <cell r="L43">
            <v>0.60137700000000005</v>
          </cell>
          <cell r="M43">
            <v>0.17673499906301501</v>
          </cell>
          <cell r="N43">
            <v>0.11848599999999999</v>
          </cell>
          <cell r="O43">
            <v>1.7786E-2</v>
          </cell>
          <cell r="P43">
            <v>0.121518</v>
          </cell>
          <cell r="Q43">
            <v>7.4612197640895897E-2</v>
          </cell>
          <cell r="R43">
            <v>1.25691</v>
          </cell>
          <cell r="S43">
            <v>0.25127180340862298</v>
          </cell>
          <cell r="T43">
            <v>0</v>
          </cell>
          <cell r="U43">
            <v>0</v>
          </cell>
        </row>
        <row r="44">
          <cell r="A44" t="str">
            <v>Nov</v>
          </cell>
          <cell r="B44">
            <v>1.1300349999999999</v>
          </cell>
          <cell r="C44">
            <v>0.28806199999999998</v>
          </cell>
          <cell r="D44">
            <v>0.490732</v>
          </cell>
          <cell r="E44">
            <v>0.11842</v>
          </cell>
          <cell r="F44">
            <v>0.71765299999999999</v>
          </cell>
          <cell r="G44">
            <v>0.16767799999999999</v>
          </cell>
          <cell r="H44">
            <v>0.39825199999999999</v>
          </cell>
          <cell r="I44">
            <v>7.2352E-2</v>
          </cell>
          <cell r="J44">
            <v>1.0231410000000001</v>
          </cell>
          <cell r="K44">
            <v>0.26934200000000003</v>
          </cell>
          <cell r="L44">
            <v>0.53268099999999996</v>
          </cell>
          <cell r="M44">
            <v>0.14037919985342001</v>
          </cell>
          <cell r="N44">
            <v>0.68937700000000002</v>
          </cell>
          <cell r="O44">
            <v>6.0507999999999999E-2</v>
          </cell>
          <cell r="P44">
            <v>0.50248700000000002</v>
          </cell>
          <cell r="Q44">
            <v>0.16184480392456099</v>
          </cell>
          <cell r="R44">
            <v>1.2123630000000001</v>
          </cell>
          <cell r="S44">
            <v>0.23851880437755599</v>
          </cell>
          <cell r="T44">
            <v>0</v>
          </cell>
          <cell r="U44">
            <v>0</v>
          </cell>
        </row>
        <row r="45">
          <cell r="A45" t="str">
            <v>Dez</v>
          </cell>
          <cell r="B45">
            <v>0.949407</v>
          </cell>
          <cell r="C45">
            <v>0.24188999999999999</v>
          </cell>
          <cell r="D45">
            <v>0.70811199999999996</v>
          </cell>
          <cell r="E45">
            <v>0.227162</v>
          </cell>
          <cell r="F45">
            <v>0.51672600000000002</v>
          </cell>
          <cell r="G45">
            <v>8.5080000000000003E-2</v>
          </cell>
          <cell r="H45">
            <v>0.803647</v>
          </cell>
          <cell r="I45">
            <v>0.18373600000000001</v>
          </cell>
          <cell r="J45">
            <v>0.44748300000000002</v>
          </cell>
          <cell r="K45">
            <v>0.107076</v>
          </cell>
          <cell r="L45">
            <v>8.9797000000000002E-2</v>
          </cell>
          <cell r="M45">
            <v>1.0017800256252299E-2</v>
          </cell>
          <cell r="N45">
            <v>0.33291300000000001</v>
          </cell>
          <cell r="O45">
            <v>3.0759999999999999E-2</v>
          </cell>
          <cell r="P45">
            <v>1.2290749999999999</v>
          </cell>
          <cell r="Q45">
            <v>0.204973600151062</v>
          </cell>
          <cell r="R45">
            <v>0.67191000000000001</v>
          </cell>
          <cell r="S45">
            <v>0.217905998592377</v>
          </cell>
          <cell r="T45">
            <v>0</v>
          </cell>
          <cell r="U4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godao"/>
      <sheetName val="Cafe verde"/>
      <sheetName val="Cafe torrado"/>
      <sheetName val="Cafe soluvel"/>
      <sheetName val="Arroz"/>
      <sheetName val="Carne bovina"/>
      <sheetName val="Carne suina"/>
      <sheetName val="Carne aves"/>
      <sheetName val="Suco laranja"/>
      <sheetName val="Milho"/>
      <sheetName val="Complexo soja"/>
      <sheetName val="Trigo_E"/>
      <sheetName val="Complexo leite"/>
      <sheetName val="Feijao"/>
      <sheetName val="Trigo_farinha"/>
      <sheetName val="Paises"/>
    </sheetNames>
    <sheetDataSet>
      <sheetData sheetId="0"/>
      <sheetData sheetId="1">
        <row r="5">
          <cell r="B5">
            <v>2017</v>
          </cell>
          <cell r="D5">
            <v>2018</v>
          </cell>
          <cell r="F5">
            <v>2019</v>
          </cell>
          <cell r="H5">
            <v>2020</v>
          </cell>
          <cell r="J5">
            <v>2021</v>
          </cell>
          <cell r="L5">
            <v>2022</v>
          </cell>
          <cell r="N5">
            <v>2023</v>
          </cell>
          <cell r="P5">
            <v>2024</v>
          </cell>
          <cell r="R5">
            <v>2025</v>
          </cell>
          <cell r="T5">
            <v>2026</v>
          </cell>
        </row>
        <row r="6">
          <cell r="B6" t="str">
            <v>Valor  (US$ milhões)</v>
          </cell>
          <cell r="D6" t="str">
            <v>Valor  (US$ milhões)</v>
          </cell>
          <cell r="F6" t="str">
            <v>Valor  (US$ milhões)</v>
          </cell>
          <cell r="H6" t="str">
            <v>Valor  (US$ milhões)</v>
          </cell>
          <cell r="J6" t="str">
            <v>Valor  (US$ milhões)</v>
          </cell>
          <cell r="L6" t="str">
            <v>Valor  (US$ milhões)</v>
          </cell>
          <cell r="N6" t="str">
            <v>Valor  (US$ milhões)</v>
          </cell>
          <cell r="P6" t="str">
            <v>Valor  (US$ milhões)</v>
          </cell>
          <cell r="R6" t="str">
            <v>Valor  (US$ milhões)</v>
          </cell>
          <cell r="T6" t="str">
            <v>Valor  (US$ milhões)</v>
          </cell>
        </row>
        <row r="7">
          <cell r="A7" t="str">
            <v>Estados Unidos</v>
          </cell>
          <cell r="B7">
            <v>916.702135</v>
          </cell>
          <cell r="C7">
            <v>331.14768500000002</v>
          </cell>
          <cell r="D7">
            <v>772.09588199999996</v>
          </cell>
          <cell r="E7">
            <v>321.008827</v>
          </cell>
          <cell r="F7">
            <v>908.55266400000005</v>
          </cell>
          <cell r="G7">
            <v>439.80247600000001</v>
          </cell>
          <cell r="H7">
            <v>929.34582499999999</v>
          </cell>
          <cell r="I7">
            <v>429.56047000000001</v>
          </cell>
          <cell r="J7">
            <v>1121.6120840000001</v>
          </cell>
          <cell r="K7">
            <v>445.60775899999999</v>
          </cell>
          <cell r="L7">
            <v>1713.07014</v>
          </cell>
          <cell r="M7">
            <v>431.47097100000002</v>
          </cell>
          <cell r="N7">
            <v>1130.949625</v>
          </cell>
          <cell r="O7">
            <v>323.13255400000003</v>
          </cell>
          <cell r="P7">
            <v>1896.0203779999999</v>
          </cell>
          <cell r="Q7">
            <v>453.23037399999998</v>
          </cell>
          <cell r="R7">
            <v>1909.2002</v>
          </cell>
          <cell r="S7">
            <v>292.62103400000001</v>
          </cell>
          <cell r="T7">
            <v>761.99330899999995</v>
          </cell>
          <cell r="U7">
            <v>115.50904300000001</v>
          </cell>
        </row>
        <row r="8">
          <cell r="A8" t="str">
            <v>Alemanha</v>
          </cell>
          <cell r="B8">
            <v>878.99735099999998</v>
          </cell>
          <cell r="C8">
            <v>329.044175</v>
          </cell>
          <cell r="D8">
            <v>749.37754600000005</v>
          </cell>
          <cell r="E8">
            <v>323.54046299999999</v>
          </cell>
          <cell r="F8">
            <v>793.35808699999995</v>
          </cell>
          <cell r="G8">
            <v>383.92351000000002</v>
          </cell>
          <cell r="H8">
            <v>965.85626400000001</v>
          </cell>
          <cell r="I8">
            <v>441.01374399999997</v>
          </cell>
          <cell r="J8">
            <v>1064.62501</v>
          </cell>
          <cell r="K8">
            <v>404.045974</v>
          </cell>
          <cell r="L8">
            <v>1678.133787</v>
          </cell>
          <cell r="M8">
            <v>403.87104299999999</v>
          </cell>
          <cell r="N8">
            <v>1070.3502619999999</v>
          </cell>
          <cell r="O8">
            <v>304.969967</v>
          </cell>
          <cell r="P8">
            <v>1805.718003</v>
          </cell>
          <cell r="Q8">
            <v>440.64246700000001</v>
          </cell>
          <cell r="R8">
            <v>2284.6245789999998</v>
          </cell>
          <cell r="S8">
            <v>341.66029400000002</v>
          </cell>
          <cell r="T8">
            <v>843.42714699999999</v>
          </cell>
          <cell r="U8">
            <v>127.35467800000001</v>
          </cell>
        </row>
        <row r="9">
          <cell r="A9" t="str">
            <v>Bélgica</v>
          </cell>
          <cell r="B9">
            <v>304.90109200000001</v>
          </cell>
          <cell r="C9">
            <v>102.995062</v>
          </cell>
          <cell r="D9">
            <v>303.94175999999999</v>
          </cell>
          <cell r="E9">
            <v>132.43845999999999</v>
          </cell>
          <cell r="F9">
            <v>306.70300700000001</v>
          </cell>
          <cell r="G9">
            <v>151.25157300000001</v>
          </cell>
          <cell r="H9">
            <v>467.39069599999999</v>
          </cell>
          <cell r="I9">
            <v>224.54556199999999</v>
          </cell>
          <cell r="J9">
            <v>493.99068199999999</v>
          </cell>
          <cell r="K9">
            <v>175.58042599999999</v>
          </cell>
          <cell r="L9">
            <v>737.57742800000005</v>
          </cell>
          <cell r="M9">
            <v>176.322473</v>
          </cell>
          <cell r="N9">
            <v>460.02551999999997</v>
          </cell>
          <cell r="O9">
            <v>132.201864</v>
          </cell>
          <cell r="P9">
            <v>1098.687635</v>
          </cell>
          <cell r="Q9">
            <v>261.75914299999999</v>
          </cell>
          <cell r="R9">
            <v>984.28141400000004</v>
          </cell>
          <cell r="S9">
            <v>149.02173199999999</v>
          </cell>
          <cell r="T9">
            <v>402.40324099999998</v>
          </cell>
          <cell r="U9">
            <v>64.444685000000007</v>
          </cell>
        </row>
        <row r="10">
          <cell r="A10" t="str">
            <v>Itália</v>
          </cell>
          <cell r="B10">
            <v>490.626194</v>
          </cell>
          <cell r="C10">
            <v>167.45577800000001</v>
          </cell>
          <cell r="D10">
            <v>461.56706400000002</v>
          </cell>
          <cell r="E10">
            <v>183.78088199999999</v>
          </cell>
          <cell r="F10">
            <v>471.81389100000001</v>
          </cell>
          <cell r="G10">
            <v>216.353522</v>
          </cell>
          <cell r="H10">
            <v>417.44052299999998</v>
          </cell>
          <cell r="I10">
            <v>181.07624100000001</v>
          </cell>
          <cell r="J10">
            <v>477.02652999999998</v>
          </cell>
          <cell r="K10">
            <v>174.45000300000001</v>
          </cell>
          <cell r="L10">
            <v>812.37350400000003</v>
          </cell>
          <cell r="M10">
            <v>200.40284</v>
          </cell>
          <cell r="N10">
            <v>663.61387999999999</v>
          </cell>
          <cell r="O10">
            <v>184.41622599999999</v>
          </cell>
          <cell r="P10">
            <v>954.058854</v>
          </cell>
          <cell r="Q10">
            <v>232.77660499999999</v>
          </cell>
          <cell r="R10">
            <v>1330.28727</v>
          </cell>
          <cell r="S10">
            <v>194.09786</v>
          </cell>
          <cell r="T10">
            <v>641.83997999999997</v>
          </cell>
          <cell r="U10">
            <v>92.652511000000004</v>
          </cell>
        </row>
        <row r="11">
          <cell r="A11" t="str">
            <v>Japão</v>
          </cell>
          <cell r="B11">
            <v>323.38734799999997</v>
          </cell>
          <cell r="C11">
            <v>107.43470600000001</v>
          </cell>
          <cell r="D11">
            <v>323.015265</v>
          </cell>
          <cell r="E11">
            <v>120.40602199999999</v>
          </cell>
          <cell r="F11">
            <v>343.85684199999997</v>
          </cell>
          <cell r="G11">
            <v>148.051905</v>
          </cell>
          <cell r="H11">
            <v>292.12297599999999</v>
          </cell>
          <cell r="I11">
            <v>120.875794</v>
          </cell>
          <cell r="J11">
            <v>402.34520099999997</v>
          </cell>
          <cell r="K11">
            <v>149.21146999999999</v>
          </cell>
          <cell r="L11">
            <v>384.54215299999998</v>
          </cell>
          <cell r="M11">
            <v>102.732176</v>
          </cell>
          <cell r="N11">
            <v>436.05503099999999</v>
          </cell>
          <cell r="O11">
            <v>121.931501</v>
          </cell>
          <cell r="P11">
            <v>562.01725999999996</v>
          </cell>
          <cell r="Q11">
            <v>137.00465399999999</v>
          </cell>
          <cell r="R11">
            <v>1031.3855209999999</v>
          </cell>
          <cell r="S11">
            <v>149.29395400000001</v>
          </cell>
          <cell r="T11">
            <v>338.061916</v>
          </cell>
          <cell r="U11">
            <v>50.004103999999998</v>
          </cell>
        </row>
        <row r="12">
          <cell r="A12" t="str">
            <v>Espanha</v>
          </cell>
          <cell r="B12">
            <v>109.62526699999999</v>
          </cell>
          <cell r="C12">
            <v>39.055740999999998</v>
          </cell>
          <cell r="D12">
            <v>94.700387000000006</v>
          </cell>
          <cell r="E12">
            <v>39.284022</v>
          </cell>
          <cell r="F12">
            <v>98.227098999999995</v>
          </cell>
          <cell r="G12">
            <v>48.093288000000001</v>
          </cell>
          <cell r="H12">
            <v>106.835576</v>
          </cell>
          <cell r="I12">
            <v>51.715598</v>
          </cell>
          <cell r="J12">
            <v>138.564806</v>
          </cell>
          <cell r="K12">
            <v>56.609524999999998</v>
          </cell>
          <cell r="L12">
            <v>233.97168300000001</v>
          </cell>
          <cell r="M12">
            <v>64.135513000000003</v>
          </cell>
          <cell r="N12">
            <v>183.92684199999999</v>
          </cell>
          <cell r="O12">
            <v>56.303654999999999</v>
          </cell>
          <cell r="P12">
            <v>363.77151500000002</v>
          </cell>
          <cell r="Q12">
            <v>93.990262000000001</v>
          </cell>
          <cell r="R12">
            <v>476.22021599999999</v>
          </cell>
          <cell r="S12">
            <v>77.100622000000001</v>
          </cell>
          <cell r="T12">
            <v>201.37078199999999</v>
          </cell>
          <cell r="U12">
            <v>33.148392000000001</v>
          </cell>
        </row>
        <row r="13">
          <cell r="A13" t="str">
            <v>Turquia</v>
          </cell>
          <cell r="B13">
            <v>139.445841</v>
          </cell>
          <cell r="C13">
            <v>52.119084999999998</v>
          </cell>
          <cell r="D13">
            <v>133.45529400000001</v>
          </cell>
          <cell r="E13">
            <v>57.354166999999997</v>
          </cell>
          <cell r="F13">
            <v>135.43809400000001</v>
          </cell>
          <cell r="G13">
            <v>68.482488000000004</v>
          </cell>
          <cell r="H13">
            <v>152.43185399999999</v>
          </cell>
          <cell r="I13">
            <v>81.317595999999995</v>
          </cell>
          <cell r="J13">
            <v>155.88820899999999</v>
          </cell>
          <cell r="K13">
            <v>59.450538999999999</v>
          </cell>
          <cell r="L13">
            <v>246.81099900000001</v>
          </cell>
          <cell r="M13">
            <v>56.896756000000003</v>
          </cell>
          <cell r="N13">
            <v>271.93385899999998</v>
          </cell>
          <cell r="O13">
            <v>77.272602000000006</v>
          </cell>
          <cell r="P13">
            <v>338.23434300000002</v>
          </cell>
          <cell r="Q13">
            <v>81.854907999999995</v>
          </cell>
          <cell r="R13">
            <v>588.46807100000001</v>
          </cell>
          <cell r="S13">
            <v>89.676540000000003</v>
          </cell>
          <cell r="T13">
            <v>272.58377899999999</v>
          </cell>
          <cell r="U13">
            <v>42.429099000000001</v>
          </cell>
        </row>
        <row r="14">
          <cell r="A14" t="str">
            <v>Países Baixos (Holanda)</v>
          </cell>
          <cell r="B14">
            <v>54.653424000000001</v>
          </cell>
          <cell r="C14">
            <v>19.40522</v>
          </cell>
          <cell r="D14">
            <v>68.098535999999996</v>
          </cell>
          <cell r="E14">
            <v>29.485710999999998</v>
          </cell>
          <cell r="F14">
            <v>88.499609000000007</v>
          </cell>
          <cell r="G14">
            <v>56.269103000000001</v>
          </cell>
          <cell r="H14">
            <v>79.008622000000003</v>
          </cell>
          <cell r="I14">
            <v>36.223598000000003</v>
          </cell>
          <cell r="J14">
            <v>71.38973</v>
          </cell>
          <cell r="K14">
            <v>26.137115000000001</v>
          </cell>
          <cell r="L14">
            <v>202.66099199999999</v>
          </cell>
          <cell r="M14">
            <v>49.340232999999998</v>
          </cell>
          <cell r="N14">
            <v>244.908669</v>
          </cell>
          <cell r="O14">
            <v>67.804008999999994</v>
          </cell>
          <cell r="P14">
            <v>337.18099100000001</v>
          </cell>
          <cell r="Q14">
            <v>79.415609000000003</v>
          </cell>
          <cell r="R14">
            <v>574.34299599999997</v>
          </cell>
          <cell r="S14">
            <v>85.193539000000001</v>
          </cell>
          <cell r="T14">
            <v>152.14977400000001</v>
          </cell>
          <cell r="U14">
            <v>22.196809999999999</v>
          </cell>
        </row>
        <row r="15">
          <cell r="A15" t="str">
            <v>Rússia</v>
          </cell>
          <cell r="B15">
            <v>82.977897999999996</v>
          </cell>
          <cell r="C15">
            <v>30.205673999999998</v>
          </cell>
          <cell r="D15">
            <v>66.594127</v>
          </cell>
          <cell r="E15">
            <v>27.77928</v>
          </cell>
          <cell r="F15">
            <v>85.149630999999999</v>
          </cell>
          <cell r="G15">
            <v>42.607889</v>
          </cell>
          <cell r="H15">
            <v>111.316166</v>
          </cell>
          <cell r="I15">
            <v>54.477815999999997</v>
          </cell>
          <cell r="J15">
            <v>132.82387700000001</v>
          </cell>
          <cell r="K15">
            <v>54.101441999999999</v>
          </cell>
          <cell r="L15">
            <v>129.38317699999999</v>
          </cell>
          <cell r="M15">
            <v>32.102052999999998</v>
          </cell>
          <cell r="N15">
            <v>131.00068200000001</v>
          </cell>
          <cell r="O15">
            <v>38.111863</v>
          </cell>
          <cell r="P15">
            <v>266.11783300000002</v>
          </cell>
          <cell r="Q15">
            <v>61.993333999999997</v>
          </cell>
          <cell r="R15">
            <v>458.45340800000002</v>
          </cell>
          <cell r="S15">
            <v>71.182243999999997</v>
          </cell>
          <cell r="T15">
            <v>171.61725200000001</v>
          </cell>
          <cell r="U15">
            <v>25.577152999999999</v>
          </cell>
        </row>
        <row r="16">
          <cell r="A16" t="str">
            <v>Reino Unido</v>
          </cell>
          <cell r="B16">
            <v>96.118138999999999</v>
          </cell>
          <cell r="C16">
            <v>30.536852</v>
          </cell>
          <cell r="D16">
            <v>138.12105199999999</v>
          </cell>
          <cell r="E16">
            <v>65.151173999999997</v>
          </cell>
          <cell r="F16">
            <v>104.777902</v>
          </cell>
          <cell r="G16">
            <v>50.276248000000002</v>
          </cell>
          <cell r="H16">
            <v>96.056625999999994</v>
          </cell>
          <cell r="I16">
            <v>42.510080000000002</v>
          </cell>
          <cell r="J16">
            <v>122.549888</v>
          </cell>
          <cell r="K16">
            <v>44.057645999999998</v>
          </cell>
          <cell r="L16">
            <v>173.08673400000001</v>
          </cell>
          <cell r="M16">
            <v>40.609043999999997</v>
          </cell>
          <cell r="N16">
            <v>233.50463400000001</v>
          </cell>
          <cell r="O16">
            <v>72.690517</v>
          </cell>
          <cell r="P16">
            <v>245.39330899999999</v>
          </cell>
          <cell r="Q16">
            <v>61.243760000000002</v>
          </cell>
          <cell r="R16">
            <v>350.33542699999998</v>
          </cell>
          <cell r="S16">
            <v>49.430425</v>
          </cell>
          <cell r="T16">
            <v>177.69875999999999</v>
          </cell>
          <cell r="U16">
            <v>29.714563999999999</v>
          </cell>
        </row>
        <row r="17">
          <cell r="A17" t="str">
            <v>Coreia do Sul</v>
          </cell>
          <cell r="B17">
            <v>72.849956000000006</v>
          </cell>
          <cell r="C17">
            <v>25.298994</v>
          </cell>
          <cell r="D17">
            <v>72.290852999999998</v>
          </cell>
          <cell r="E17">
            <v>28.565546999999999</v>
          </cell>
          <cell r="F17">
            <v>71.924554000000001</v>
          </cell>
          <cell r="G17">
            <v>32.173667999999999</v>
          </cell>
          <cell r="H17">
            <v>83.387504000000007</v>
          </cell>
          <cell r="I17">
            <v>35.574806000000002</v>
          </cell>
          <cell r="J17">
            <v>109.081675</v>
          </cell>
          <cell r="K17">
            <v>38.131332999999998</v>
          </cell>
          <cell r="L17">
            <v>200.56197800000001</v>
          </cell>
          <cell r="M17">
            <v>46.044069999999998</v>
          </cell>
          <cell r="N17">
            <v>195.72228999999999</v>
          </cell>
          <cell r="O17">
            <v>53.012900000000002</v>
          </cell>
          <cell r="P17">
            <v>241.730433</v>
          </cell>
          <cell r="Q17">
            <v>55.692286000000003</v>
          </cell>
          <cell r="R17">
            <v>358.06305300000002</v>
          </cell>
          <cell r="S17">
            <v>53.235556000000003</v>
          </cell>
          <cell r="T17">
            <v>154.44755599999999</v>
          </cell>
          <cell r="U17">
            <v>20.891985999999999</v>
          </cell>
        </row>
        <row r="18">
          <cell r="A18" t="str">
            <v>Canadá</v>
          </cell>
          <cell r="B18">
            <v>115.824489</v>
          </cell>
          <cell r="C18">
            <v>40.997810000000001</v>
          </cell>
          <cell r="D18">
            <v>113.796404</v>
          </cell>
          <cell r="E18">
            <v>43.637638000000003</v>
          </cell>
          <cell r="F18">
            <v>110.086381</v>
          </cell>
          <cell r="G18">
            <v>48.388182</v>
          </cell>
          <cell r="H18">
            <v>102.696789</v>
          </cell>
          <cell r="I18">
            <v>44.199899000000002</v>
          </cell>
          <cell r="J18">
            <v>109.65392799999999</v>
          </cell>
          <cell r="K18">
            <v>42.8705</v>
          </cell>
          <cell r="L18">
            <v>155.96350000000001</v>
          </cell>
          <cell r="M18">
            <v>41.380661000000003</v>
          </cell>
          <cell r="N18">
            <v>110.786455</v>
          </cell>
          <cell r="O18">
            <v>31.041668000000001</v>
          </cell>
          <cell r="P18">
            <v>231.347296</v>
          </cell>
          <cell r="Q18">
            <v>53.916356</v>
          </cell>
          <cell r="R18">
            <v>336.07087999999999</v>
          </cell>
          <cell r="S18">
            <v>49.649827999999999</v>
          </cell>
          <cell r="T18">
            <v>120.574564</v>
          </cell>
          <cell r="U18">
            <v>17.115117000000001</v>
          </cell>
        </row>
        <row r="19">
          <cell r="A19" t="str">
            <v>Suécia</v>
          </cell>
          <cell r="B19">
            <v>100.455822</v>
          </cell>
          <cell r="C19">
            <v>37.280214000000001</v>
          </cell>
          <cell r="D19">
            <v>92.041977000000003</v>
          </cell>
          <cell r="E19">
            <v>38.443447999999997</v>
          </cell>
          <cell r="F19">
            <v>78.132940000000005</v>
          </cell>
          <cell r="G19">
            <v>37.938370999999997</v>
          </cell>
          <cell r="H19">
            <v>93.988609999999994</v>
          </cell>
          <cell r="I19">
            <v>42.342745999999998</v>
          </cell>
          <cell r="J19">
            <v>93.402190000000004</v>
          </cell>
          <cell r="K19">
            <v>36.633315000000003</v>
          </cell>
          <cell r="L19">
            <v>145.42759000000001</v>
          </cell>
          <cell r="M19">
            <v>37.80688</v>
          </cell>
          <cell r="N19">
            <v>140.894409</v>
          </cell>
          <cell r="O19">
            <v>39.840730000000001</v>
          </cell>
          <cell r="P19">
            <v>178.154944</v>
          </cell>
          <cell r="Q19">
            <v>41.844050000000003</v>
          </cell>
          <cell r="R19">
            <v>288.80391700000001</v>
          </cell>
          <cell r="S19">
            <v>40.094521999999998</v>
          </cell>
          <cell r="T19">
            <v>121.07932</v>
          </cell>
          <cell r="U19">
            <v>17.586445000000001</v>
          </cell>
        </row>
        <row r="20">
          <cell r="A20" t="str">
            <v>França</v>
          </cell>
          <cell r="B20">
            <v>114.46343899999999</v>
          </cell>
          <cell r="C20">
            <v>42.403998999999999</v>
          </cell>
          <cell r="D20">
            <v>104.693286</v>
          </cell>
          <cell r="E20">
            <v>44.700226000000001</v>
          </cell>
          <cell r="F20">
            <v>99.799785</v>
          </cell>
          <cell r="G20">
            <v>48.339675</v>
          </cell>
          <cell r="H20">
            <v>104.63757200000001</v>
          </cell>
          <cell r="I20">
            <v>49.734985000000002</v>
          </cell>
          <cell r="J20">
            <v>120.058643</v>
          </cell>
          <cell r="K20">
            <v>47.263666999999998</v>
          </cell>
          <cell r="L20">
            <v>172.08615</v>
          </cell>
          <cell r="M20">
            <v>42.399692000000002</v>
          </cell>
          <cell r="N20">
            <v>170.69545500000001</v>
          </cell>
          <cell r="O20">
            <v>47.345953000000002</v>
          </cell>
          <cell r="P20">
            <v>171.61126300000001</v>
          </cell>
          <cell r="Q20">
            <v>41.173468</v>
          </cell>
          <cell r="R20">
            <v>365.798069</v>
          </cell>
          <cell r="S20">
            <v>53.287989000000003</v>
          </cell>
          <cell r="T20">
            <v>172.49060700000001</v>
          </cell>
          <cell r="U20">
            <v>26.20862</v>
          </cell>
        </row>
        <row r="21">
          <cell r="A21" t="str">
            <v>Colômbia</v>
          </cell>
          <cell r="B21">
            <v>0.85467499999999996</v>
          </cell>
          <cell r="C21">
            <v>0.37680000000000002</v>
          </cell>
          <cell r="D21">
            <v>43.513016</v>
          </cell>
          <cell r="E21">
            <v>25.389015000000001</v>
          </cell>
          <cell r="F21">
            <v>34.468097999999998</v>
          </cell>
          <cell r="G21">
            <v>21.52899</v>
          </cell>
          <cell r="H21">
            <v>65.394863999999998</v>
          </cell>
          <cell r="I21">
            <v>42.824319000000003</v>
          </cell>
          <cell r="J21">
            <v>125.20325699999999</v>
          </cell>
          <cell r="K21">
            <v>66.793791999999996</v>
          </cell>
          <cell r="L21">
            <v>303.89865200000003</v>
          </cell>
          <cell r="M21">
            <v>95.155619999999999</v>
          </cell>
          <cell r="N21">
            <v>186.96010200000001</v>
          </cell>
          <cell r="O21">
            <v>66.743718000000001</v>
          </cell>
          <cell r="P21">
            <v>82.703385999999995</v>
          </cell>
          <cell r="Q21">
            <v>26.154503999999999</v>
          </cell>
          <cell r="R21">
            <v>213.358135</v>
          </cell>
          <cell r="S21">
            <v>42.786354000000003</v>
          </cell>
          <cell r="T21">
            <v>126.854871</v>
          </cell>
          <cell r="U21">
            <v>31.103777000000001</v>
          </cell>
        </row>
        <row r="22">
          <cell r="A22" t="str">
            <v>Subtotal</v>
          </cell>
          <cell r="B22">
            <v>3801.8830699999999</v>
          </cell>
          <cell r="C22">
            <v>1355.757795</v>
          </cell>
          <cell r="D22">
            <v>3537.3024490000003</v>
          </cell>
          <cell r="E22">
            <v>1480.9648820000002</v>
          </cell>
          <cell r="F22">
            <v>3730.7885840000004</v>
          </cell>
          <cell r="G22">
            <v>1793.480888</v>
          </cell>
          <cell r="H22">
            <v>4067.9104669999997</v>
          </cell>
          <cell r="I22">
            <v>1877.993254</v>
          </cell>
          <cell r="J22">
            <v>4738.2157100000004</v>
          </cell>
          <cell r="K22">
            <v>1820.9445059999998</v>
          </cell>
          <cell r="L22">
            <v>7289.5484669999996</v>
          </cell>
          <cell r="M22">
            <v>1820.6700249999999</v>
          </cell>
          <cell r="N22">
            <v>5631.3277150000004</v>
          </cell>
          <cell r="O22">
            <v>1616.8197270000001</v>
          </cell>
          <cell r="P22">
            <v>8772.7474430000002</v>
          </cell>
          <cell r="Q22">
            <v>2122.6917800000001</v>
          </cell>
          <cell r="R22">
            <v>11549.693156000001</v>
          </cell>
          <cell r="S22">
            <v>1738.3324930000001</v>
          </cell>
          <cell r="T22">
            <v>4658.592858</v>
          </cell>
          <cell r="U22">
            <v>715.93698400000005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o Alves Cavalcante" refreshedDate="46155.477154513886" createdVersion="8" refreshedVersion="8" minRefreshableVersion="3" recordCount="44" xr:uid="{64E34988-DF49-4DC0-AD46-6FAFF7FE258C}">
  <cacheSource type="worksheet">
    <worksheetSource name="usda_consulta_cafe"/>
  </cacheSource>
  <cacheFields count="15">
    <cacheField name="Produto_" numFmtId="0">
      <sharedItems/>
    </cacheField>
    <cacheField name="Pais_" numFmtId="0">
      <sharedItems count="4">
        <s v="Brasil"/>
        <s v="Colômbia"/>
        <s v="Vietnã"/>
        <s v="Mundo"/>
      </sharedItems>
    </cacheField>
    <cacheField name="Ano_" numFmtId="0">
      <sharedItems count="12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14/2015" u="1"/>
      </sharedItems>
    </cacheField>
    <cacheField name="Estoque_Inicial" numFmtId="0">
      <sharedItems containsSemiMixedTypes="0" containsString="0" containsNumber="1" minValue="0.254" maxValue="43.131999999999998"/>
    </cacheField>
    <cacheField name="Produção_Arabica" numFmtId="0">
      <sharedItems containsSemiMixedTypes="0" containsString="0" containsNumber="1" minValue="0.95" maxValue="104.926"/>
    </cacheField>
    <cacheField name="Produção_Robusta" numFmtId="0">
      <sharedItems containsSemiMixedTypes="0" containsString="0" containsNumber="1" minValue="0" maxValue="83.332999999999998"/>
    </cacheField>
    <cacheField name="Producao_" numFmtId="0">
      <sharedItems containsSemiMixedTypes="0" containsString="0" containsNumber="1" minValue="10.7" maxValue="178.84800000000001"/>
    </cacheField>
    <cacheField name="Importacao_" numFmtId="0">
      <sharedItems containsSemiMixedTypes="0" containsString="0" containsNumber="1" minValue="6.0999999999999999E-2" maxValue="143.94"/>
    </cacheField>
    <cacheField name="Suprimento_Total" numFmtId="0">
      <sharedItems containsSemiMixedTypes="0" containsString="0" containsNumber="1" minValue="13.645" maxValue="346.31299999999999"/>
    </cacheField>
    <cacheField name="Exportacao_" numFmtId="0">
      <sharedItems containsSemiMixedTypes="0" containsString="0" containsNumber="1" minValue="10.61" maxValue="150.095"/>
    </cacheField>
    <cacheField name="Consumo_Domestico" numFmtId="0">
      <sharedItems containsSemiMixedTypes="0" containsString="0" containsNumber="1" minValue="1.415" maxValue="173.852"/>
    </cacheField>
    <cacheField name="Estoque_Final" numFmtId="0">
      <sharedItems containsSemiMixedTypes="0" containsString="0" containsNumber="1" minValue="0.254" maxValue="37.494"/>
    </cacheField>
    <cacheField name="Exportação_Grao" numFmtId="0">
      <sharedItems containsSemiMixedTypes="0" containsString="0" containsNumber="1" minValue="9.4499999999999993" maxValue="123.825"/>
    </cacheField>
    <cacheField name="Exportação_Torrado" numFmtId="0">
      <sharedItems containsSemiMixedTypes="0" containsString="0" containsNumber="1" minValue="0.02" maxValue="6.7169999999999996"/>
    </cacheField>
    <cacheField name="Exportação_Soluvel" numFmtId="0">
      <sharedItems containsSemiMixedTypes="0" containsString="0" containsNumber="1" minValue="0.8" maxValue="19.6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Café Verde"/>
    <x v="0"/>
    <x v="0"/>
    <n v="9.3049999999999997"/>
    <n v="36.1"/>
    <n v="13.3"/>
    <n v="49.4"/>
    <n v="6.5000000000000002E-2"/>
    <n v="58.77"/>
    <n v="35.542999999999999"/>
    <n v="20.855"/>
    <n v="2.3719999999999999"/>
    <n v="31.87"/>
    <n v="2.8000000000000001E-2"/>
    <n v="3.645"/>
  </r>
  <r>
    <s v="Café Verde"/>
    <x v="0"/>
    <x v="1"/>
    <n v="2.3719999999999999"/>
    <n v="45.6"/>
    <n v="10.5"/>
    <n v="56.1"/>
    <n v="6.2E-2"/>
    <n v="58.533999999999999"/>
    <n v="33.081000000000003"/>
    <n v="21.625"/>
    <n v="3.8279999999999998"/>
    <n v="29.324999999999999"/>
    <n v="3.1E-2"/>
    <n v="3.7250000000000001"/>
  </r>
  <r>
    <s v="Café Verde"/>
    <x v="0"/>
    <x v="2"/>
    <n v="3.8279999999999998"/>
    <n v="39.5"/>
    <n v="12.6"/>
    <n v="52.1"/>
    <n v="6.0999999999999999E-2"/>
    <n v="55.988999999999997"/>
    <n v="30.454000000000001"/>
    <n v="22.42"/>
    <n v="3.1150000000000002"/>
    <n v="26.937999999999999"/>
    <n v="0.02"/>
    <n v="3.496"/>
  </r>
  <r>
    <s v="Café Verde"/>
    <x v="0"/>
    <x v="3"/>
    <n v="3.1150000000000002"/>
    <n v="49.7"/>
    <n v="16.8"/>
    <n v="66.5"/>
    <n v="6.7000000000000004E-2"/>
    <n v="69.682000000000002"/>
    <n v="41.426000000000002"/>
    <n v="23.2"/>
    <n v="5.056"/>
    <n v="37.378999999999998"/>
    <n v="2.4E-2"/>
    <n v="4.0229999999999997"/>
  </r>
  <r>
    <s v="Café Verde"/>
    <x v="0"/>
    <x v="4"/>
    <n v="5.056"/>
    <n v="42"/>
    <n v="18.5"/>
    <n v="60.5"/>
    <n v="6.7000000000000004E-2"/>
    <n v="65.623000000000005"/>
    <n v="40.256"/>
    <n v="22.994"/>
    <n v="2.3730000000000002"/>
    <n v="36.19"/>
    <n v="2.5999999999999999E-2"/>
    <n v="4.04"/>
  </r>
  <r>
    <s v="Café Verde"/>
    <x v="0"/>
    <x v="5"/>
    <n v="2.3730000000000002"/>
    <n v="49.7"/>
    <n v="20.2"/>
    <n v="69.900000000000006"/>
    <n v="7.1999999999999995E-2"/>
    <n v="72.344999999999999"/>
    <n v="45.674999999999997"/>
    <n v="22.28"/>
    <n v="4.3899999999999997"/>
    <n v="41.689"/>
    <n v="3.2000000000000001E-2"/>
    <n v="3.9540000000000002"/>
  </r>
  <r>
    <s v="Café Verde"/>
    <x v="0"/>
    <x v="6"/>
    <n v="4.3899999999999997"/>
    <n v="36.4"/>
    <n v="21.7"/>
    <n v="58.1"/>
    <n v="7.4999999999999997E-2"/>
    <n v="62.564999999999998"/>
    <n v="39.685000000000002"/>
    <n v="22.34"/>
    <n v="0.54"/>
    <n v="35.576000000000001"/>
    <n v="5.3999999999999999E-2"/>
    <n v="4.0549999999999997"/>
  </r>
  <r>
    <s v="Café Verde"/>
    <x v="0"/>
    <x v="7"/>
    <n v="0.54"/>
    <n v="39.799999999999997"/>
    <n v="22.8"/>
    <n v="62.6"/>
    <n v="7.4999999999999997E-2"/>
    <n v="63.215000000000003"/>
    <n v="36.145000000000003"/>
    <n v="22.45"/>
    <n v="4.62"/>
    <n v="32.200000000000003"/>
    <n v="4.4999999999999998E-2"/>
    <n v="3.9"/>
  </r>
  <r>
    <s v="Café Verde"/>
    <x v="0"/>
    <x v="8"/>
    <n v="4.62"/>
    <n v="44.9"/>
    <n v="21.4"/>
    <n v="66.3"/>
    <n v="7.4999999999999997E-2"/>
    <n v="70.995000000000005"/>
    <n v="46.75"/>
    <n v="22.16"/>
    <n v="2.085"/>
    <n v="43.1"/>
    <n v="0.05"/>
    <n v="3.6"/>
  </r>
  <r>
    <s v="Café Verde"/>
    <x v="0"/>
    <x v="9"/>
    <n v="2.085"/>
    <n v="44"/>
    <n v="21"/>
    <n v="65"/>
    <n v="7.4999999999999997E-2"/>
    <n v="67.16"/>
    <n v="44.75"/>
    <n v="21.97"/>
    <n v="0.44"/>
    <n v="41"/>
    <n v="0.05"/>
    <n v="3.7"/>
  </r>
  <r>
    <s v="Café Verde"/>
    <x v="0"/>
    <x v="10"/>
    <n v="0.44"/>
    <n v="38"/>
    <n v="25"/>
    <n v="63"/>
    <n v="7.4999999999999997E-2"/>
    <n v="63.515000000000001"/>
    <n v="40.75"/>
    <n v="22.28"/>
    <n v="0.48499999999999999"/>
    <n v="37"/>
    <n v="0.05"/>
    <n v="3.7"/>
  </r>
  <r>
    <s v="Café Verde"/>
    <x v="1"/>
    <x v="0"/>
    <n v="0.67100000000000004"/>
    <n v="14"/>
    <n v="0"/>
    <n v="14"/>
    <n v="0.26500000000000001"/>
    <n v="14.936"/>
    <n v="12.39"/>
    <n v="1.415"/>
    <n v="1.131"/>
    <n v="11.49"/>
    <n v="0.1"/>
    <n v="0.8"/>
  </r>
  <r>
    <s v="Café Verde"/>
    <x v="1"/>
    <x v="1"/>
    <n v="1.131"/>
    <n v="14.6"/>
    <n v="0"/>
    <n v="14.6"/>
    <n v="0.36"/>
    <n v="16.091000000000001"/>
    <n v="13.755000000000001"/>
    <n v="1.45"/>
    <n v="0.88600000000000001"/>
    <n v="12.7"/>
    <n v="0.155"/>
    <n v="0.9"/>
  </r>
  <r>
    <s v="Café Verde"/>
    <x v="1"/>
    <x v="2"/>
    <n v="0.88600000000000001"/>
    <n v="13.824999999999999"/>
    <n v="0"/>
    <n v="13.824999999999999"/>
    <n v="0.77500000000000002"/>
    <n v="15.486000000000001"/>
    <n v="12.725"/>
    <n v="1.65"/>
    <n v="1.111"/>
    <n v="11.7"/>
    <n v="0.17499999999999999"/>
    <n v="0.85"/>
  </r>
  <r>
    <s v="Café Verde"/>
    <x v="1"/>
    <x v="3"/>
    <n v="1.111"/>
    <n v="13.87"/>
    <n v="0"/>
    <n v="13.87"/>
    <n v="1.111"/>
    <n v="16.091999999999999"/>
    <n v="13.615"/>
    <n v="1.925"/>
    <n v="0.55200000000000005"/>
    <n v="12.4"/>
    <n v="0.315"/>
    <n v="0.9"/>
  </r>
  <r>
    <s v="Café Verde"/>
    <x v="1"/>
    <x v="4"/>
    <n v="0.55200000000000005"/>
    <n v="14.1"/>
    <n v="0"/>
    <n v="14.1"/>
    <n v="0.98"/>
    <n v="15.632"/>
    <n v="13.005000000000001"/>
    <n v="1.7749999999999999"/>
    <n v="0.85199999999999998"/>
    <n v="11.77"/>
    <n v="0.21"/>
    <n v="1.0249999999999999"/>
  </r>
  <r>
    <s v="Café Verde"/>
    <x v="1"/>
    <x v="5"/>
    <n v="0.85199999999999998"/>
    <n v="13.4"/>
    <n v="0"/>
    <n v="13.4"/>
    <n v="1.8180000000000001"/>
    <n v="16.07"/>
    <n v="12.755000000000001"/>
    <n v="2.08"/>
    <n v="1.2350000000000001"/>
    <n v="11.5"/>
    <n v="0.245"/>
    <n v="1.01"/>
  </r>
  <r>
    <s v="Café Verde"/>
    <x v="1"/>
    <x v="6"/>
    <n v="1.2350000000000001"/>
    <n v="11.8"/>
    <n v="0"/>
    <n v="11.8"/>
    <n v="2.2349999999999999"/>
    <n v="15.27"/>
    <n v="12.365"/>
    <n v="2.145"/>
    <n v="0.76"/>
    <n v="11"/>
    <n v="0.26500000000000001"/>
    <n v="1.1000000000000001"/>
  </r>
  <r>
    <s v="Café Verde"/>
    <x v="1"/>
    <x v="7"/>
    <n v="0.76"/>
    <n v="10.7"/>
    <n v="0"/>
    <n v="10.7"/>
    <n v="2.1850000000000001"/>
    <n v="13.645"/>
    <n v="10.61"/>
    <n v="2.15"/>
    <n v="0.88500000000000001"/>
    <n v="9.4499999999999993"/>
    <n v="0.21"/>
    <n v="0.95"/>
  </r>
  <r>
    <s v="Café Verde"/>
    <x v="1"/>
    <x v="8"/>
    <n v="0.88500000000000001"/>
    <n v="12.76"/>
    <n v="0"/>
    <n v="12.76"/>
    <n v="1.018"/>
    <n v="14.663"/>
    <n v="11.77"/>
    <n v="2.2250000000000001"/>
    <n v="0.66800000000000004"/>
    <n v="10.7"/>
    <n v="0.23"/>
    <n v="0.84"/>
  </r>
  <r>
    <s v="Café Verde"/>
    <x v="1"/>
    <x v="9"/>
    <n v="0.66800000000000004"/>
    <n v="14.8"/>
    <n v="0"/>
    <n v="14.8"/>
    <n v="0.98"/>
    <n v="16.448"/>
    <n v="13.38"/>
    <n v="2.15"/>
    <n v="0.91800000000000004"/>
    <n v="12.2"/>
    <n v="0.22"/>
    <n v="0.96"/>
  </r>
  <r>
    <s v="Café Verde"/>
    <x v="1"/>
    <x v="10"/>
    <n v="0.91800000000000004"/>
    <n v="13.8"/>
    <n v="0"/>
    <n v="13.8"/>
    <n v="1.0649999999999999"/>
    <n v="15.782999999999999"/>
    <n v="12.55"/>
    <n v="2.27"/>
    <n v="0.96299999999999997"/>
    <n v="11.5"/>
    <n v="0.2"/>
    <n v="0.85"/>
  </r>
  <r>
    <s v="Café Verde"/>
    <x v="2"/>
    <x v="0"/>
    <n v="6.3360000000000003"/>
    <n v="1.1000000000000001"/>
    <n v="27.83"/>
    <n v="28.93"/>
    <n v="0.63"/>
    <n v="35.896000000000001"/>
    <n v="29.065000000000001"/>
    <n v="2.63"/>
    <n v="4.2009999999999996"/>
    <n v="26.515000000000001"/>
    <n v="0.55000000000000004"/>
    <n v="2"/>
  </r>
  <r>
    <s v="Café Verde"/>
    <x v="2"/>
    <x v="1"/>
    <n v="4.2009999999999996"/>
    <n v="1.1000000000000001"/>
    <n v="25.6"/>
    <n v="26.7"/>
    <n v="1"/>
    <n v="31.901"/>
    <n v="26.45"/>
    <n v="2.77"/>
    <n v="2.681"/>
    <n v="23.9"/>
    <n v="0.55000000000000004"/>
    <n v="2"/>
  </r>
  <r>
    <s v="Café Verde"/>
    <x v="2"/>
    <x v="2"/>
    <n v="2.681"/>
    <n v="1.026"/>
    <n v="28.274000000000001"/>
    <n v="29.3"/>
    <n v="1.06"/>
    <n v="33.040999999999997"/>
    <n v="29.907"/>
    <n v="2.88"/>
    <n v="0.254"/>
    <n v="27.257000000000001"/>
    <n v="0.55000000000000004"/>
    <n v="2.1"/>
  </r>
  <r>
    <s v="Café Verde"/>
    <x v="2"/>
    <x v="3"/>
    <n v="0.254"/>
    <n v="1.0640000000000001"/>
    <n v="29.335999999999999"/>
    <n v="30.4"/>
    <n v="1.1599999999999999"/>
    <n v="31.814"/>
    <n v="28.318000000000001"/>
    <n v="2.94"/>
    <n v="0.55600000000000005"/>
    <n v="25.617999999999999"/>
    <n v="0.55000000000000004"/>
    <n v="2.15"/>
  </r>
  <r>
    <s v="Café Verde"/>
    <x v="2"/>
    <x v="4"/>
    <n v="0.55600000000000005"/>
    <n v="1.1000000000000001"/>
    <n v="30.2"/>
    <n v="31.3"/>
    <n v="0.7"/>
    <n v="32.555999999999997"/>
    <n v="27.326000000000001"/>
    <n v="3.1"/>
    <n v="2.13"/>
    <n v="24.526"/>
    <n v="0.55000000000000004"/>
    <n v="2.25"/>
  </r>
  <r>
    <s v="Café Verde"/>
    <x v="2"/>
    <x v="5"/>
    <n v="2.13"/>
    <n v="0.95"/>
    <n v="28.05"/>
    <n v="29"/>
    <n v="0.55000000000000004"/>
    <n v="31.68"/>
    <n v="25.3"/>
    <n v="2.72"/>
    <n v="3.66"/>
    <n v="22.45"/>
    <n v="0.55000000000000004"/>
    <n v="2.2999999999999998"/>
  </r>
  <r>
    <s v="Café Verde"/>
    <x v="2"/>
    <x v="6"/>
    <n v="3.66"/>
    <n v="1.1000000000000001"/>
    <n v="30.48"/>
    <n v="31.58"/>
    <n v="0.55000000000000004"/>
    <n v="35.79"/>
    <n v="29.01"/>
    <n v="3.2"/>
    <n v="3.58"/>
    <n v="26.11"/>
    <n v="0.55000000000000004"/>
    <n v="2.35"/>
  </r>
  <r>
    <s v="Café Verde"/>
    <x v="2"/>
    <x v="7"/>
    <n v="3.58"/>
    <n v="1"/>
    <n v="27.3"/>
    <n v="28.3"/>
    <n v="0.499"/>
    <n v="32.378999999999998"/>
    <n v="28.34"/>
    <n v="3.2"/>
    <n v="0.83899999999999997"/>
    <n v="26"/>
    <n v="0.45"/>
    <n v="1.89"/>
  </r>
  <r>
    <s v="Café Verde"/>
    <x v="2"/>
    <x v="8"/>
    <n v="0.83899999999999997"/>
    <n v="1"/>
    <n v="26.55"/>
    <n v="27.55"/>
    <n v="0.8"/>
    <n v="29.189"/>
    <n v="24.4"/>
    <n v="3.9"/>
    <n v="0.88900000000000001"/>
    <n v="22"/>
    <n v="0.4"/>
    <n v="2"/>
  </r>
  <r>
    <s v="Café Verde"/>
    <x v="2"/>
    <x v="9"/>
    <n v="0.88900000000000001"/>
    <n v="1"/>
    <n v="28"/>
    <n v="29"/>
    <n v="1.2"/>
    <n v="31.088999999999999"/>
    <n v="25.2"/>
    <n v="4.8"/>
    <n v="1.089"/>
    <n v="22.35"/>
    <n v="0.5"/>
    <n v="2.35"/>
  </r>
  <r>
    <s v="Café Verde"/>
    <x v="2"/>
    <x v="10"/>
    <n v="1.089"/>
    <n v="1.2"/>
    <n v="29.6"/>
    <n v="30.8"/>
    <n v="1.3"/>
    <n v="33.189"/>
    <n v="27.9"/>
    <n v="4.9000000000000004"/>
    <n v="0.38900000000000001"/>
    <n v="24.6"/>
    <n v="0.7"/>
    <n v="2.6"/>
  </r>
  <r>
    <s v="Café Verde"/>
    <x v="3"/>
    <x v="0"/>
    <n v="43.131999999999998"/>
    <n v="86.135000000000005"/>
    <n v="66.293999999999997"/>
    <n v="152.429"/>
    <n v="126.42100000000001"/>
    <n v="321.98200000000003"/>
    <n v="133.845"/>
    <n v="153.18600000000001"/>
    <n v="34.951000000000001"/>
    <n v="112.36"/>
    <n v="4.1509999999999998"/>
    <n v="17.334"/>
  </r>
  <r>
    <s v="Café Verde"/>
    <x v="3"/>
    <x v="1"/>
    <n v="34.951000000000001"/>
    <n v="101.136"/>
    <n v="59.942999999999998"/>
    <n v="161.07900000000001"/>
    <n v="129.13300000000001"/>
    <n v="325.16300000000001"/>
    <n v="133.60599999999999"/>
    <n v="155.10400000000001"/>
    <n v="36.453000000000003"/>
    <n v="112.675"/>
    <n v="4.3970000000000002"/>
    <n v="16.533999999999999"/>
  </r>
  <r>
    <s v="Café Verde"/>
    <x v="3"/>
    <x v="2"/>
    <n v="36.453000000000003"/>
    <n v="95.224000000000004"/>
    <n v="64.59"/>
    <n v="159.81399999999999"/>
    <n v="130.48500000000001"/>
    <n v="326.75200000000001"/>
    <n v="134.17400000000001"/>
    <n v="160.62700000000001"/>
    <n v="31.951000000000001"/>
    <n v="112.919"/>
    <n v="4.21"/>
    <n v="17.045000000000002"/>
  </r>
  <r>
    <s v="Café Verde"/>
    <x v="3"/>
    <x v="3"/>
    <n v="31.951000000000001"/>
    <n v="104.926"/>
    <n v="70.930000000000007"/>
    <n v="175.85599999999999"/>
    <n v="138.506"/>
    <n v="346.31299999999999"/>
    <n v="143.364"/>
    <n v="166.00299999999999"/>
    <n v="36.945999999999998"/>
    <n v="121.25700000000001"/>
    <n v="4.4050000000000002"/>
    <n v="17.702000000000002"/>
  </r>
  <r>
    <s v="Café Verde"/>
    <x v="3"/>
    <x v="4"/>
    <n v="36.945999999999998"/>
    <n v="94.921000000000006"/>
    <n v="74.108999999999995"/>
    <n v="169.03"/>
    <n v="131.18799999999999"/>
    <n v="337.16399999999999"/>
    <n v="139.001"/>
    <n v="162.35499999999999"/>
    <n v="35.808"/>
    <n v="116.32"/>
    <n v="4.9770000000000003"/>
    <n v="17.704000000000001"/>
  </r>
  <r>
    <s v="Café Verde"/>
    <x v="3"/>
    <x v="5"/>
    <n v="35.808"/>
    <n v="102.11"/>
    <n v="74.438999999999993"/>
    <n v="176.54900000000001"/>
    <n v="132.126"/>
    <n v="344.483"/>
    <n v="144.89599999999999"/>
    <n v="162.09299999999999"/>
    <n v="37.494"/>
    <n v="121.158"/>
    <n v="5.516"/>
    <n v="18.222000000000001"/>
  </r>
  <r>
    <s v="Café Verde"/>
    <x v="3"/>
    <x v="6"/>
    <n v="37.494"/>
    <n v="87.088999999999999"/>
    <n v="77.954999999999998"/>
    <n v="165.04400000000001"/>
    <n v="140.86099999999999"/>
    <n v="343.399"/>
    <n v="143.57599999999999"/>
    <n v="167.88300000000001"/>
    <n v="31.94"/>
    <n v="118.953"/>
    <n v="5.7169999999999996"/>
    <n v="18.905999999999999"/>
  </r>
  <r>
    <s v="Café Verde"/>
    <x v="3"/>
    <x v="7"/>
    <n v="31.94"/>
    <n v="87.783000000000001"/>
    <n v="76.605999999999995"/>
    <n v="164.38900000000001"/>
    <n v="133.91800000000001"/>
    <n v="330.24700000000001"/>
    <n v="134.559"/>
    <n v="168.75399999999999"/>
    <n v="26.934000000000001"/>
    <n v="110.94"/>
    <n v="5.7140000000000004"/>
    <n v="17.905000000000001"/>
  </r>
  <r>
    <s v="Café Verde"/>
    <x v="3"/>
    <x v="8"/>
    <n v="26.934000000000001"/>
    <n v="97.24"/>
    <n v="72.105000000000004"/>
    <n v="169.345"/>
    <n v="134.27500000000001"/>
    <n v="330.55399999999997"/>
    <n v="143.465"/>
    <n v="163.96799999999999"/>
    <n v="23.120999999999999"/>
    <n v="119.18"/>
    <n v="6.1589999999999998"/>
    <n v="18.126000000000001"/>
  </r>
  <r>
    <s v="Café Verde"/>
    <x v="3"/>
    <x v="9"/>
    <n v="23.120999999999999"/>
    <n v="100.203"/>
    <n v="75.113"/>
    <n v="175.316"/>
    <n v="141.79900000000001"/>
    <n v="340.23599999999999"/>
    <n v="147.37299999999999"/>
    <n v="171.55600000000001"/>
    <n v="21.306999999999999"/>
    <n v="121.488"/>
    <n v="6.2510000000000003"/>
    <n v="19.634"/>
  </r>
  <r>
    <s v="Café Verde"/>
    <x v="3"/>
    <x v="10"/>
    <n v="21.306999999999999"/>
    <n v="95.515000000000001"/>
    <n v="83.332999999999998"/>
    <n v="178.84800000000001"/>
    <n v="143.94"/>
    <n v="344.09500000000003"/>
    <n v="150.095"/>
    <n v="173.852"/>
    <n v="20.148"/>
    <n v="123.825"/>
    <n v="6.7169999999999996"/>
    <n v="19.5530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F20F0C-E68D-4849-9767-345518F70C69}" name="Tabela dinâmica1" cacheId="2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36" firstHeaderRow="0" firstDataRow="1" firstDataCol="1"/>
  <pivotFields count="15">
    <pivotField showAll="0"/>
    <pivotField axis="axisRow" showAll="0" sortType="descending" defaultSubtotal="0">
      <items count="4">
        <item x="2"/>
        <item x="3"/>
        <item x="1"/>
        <item h="1" x="0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3">
        <item h="1" m="1" x="11"/>
        <item h="1"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dataField="1" showAll="0"/>
    <pivotField showAll="0"/>
    <pivotField showAll="0"/>
    <pivotField showAll="0"/>
  </pivotFields>
  <rowFields count="2">
    <field x="1"/>
    <field x="2"/>
  </rowFields>
  <rowItems count="33"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oma de Estoque_Inicial" fld="3" baseField="0" baseItem="0"/>
    <dataField name="Soma de Produção_Arabica" fld="4" baseField="0" baseItem="0"/>
    <dataField name="Soma de Produção_Robusta" fld="5" baseField="0" baseItem="0"/>
    <dataField name="Soma de Producao_" fld="6" baseField="0" baseItem="0"/>
    <dataField name="Soma de Importacao_" fld="7" baseField="0" baseItem="0"/>
    <dataField name="Soma de Consumo_Domestico" fld="10" baseField="0" baseItem="0"/>
    <dataField name="Soma de Exportacao_" fld="9" baseField="0" baseItem="0"/>
    <dataField name="Soma de Estoque_Final" fld="11" baseField="0" baseItem="0"/>
  </dataFields>
  <formats count="2">
    <format dxfId="1">
      <pivotArea field="1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1B1F5046-FD02-41DE-A9AA-73993B457B9B}" autoFormatId="16" applyNumberFormats="0" applyBorderFormats="0" applyFontFormats="0" applyPatternFormats="0" applyAlignmentFormats="0" applyWidthHeightFormats="0">
  <queryTableRefresh nextId="16">
    <queryTableFields count="15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ção_Arabica" tableColumnId="5"/>
      <queryTableField id="6" name="Produção_Robusta" tableColumnId="6"/>
      <queryTableField id="7" name="Producao_" tableColumnId="7"/>
      <queryTableField id="8" name="Importacao_" tableColumnId="8"/>
      <queryTableField id="9" name="Suprimento_Total" tableColumnId="9"/>
      <queryTableField id="10" name="Exportacao_" tableColumnId="10"/>
      <queryTableField id="11" name="Consumo_Domestico" tableColumnId="11"/>
      <queryTableField id="12" name="Estoque_Final" tableColumnId="12"/>
      <queryTableField id="13" name="Exportação_Grao" tableColumnId="13"/>
      <queryTableField id="14" name="Exportação_Torrado" tableColumnId="14"/>
      <queryTableField id="15" name="Exportação_Soluvel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B841E5-3ED9-469F-943C-DA958800F118}" name="usda_consulta_cafe" displayName="usda_consulta_cafe" ref="A1:O41" tableType="queryTable" totalsRowShown="0">
  <tableColumns count="15">
    <tableColumn id="1" xr3:uid="{B5BF4FEA-984D-4E95-AC7B-B03C1210B3F8}" uniqueName="1" name="Produto_" queryTableFieldId="1" dataDxfId="4"/>
    <tableColumn id="2" xr3:uid="{07061962-98F7-4207-B7F9-5597D1CD48BC}" uniqueName="2" name="Pais_" queryTableFieldId="2" dataDxfId="3"/>
    <tableColumn id="3" xr3:uid="{C31A8E4C-CB29-4ACA-8C91-B4B7E1E3A78F}" uniqueName="3" name="Ano_" queryTableFieldId="3" dataDxfId="2"/>
    <tableColumn id="4" xr3:uid="{F1FA880D-AAE0-40F7-B1B8-96285D2EDA03}" uniqueName="4" name="Estoque_Inicial" queryTableFieldId="4"/>
    <tableColumn id="5" xr3:uid="{917451A4-20EA-49D6-B577-4B8131C9B9EF}" uniqueName="5" name="Produção_Arabica" queryTableFieldId="5"/>
    <tableColumn id="6" xr3:uid="{4BB6A695-322D-4F94-8910-4514A3F3B96D}" uniqueName="6" name="Produção_Robusta" queryTableFieldId="6"/>
    <tableColumn id="7" xr3:uid="{A2AEFDAC-E899-4BEC-9187-A3AEB8456585}" uniqueName="7" name="Producao_" queryTableFieldId="7"/>
    <tableColumn id="8" xr3:uid="{F1A078DF-5FC4-4B6C-A5C2-536CFD83951E}" uniqueName="8" name="Importacao_" queryTableFieldId="8"/>
    <tableColumn id="9" xr3:uid="{DE28D3F5-C836-434F-B79E-09E58D96F5AE}" uniqueName="9" name="Suprimento_Total" queryTableFieldId="9"/>
    <tableColumn id="10" xr3:uid="{17BBD9A9-47B8-4C61-BEDB-C1E74F3D693F}" uniqueName="10" name="Exportacao_" queryTableFieldId="10"/>
    <tableColumn id="11" xr3:uid="{F2705B39-562B-4D65-85BB-BFCB5E0EA6EB}" uniqueName="11" name="Consumo_Domestico" queryTableFieldId="11"/>
    <tableColumn id="12" xr3:uid="{AB3306E3-FAE6-4F7E-9FB8-3055FFC8B1C4}" uniqueName="12" name="Estoque_Final" queryTableFieldId="12"/>
    <tableColumn id="13" xr3:uid="{C54B28B0-4B7F-4AF6-889B-57537593BE28}" uniqueName="13" name="Exportação_Grao" queryTableFieldId="13"/>
    <tableColumn id="14" xr3:uid="{B500B6A5-4E8F-4C0C-9B92-DFA0CDDE4D8D}" uniqueName="14" name="Exportação_Torrado" queryTableFieldId="14"/>
    <tableColumn id="15" xr3:uid="{125188E3-3288-407D-9CB5-A9E1A784AEC2}" uniqueName="15" name="Exportação_Soluvel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3453-A0D7-4D10-9CB3-0AB2DFF16696}">
  <dimension ref="A1:O41"/>
  <sheetViews>
    <sheetView topLeftCell="A2" workbookViewId="0">
      <selection activeCell="A5" sqref="A5"/>
    </sheetView>
  </sheetViews>
  <sheetFormatPr defaultRowHeight="15" x14ac:dyDescent="0.25"/>
  <cols>
    <col min="1" max="1" width="10.85546875" bestFit="1" customWidth="1"/>
    <col min="2" max="2" width="9.42578125" bestFit="1" customWidth="1"/>
    <col min="3" max="3" width="9.85546875" bestFit="1" customWidth="1"/>
    <col min="4" max="4" width="14.5703125" bestFit="1" customWidth="1"/>
    <col min="5" max="5" width="17" bestFit="1" customWidth="1"/>
    <col min="6" max="6" width="17.7109375" bestFit="1" customWidth="1"/>
    <col min="7" max="7" width="10.28515625" bestFit="1" customWidth="1"/>
    <col min="8" max="8" width="12" bestFit="1" customWidth="1"/>
    <col min="9" max="9" width="17" bestFit="1" customWidth="1"/>
    <col min="10" max="10" width="11.7109375" bestFit="1" customWidth="1"/>
    <col min="11" max="11" width="20" bestFit="1" customWidth="1"/>
    <col min="12" max="12" width="13.5703125" bestFit="1" customWidth="1"/>
    <col min="13" max="13" width="16.140625" bestFit="1" customWidth="1"/>
    <col min="14" max="14" width="18.85546875" bestFit="1" customWidth="1"/>
    <col min="15" max="15" width="18.5703125" bestFit="1" customWidth="1"/>
  </cols>
  <sheetData>
    <row r="1" spans="1:15" x14ac:dyDescent="0.25">
      <c r="A1" t="s">
        <v>82</v>
      </c>
      <c r="B1" t="s">
        <v>83</v>
      </c>
      <c r="C1" t="s">
        <v>84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  <c r="M1" t="s">
        <v>94</v>
      </c>
      <c r="N1" t="s">
        <v>95</v>
      </c>
      <c r="O1" t="s">
        <v>96</v>
      </c>
    </row>
    <row r="2" spans="1:15" x14ac:dyDescent="0.25">
      <c r="A2" t="s">
        <v>97</v>
      </c>
      <c r="B2" t="s">
        <v>18</v>
      </c>
      <c r="C2" t="s">
        <v>98</v>
      </c>
      <c r="D2">
        <v>2.3719999999999999</v>
      </c>
      <c r="E2">
        <v>45.6</v>
      </c>
      <c r="F2">
        <v>10.5</v>
      </c>
      <c r="G2">
        <v>56.1</v>
      </c>
      <c r="H2">
        <v>6.2E-2</v>
      </c>
      <c r="I2">
        <v>58.533999999999999</v>
      </c>
      <c r="J2">
        <v>33.081000000000003</v>
      </c>
      <c r="K2">
        <v>21.625</v>
      </c>
      <c r="L2">
        <v>3.8279999999999998</v>
      </c>
      <c r="M2">
        <v>29.324999999999999</v>
      </c>
      <c r="N2">
        <v>3.1E-2</v>
      </c>
      <c r="O2">
        <v>3.7250000000000001</v>
      </c>
    </row>
    <row r="3" spans="1:15" x14ac:dyDescent="0.25">
      <c r="A3" t="s">
        <v>97</v>
      </c>
      <c r="B3" t="s">
        <v>18</v>
      </c>
      <c r="C3" t="s">
        <v>99</v>
      </c>
      <c r="D3">
        <v>3.8279999999999998</v>
      </c>
      <c r="E3">
        <v>39.5</v>
      </c>
      <c r="F3">
        <v>12.6</v>
      </c>
      <c r="G3">
        <v>52.1</v>
      </c>
      <c r="H3">
        <v>6.0999999999999999E-2</v>
      </c>
      <c r="I3">
        <v>55.988999999999997</v>
      </c>
      <c r="J3">
        <v>30.454000000000001</v>
      </c>
      <c r="K3">
        <v>22.42</v>
      </c>
      <c r="L3">
        <v>3.1150000000000002</v>
      </c>
      <c r="M3">
        <v>26.937999999999999</v>
      </c>
      <c r="N3">
        <v>0.02</v>
      </c>
      <c r="O3">
        <v>3.496</v>
      </c>
    </row>
    <row r="4" spans="1:15" x14ac:dyDescent="0.25">
      <c r="A4" t="s">
        <v>97</v>
      </c>
      <c r="B4" t="s">
        <v>18</v>
      </c>
      <c r="C4" t="s">
        <v>100</v>
      </c>
      <c r="D4">
        <v>3.1150000000000002</v>
      </c>
      <c r="E4">
        <v>49.7</v>
      </c>
      <c r="F4">
        <v>16.8</v>
      </c>
      <c r="G4">
        <v>66.5</v>
      </c>
      <c r="H4">
        <v>6.7000000000000004E-2</v>
      </c>
      <c r="I4">
        <v>69.682000000000002</v>
      </c>
      <c r="J4">
        <v>41.426000000000002</v>
      </c>
      <c r="K4">
        <v>23.2</v>
      </c>
      <c r="L4">
        <v>5.056</v>
      </c>
      <c r="M4">
        <v>37.378999999999998</v>
      </c>
      <c r="N4">
        <v>2.4E-2</v>
      </c>
      <c r="O4">
        <v>4.0229999999999997</v>
      </c>
    </row>
    <row r="5" spans="1:15" x14ac:dyDescent="0.25">
      <c r="A5" t="s">
        <v>97</v>
      </c>
      <c r="B5" t="s">
        <v>18</v>
      </c>
      <c r="C5" t="s">
        <v>101</v>
      </c>
      <c r="D5">
        <v>5.056</v>
      </c>
      <c r="E5">
        <v>42</v>
      </c>
      <c r="F5">
        <v>18.5</v>
      </c>
      <c r="G5">
        <v>60.5</v>
      </c>
      <c r="H5">
        <v>6.7000000000000004E-2</v>
      </c>
      <c r="I5">
        <v>65.623000000000005</v>
      </c>
      <c r="J5">
        <v>40.256</v>
      </c>
      <c r="K5">
        <v>22.994</v>
      </c>
      <c r="L5">
        <v>2.3730000000000002</v>
      </c>
      <c r="M5">
        <v>36.19</v>
      </c>
      <c r="N5">
        <v>2.5999999999999999E-2</v>
      </c>
      <c r="O5">
        <v>4.04</v>
      </c>
    </row>
    <row r="6" spans="1:15" x14ac:dyDescent="0.25">
      <c r="A6" t="s">
        <v>97</v>
      </c>
      <c r="B6" t="s">
        <v>18</v>
      </c>
      <c r="C6" t="s">
        <v>102</v>
      </c>
      <c r="D6">
        <v>2.3730000000000002</v>
      </c>
      <c r="E6">
        <v>49.7</v>
      </c>
      <c r="F6">
        <v>20.2</v>
      </c>
      <c r="G6">
        <v>69.900000000000006</v>
      </c>
      <c r="H6">
        <v>7.1999999999999995E-2</v>
      </c>
      <c r="I6">
        <v>72.344999999999999</v>
      </c>
      <c r="J6">
        <v>45.674999999999997</v>
      </c>
      <c r="K6">
        <v>22.28</v>
      </c>
      <c r="L6">
        <v>4.3899999999999997</v>
      </c>
      <c r="M6">
        <v>41.689</v>
      </c>
      <c r="N6">
        <v>3.2000000000000001E-2</v>
      </c>
      <c r="O6">
        <v>3.9540000000000002</v>
      </c>
    </row>
    <row r="7" spans="1:15" x14ac:dyDescent="0.25">
      <c r="A7" t="s">
        <v>97</v>
      </c>
      <c r="B7" t="s">
        <v>18</v>
      </c>
      <c r="C7" t="s">
        <v>103</v>
      </c>
      <c r="D7">
        <v>4.3899999999999997</v>
      </c>
      <c r="E7">
        <v>36.4</v>
      </c>
      <c r="F7">
        <v>21.7</v>
      </c>
      <c r="G7">
        <v>58.1</v>
      </c>
      <c r="H7">
        <v>7.4999999999999997E-2</v>
      </c>
      <c r="I7">
        <v>62.564999999999998</v>
      </c>
      <c r="J7">
        <v>39.685000000000002</v>
      </c>
      <c r="K7">
        <v>22.34</v>
      </c>
      <c r="L7">
        <v>0.54</v>
      </c>
      <c r="M7">
        <v>35.576000000000001</v>
      </c>
      <c r="N7">
        <v>5.3999999999999999E-2</v>
      </c>
      <c r="O7">
        <v>4.0549999999999997</v>
      </c>
    </row>
    <row r="8" spans="1:15" x14ac:dyDescent="0.25">
      <c r="A8" t="s">
        <v>97</v>
      </c>
      <c r="B8" t="s">
        <v>18</v>
      </c>
      <c r="C8" t="s">
        <v>104</v>
      </c>
      <c r="D8">
        <v>0.54</v>
      </c>
      <c r="E8">
        <v>39.799999999999997</v>
      </c>
      <c r="F8">
        <v>22.8</v>
      </c>
      <c r="G8">
        <v>62.6</v>
      </c>
      <c r="H8">
        <v>7.4999999999999997E-2</v>
      </c>
      <c r="I8">
        <v>63.215000000000003</v>
      </c>
      <c r="J8">
        <v>36.145000000000003</v>
      </c>
      <c r="K8">
        <v>22.45</v>
      </c>
      <c r="L8">
        <v>4.62</v>
      </c>
      <c r="M8">
        <v>32.200000000000003</v>
      </c>
      <c r="N8">
        <v>4.4999999999999998E-2</v>
      </c>
      <c r="O8">
        <v>3.9</v>
      </c>
    </row>
    <row r="9" spans="1:15" x14ac:dyDescent="0.25">
      <c r="A9" t="s">
        <v>97</v>
      </c>
      <c r="B9" t="s">
        <v>18</v>
      </c>
      <c r="C9" t="s">
        <v>105</v>
      </c>
      <c r="D9">
        <v>4.62</v>
      </c>
      <c r="E9">
        <v>44.9</v>
      </c>
      <c r="F9">
        <v>21.4</v>
      </c>
      <c r="G9">
        <v>66.3</v>
      </c>
      <c r="H9">
        <v>7.4999999999999997E-2</v>
      </c>
      <c r="I9">
        <v>70.995000000000005</v>
      </c>
      <c r="J9">
        <v>46.75</v>
      </c>
      <c r="K9">
        <v>22.16</v>
      </c>
      <c r="L9">
        <v>2.085</v>
      </c>
      <c r="M9">
        <v>43.1</v>
      </c>
      <c r="N9">
        <v>0.05</v>
      </c>
      <c r="O9">
        <v>3.6</v>
      </c>
    </row>
    <row r="10" spans="1:15" x14ac:dyDescent="0.25">
      <c r="A10" t="s">
        <v>97</v>
      </c>
      <c r="B10" t="s">
        <v>18</v>
      </c>
      <c r="C10" t="s">
        <v>127</v>
      </c>
      <c r="D10">
        <v>2.085</v>
      </c>
      <c r="E10">
        <v>44</v>
      </c>
      <c r="F10">
        <v>21</v>
      </c>
      <c r="G10">
        <v>65</v>
      </c>
      <c r="H10">
        <v>7.4999999999999997E-2</v>
      </c>
      <c r="I10">
        <v>67.16</v>
      </c>
      <c r="J10">
        <v>44.75</v>
      </c>
      <c r="K10">
        <v>21.97</v>
      </c>
      <c r="L10">
        <v>0.44</v>
      </c>
      <c r="M10">
        <v>41</v>
      </c>
      <c r="N10">
        <v>0.05</v>
      </c>
      <c r="O10">
        <v>3.7</v>
      </c>
    </row>
    <row r="11" spans="1:15" x14ac:dyDescent="0.25">
      <c r="A11" t="s">
        <v>97</v>
      </c>
      <c r="B11" t="s">
        <v>18</v>
      </c>
      <c r="C11" t="s">
        <v>132</v>
      </c>
      <c r="D11">
        <v>0.44</v>
      </c>
      <c r="E11">
        <v>38</v>
      </c>
      <c r="F11">
        <v>25</v>
      </c>
      <c r="G11">
        <v>63</v>
      </c>
      <c r="H11">
        <v>7.4999999999999997E-2</v>
      </c>
      <c r="I11">
        <v>63.515000000000001</v>
      </c>
      <c r="J11">
        <v>40.75</v>
      </c>
      <c r="K11">
        <v>22.28</v>
      </c>
      <c r="L11">
        <v>0.48499999999999999</v>
      </c>
      <c r="M11">
        <v>37</v>
      </c>
      <c r="N11">
        <v>0.05</v>
      </c>
      <c r="O11">
        <v>3.7</v>
      </c>
    </row>
    <row r="12" spans="1:15" x14ac:dyDescent="0.25">
      <c r="A12" t="s">
        <v>97</v>
      </c>
      <c r="B12" t="s">
        <v>106</v>
      </c>
      <c r="C12" t="s">
        <v>98</v>
      </c>
      <c r="D12">
        <v>1.131</v>
      </c>
      <c r="E12">
        <v>14.6</v>
      </c>
      <c r="F12">
        <v>0</v>
      </c>
      <c r="G12">
        <v>14.6</v>
      </c>
      <c r="H12">
        <v>0.36</v>
      </c>
      <c r="I12">
        <v>16.091000000000001</v>
      </c>
      <c r="J12">
        <v>13.755000000000001</v>
      </c>
      <c r="K12">
        <v>1.45</v>
      </c>
      <c r="L12">
        <v>0.88600000000000001</v>
      </c>
      <c r="M12">
        <v>12.7</v>
      </c>
      <c r="N12">
        <v>0.155</v>
      </c>
      <c r="O12">
        <v>0.9</v>
      </c>
    </row>
    <row r="13" spans="1:15" x14ac:dyDescent="0.25">
      <c r="A13" t="s">
        <v>97</v>
      </c>
      <c r="B13" t="s">
        <v>106</v>
      </c>
      <c r="C13" t="s">
        <v>99</v>
      </c>
      <c r="D13">
        <v>0.88600000000000001</v>
      </c>
      <c r="E13">
        <v>13.824999999999999</v>
      </c>
      <c r="F13">
        <v>0</v>
      </c>
      <c r="G13">
        <v>13.824999999999999</v>
      </c>
      <c r="H13">
        <v>0.77500000000000002</v>
      </c>
      <c r="I13">
        <v>15.486000000000001</v>
      </c>
      <c r="J13">
        <v>12.725</v>
      </c>
      <c r="K13">
        <v>1.65</v>
      </c>
      <c r="L13">
        <v>1.111</v>
      </c>
      <c r="M13">
        <v>11.7</v>
      </c>
      <c r="N13">
        <v>0.17499999999999999</v>
      </c>
      <c r="O13">
        <v>0.85</v>
      </c>
    </row>
    <row r="14" spans="1:15" x14ac:dyDescent="0.25">
      <c r="A14" t="s">
        <v>97</v>
      </c>
      <c r="B14" t="s">
        <v>106</v>
      </c>
      <c r="C14" t="s">
        <v>100</v>
      </c>
      <c r="D14">
        <v>1.111</v>
      </c>
      <c r="E14">
        <v>13.87</v>
      </c>
      <c r="F14">
        <v>0</v>
      </c>
      <c r="G14">
        <v>13.87</v>
      </c>
      <c r="H14">
        <v>1.111</v>
      </c>
      <c r="I14">
        <v>16.091999999999999</v>
      </c>
      <c r="J14">
        <v>13.615</v>
      </c>
      <c r="K14">
        <v>1.925</v>
      </c>
      <c r="L14">
        <v>0.55200000000000005</v>
      </c>
      <c r="M14">
        <v>12.4</v>
      </c>
      <c r="N14">
        <v>0.315</v>
      </c>
      <c r="O14">
        <v>0.9</v>
      </c>
    </row>
    <row r="15" spans="1:15" x14ac:dyDescent="0.25">
      <c r="A15" t="s">
        <v>97</v>
      </c>
      <c r="B15" t="s">
        <v>106</v>
      </c>
      <c r="C15" t="s">
        <v>101</v>
      </c>
      <c r="D15">
        <v>0.55200000000000005</v>
      </c>
      <c r="E15">
        <v>14.1</v>
      </c>
      <c r="F15">
        <v>0</v>
      </c>
      <c r="G15">
        <v>14.1</v>
      </c>
      <c r="H15">
        <v>0.98</v>
      </c>
      <c r="I15">
        <v>15.632</v>
      </c>
      <c r="J15">
        <v>13.005000000000001</v>
      </c>
      <c r="K15">
        <v>1.7749999999999999</v>
      </c>
      <c r="L15">
        <v>0.85199999999999998</v>
      </c>
      <c r="M15">
        <v>11.77</v>
      </c>
      <c r="N15">
        <v>0.21</v>
      </c>
      <c r="O15">
        <v>1.0249999999999999</v>
      </c>
    </row>
    <row r="16" spans="1:15" x14ac:dyDescent="0.25">
      <c r="A16" t="s">
        <v>97</v>
      </c>
      <c r="B16" t="s">
        <v>106</v>
      </c>
      <c r="C16" t="s">
        <v>102</v>
      </c>
      <c r="D16">
        <v>0.85199999999999998</v>
      </c>
      <c r="E16">
        <v>13.4</v>
      </c>
      <c r="F16">
        <v>0</v>
      </c>
      <c r="G16">
        <v>13.4</v>
      </c>
      <c r="H16">
        <v>1.8180000000000001</v>
      </c>
      <c r="I16">
        <v>16.07</v>
      </c>
      <c r="J16">
        <v>12.755000000000001</v>
      </c>
      <c r="K16">
        <v>2.08</v>
      </c>
      <c r="L16">
        <v>1.2350000000000001</v>
      </c>
      <c r="M16">
        <v>11.5</v>
      </c>
      <c r="N16">
        <v>0.245</v>
      </c>
      <c r="O16">
        <v>1.01</v>
      </c>
    </row>
    <row r="17" spans="1:15" x14ac:dyDescent="0.25">
      <c r="A17" t="s">
        <v>97</v>
      </c>
      <c r="B17" t="s">
        <v>106</v>
      </c>
      <c r="C17" t="s">
        <v>103</v>
      </c>
      <c r="D17">
        <v>1.2350000000000001</v>
      </c>
      <c r="E17">
        <v>11.8</v>
      </c>
      <c r="F17">
        <v>0</v>
      </c>
      <c r="G17">
        <v>11.8</v>
      </c>
      <c r="H17">
        <v>2.2349999999999999</v>
      </c>
      <c r="I17">
        <v>15.27</v>
      </c>
      <c r="J17">
        <v>12.365</v>
      </c>
      <c r="K17">
        <v>2.145</v>
      </c>
      <c r="L17">
        <v>0.76</v>
      </c>
      <c r="M17">
        <v>11</v>
      </c>
      <c r="N17">
        <v>0.26500000000000001</v>
      </c>
      <c r="O17">
        <v>1.1000000000000001</v>
      </c>
    </row>
    <row r="18" spans="1:15" x14ac:dyDescent="0.25">
      <c r="A18" t="s">
        <v>97</v>
      </c>
      <c r="B18" t="s">
        <v>106</v>
      </c>
      <c r="C18" t="s">
        <v>104</v>
      </c>
      <c r="D18">
        <v>0.76</v>
      </c>
      <c r="E18">
        <v>10.7</v>
      </c>
      <c r="F18">
        <v>0</v>
      </c>
      <c r="G18">
        <v>10.7</v>
      </c>
      <c r="H18">
        <v>2.1850000000000001</v>
      </c>
      <c r="I18">
        <v>13.645</v>
      </c>
      <c r="J18">
        <v>10.61</v>
      </c>
      <c r="K18">
        <v>2.15</v>
      </c>
      <c r="L18">
        <v>0.88500000000000001</v>
      </c>
      <c r="M18">
        <v>9.4499999999999993</v>
      </c>
      <c r="N18">
        <v>0.21</v>
      </c>
      <c r="O18">
        <v>0.95</v>
      </c>
    </row>
    <row r="19" spans="1:15" x14ac:dyDescent="0.25">
      <c r="A19" t="s">
        <v>97</v>
      </c>
      <c r="B19" t="s">
        <v>106</v>
      </c>
      <c r="C19" t="s">
        <v>105</v>
      </c>
      <c r="D19">
        <v>0.88500000000000001</v>
      </c>
      <c r="E19">
        <v>12.76</v>
      </c>
      <c r="F19">
        <v>0</v>
      </c>
      <c r="G19">
        <v>12.76</v>
      </c>
      <c r="H19">
        <v>1.018</v>
      </c>
      <c r="I19">
        <v>14.663</v>
      </c>
      <c r="J19">
        <v>11.77</v>
      </c>
      <c r="K19">
        <v>2.2250000000000001</v>
      </c>
      <c r="L19">
        <v>0.66800000000000004</v>
      </c>
      <c r="M19">
        <v>10.7</v>
      </c>
      <c r="N19">
        <v>0.23</v>
      </c>
      <c r="O19">
        <v>0.84</v>
      </c>
    </row>
    <row r="20" spans="1:15" x14ac:dyDescent="0.25">
      <c r="A20" t="s">
        <v>97</v>
      </c>
      <c r="B20" t="s">
        <v>106</v>
      </c>
      <c r="C20" t="s">
        <v>127</v>
      </c>
      <c r="D20">
        <v>0.66800000000000004</v>
      </c>
      <c r="E20">
        <v>14.8</v>
      </c>
      <c r="F20">
        <v>0</v>
      </c>
      <c r="G20">
        <v>14.8</v>
      </c>
      <c r="H20">
        <v>0.98</v>
      </c>
      <c r="I20">
        <v>16.448</v>
      </c>
      <c r="J20">
        <v>13.38</v>
      </c>
      <c r="K20">
        <v>2.15</v>
      </c>
      <c r="L20">
        <v>0.91800000000000004</v>
      </c>
      <c r="M20">
        <v>12.2</v>
      </c>
      <c r="N20">
        <v>0.22</v>
      </c>
      <c r="O20">
        <v>0.96</v>
      </c>
    </row>
    <row r="21" spans="1:15" x14ac:dyDescent="0.25">
      <c r="A21" t="s">
        <v>97</v>
      </c>
      <c r="B21" t="s">
        <v>106</v>
      </c>
      <c r="C21" t="s">
        <v>132</v>
      </c>
      <c r="D21">
        <v>0.91800000000000004</v>
      </c>
      <c r="E21">
        <v>13.8</v>
      </c>
      <c r="F21">
        <v>0</v>
      </c>
      <c r="G21">
        <v>13.8</v>
      </c>
      <c r="H21">
        <v>1.0649999999999999</v>
      </c>
      <c r="I21">
        <v>15.782999999999999</v>
      </c>
      <c r="J21">
        <v>12.55</v>
      </c>
      <c r="K21">
        <v>2.27</v>
      </c>
      <c r="L21">
        <v>0.96299999999999997</v>
      </c>
      <c r="M21">
        <v>11.5</v>
      </c>
      <c r="N21">
        <v>0.2</v>
      </c>
      <c r="O21">
        <v>0.85</v>
      </c>
    </row>
    <row r="22" spans="1:15" x14ac:dyDescent="0.25">
      <c r="A22" t="s">
        <v>97</v>
      </c>
      <c r="B22" t="s">
        <v>107</v>
      </c>
      <c r="C22" t="s">
        <v>98</v>
      </c>
      <c r="D22">
        <v>4.2009999999999996</v>
      </c>
      <c r="E22">
        <v>1.1000000000000001</v>
      </c>
      <c r="F22">
        <v>25.6</v>
      </c>
      <c r="G22">
        <v>26.7</v>
      </c>
      <c r="H22">
        <v>1</v>
      </c>
      <c r="I22">
        <v>31.901</v>
      </c>
      <c r="J22">
        <v>26.45</v>
      </c>
      <c r="K22">
        <v>2.77</v>
      </c>
      <c r="L22">
        <v>2.681</v>
      </c>
      <c r="M22">
        <v>23.9</v>
      </c>
      <c r="N22">
        <v>0.55000000000000004</v>
      </c>
      <c r="O22">
        <v>2</v>
      </c>
    </row>
    <row r="23" spans="1:15" x14ac:dyDescent="0.25">
      <c r="A23" t="s">
        <v>97</v>
      </c>
      <c r="B23" t="s">
        <v>107</v>
      </c>
      <c r="C23" t="s">
        <v>99</v>
      </c>
      <c r="D23">
        <v>2.681</v>
      </c>
      <c r="E23">
        <v>1.026</v>
      </c>
      <c r="F23">
        <v>28.274000000000001</v>
      </c>
      <c r="G23">
        <v>29.3</v>
      </c>
      <c r="H23">
        <v>1.06</v>
      </c>
      <c r="I23">
        <v>33.040999999999997</v>
      </c>
      <c r="J23">
        <v>29.907</v>
      </c>
      <c r="K23">
        <v>2.88</v>
      </c>
      <c r="L23">
        <v>0.254</v>
      </c>
      <c r="M23">
        <v>27.257000000000001</v>
      </c>
      <c r="N23">
        <v>0.55000000000000004</v>
      </c>
      <c r="O23">
        <v>2.1</v>
      </c>
    </row>
    <row r="24" spans="1:15" x14ac:dyDescent="0.25">
      <c r="A24" t="s">
        <v>97</v>
      </c>
      <c r="B24" t="s">
        <v>107</v>
      </c>
      <c r="C24" t="s">
        <v>100</v>
      </c>
      <c r="D24">
        <v>0.254</v>
      </c>
      <c r="E24">
        <v>1.0640000000000001</v>
      </c>
      <c r="F24">
        <v>29.335999999999999</v>
      </c>
      <c r="G24">
        <v>30.4</v>
      </c>
      <c r="H24">
        <v>1.1599999999999999</v>
      </c>
      <c r="I24">
        <v>31.814</v>
      </c>
      <c r="J24">
        <v>28.318000000000001</v>
      </c>
      <c r="K24">
        <v>2.94</v>
      </c>
      <c r="L24">
        <v>0.55600000000000005</v>
      </c>
      <c r="M24">
        <v>25.617999999999999</v>
      </c>
      <c r="N24">
        <v>0.55000000000000004</v>
      </c>
      <c r="O24">
        <v>2.15</v>
      </c>
    </row>
    <row r="25" spans="1:15" x14ac:dyDescent="0.25">
      <c r="A25" t="s">
        <v>97</v>
      </c>
      <c r="B25" t="s">
        <v>107</v>
      </c>
      <c r="C25" t="s">
        <v>101</v>
      </c>
      <c r="D25">
        <v>0.55600000000000005</v>
      </c>
      <c r="E25">
        <v>1.1000000000000001</v>
      </c>
      <c r="F25">
        <v>30.2</v>
      </c>
      <c r="G25">
        <v>31.3</v>
      </c>
      <c r="H25">
        <v>0.7</v>
      </c>
      <c r="I25">
        <v>32.555999999999997</v>
      </c>
      <c r="J25">
        <v>27.326000000000001</v>
      </c>
      <c r="K25">
        <v>3.1</v>
      </c>
      <c r="L25">
        <v>2.13</v>
      </c>
      <c r="M25">
        <v>24.526</v>
      </c>
      <c r="N25">
        <v>0.55000000000000004</v>
      </c>
      <c r="O25">
        <v>2.25</v>
      </c>
    </row>
    <row r="26" spans="1:15" x14ac:dyDescent="0.25">
      <c r="A26" t="s">
        <v>97</v>
      </c>
      <c r="B26" t="s">
        <v>107</v>
      </c>
      <c r="C26" t="s">
        <v>102</v>
      </c>
      <c r="D26">
        <v>2.13</v>
      </c>
      <c r="E26">
        <v>0.95</v>
      </c>
      <c r="F26">
        <v>28.05</v>
      </c>
      <c r="G26">
        <v>29</v>
      </c>
      <c r="H26">
        <v>0.55000000000000004</v>
      </c>
      <c r="I26">
        <v>31.68</v>
      </c>
      <c r="J26">
        <v>25.3</v>
      </c>
      <c r="K26">
        <v>2.72</v>
      </c>
      <c r="L26">
        <v>3.66</v>
      </c>
      <c r="M26">
        <v>22.45</v>
      </c>
      <c r="N26">
        <v>0.55000000000000004</v>
      </c>
      <c r="O26">
        <v>2.2999999999999998</v>
      </c>
    </row>
    <row r="27" spans="1:15" x14ac:dyDescent="0.25">
      <c r="A27" t="s">
        <v>97</v>
      </c>
      <c r="B27" t="s">
        <v>107</v>
      </c>
      <c r="C27" t="s">
        <v>103</v>
      </c>
      <c r="D27">
        <v>3.66</v>
      </c>
      <c r="E27">
        <v>1.1000000000000001</v>
      </c>
      <c r="F27">
        <v>30.48</v>
      </c>
      <c r="G27">
        <v>31.58</v>
      </c>
      <c r="H27">
        <v>0.55000000000000004</v>
      </c>
      <c r="I27">
        <v>35.79</v>
      </c>
      <c r="J27">
        <v>29.01</v>
      </c>
      <c r="K27">
        <v>3.2</v>
      </c>
      <c r="L27">
        <v>3.58</v>
      </c>
      <c r="M27">
        <v>26.11</v>
      </c>
      <c r="N27">
        <v>0.55000000000000004</v>
      </c>
      <c r="O27">
        <v>2.35</v>
      </c>
    </row>
    <row r="28" spans="1:15" x14ac:dyDescent="0.25">
      <c r="A28" t="s">
        <v>97</v>
      </c>
      <c r="B28" t="s">
        <v>107</v>
      </c>
      <c r="C28" t="s">
        <v>104</v>
      </c>
      <c r="D28">
        <v>3.58</v>
      </c>
      <c r="E28">
        <v>1</v>
      </c>
      <c r="F28">
        <v>27.3</v>
      </c>
      <c r="G28">
        <v>28.3</v>
      </c>
      <c r="H28">
        <v>0.499</v>
      </c>
      <c r="I28">
        <v>32.378999999999998</v>
      </c>
      <c r="J28">
        <v>28.34</v>
      </c>
      <c r="K28">
        <v>3.2</v>
      </c>
      <c r="L28">
        <v>0.83899999999999997</v>
      </c>
      <c r="M28">
        <v>26</v>
      </c>
      <c r="N28">
        <v>0.45</v>
      </c>
      <c r="O28">
        <v>1.89</v>
      </c>
    </row>
    <row r="29" spans="1:15" x14ac:dyDescent="0.25">
      <c r="A29" t="s">
        <v>97</v>
      </c>
      <c r="B29" t="s">
        <v>107</v>
      </c>
      <c r="C29" t="s">
        <v>105</v>
      </c>
      <c r="D29">
        <v>0.83899999999999997</v>
      </c>
      <c r="E29">
        <v>1</v>
      </c>
      <c r="F29">
        <v>26.55</v>
      </c>
      <c r="G29">
        <v>27.55</v>
      </c>
      <c r="H29">
        <v>0.8</v>
      </c>
      <c r="I29">
        <v>29.189</v>
      </c>
      <c r="J29">
        <v>24.4</v>
      </c>
      <c r="K29">
        <v>3.9</v>
      </c>
      <c r="L29">
        <v>0.88900000000000001</v>
      </c>
      <c r="M29">
        <v>22</v>
      </c>
      <c r="N29">
        <v>0.4</v>
      </c>
      <c r="O29">
        <v>2</v>
      </c>
    </row>
    <row r="30" spans="1:15" x14ac:dyDescent="0.25">
      <c r="A30" t="s">
        <v>97</v>
      </c>
      <c r="B30" t="s">
        <v>107</v>
      </c>
      <c r="C30" t="s">
        <v>127</v>
      </c>
      <c r="D30">
        <v>0.88900000000000001</v>
      </c>
      <c r="E30">
        <v>1</v>
      </c>
      <c r="F30">
        <v>28</v>
      </c>
      <c r="G30">
        <v>29</v>
      </c>
      <c r="H30">
        <v>1.2</v>
      </c>
      <c r="I30">
        <v>31.088999999999999</v>
      </c>
      <c r="J30">
        <v>25.2</v>
      </c>
      <c r="K30">
        <v>4.8</v>
      </c>
      <c r="L30">
        <v>1.089</v>
      </c>
      <c r="M30">
        <v>22.35</v>
      </c>
      <c r="N30">
        <v>0.5</v>
      </c>
      <c r="O30">
        <v>2.35</v>
      </c>
    </row>
    <row r="31" spans="1:15" x14ac:dyDescent="0.25">
      <c r="A31" t="s">
        <v>97</v>
      </c>
      <c r="B31" t="s">
        <v>107</v>
      </c>
      <c r="C31" t="s">
        <v>132</v>
      </c>
      <c r="D31">
        <v>1.089</v>
      </c>
      <c r="E31">
        <v>1.2</v>
      </c>
      <c r="F31">
        <v>29.6</v>
      </c>
      <c r="G31">
        <v>30.8</v>
      </c>
      <c r="H31">
        <v>1.3</v>
      </c>
      <c r="I31">
        <v>33.189</v>
      </c>
      <c r="J31">
        <v>27.9</v>
      </c>
      <c r="K31">
        <v>4.9000000000000004</v>
      </c>
      <c r="L31">
        <v>0.38900000000000001</v>
      </c>
      <c r="M31">
        <v>24.6</v>
      </c>
      <c r="N31">
        <v>0.7</v>
      </c>
      <c r="O31">
        <v>2.6</v>
      </c>
    </row>
    <row r="32" spans="1:15" x14ac:dyDescent="0.25">
      <c r="A32" t="s">
        <v>97</v>
      </c>
      <c r="B32" t="s">
        <v>108</v>
      </c>
      <c r="C32" t="s">
        <v>98</v>
      </c>
      <c r="D32">
        <v>34.951000000000001</v>
      </c>
      <c r="E32">
        <v>101.136</v>
      </c>
      <c r="F32">
        <v>59.942999999999998</v>
      </c>
      <c r="G32">
        <v>161.07900000000001</v>
      </c>
      <c r="H32">
        <v>129.13300000000001</v>
      </c>
      <c r="I32">
        <v>325.16300000000001</v>
      </c>
      <c r="J32">
        <v>133.60599999999999</v>
      </c>
      <c r="K32">
        <v>155.10400000000001</v>
      </c>
      <c r="L32">
        <v>36.453000000000003</v>
      </c>
      <c r="M32">
        <v>112.675</v>
      </c>
      <c r="N32">
        <v>4.3970000000000002</v>
      </c>
      <c r="O32">
        <v>16.533999999999999</v>
      </c>
    </row>
    <row r="33" spans="1:15" x14ac:dyDescent="0.25">
      <c r="A33" t="s">
        <v>97</v>
      </c>
      <c r="B33" t="s">
        <v>108</v>
      </c>
      <c r="C33" t="s">
        <v>99</v>
      </c>
      <c r="D33">
        <v>36.453000000000003</v>
      </c>
      <c r="E33">
        <v>95.224000000000004</v>
      </c>
      <c r="F33">
        <v>64.59</v>
      </c>
      <c r="G33">
        <v>159.81399999999999</v>
      </c>
      <c r="H33">
        <v>130.48500000000001</v>
      </c>
      <c r="I33">
        <v>326.75200000000001</v>
      </c>
      <c r="J33">
        <v>134.17400000000001</v>
      </c>
      <c r="K33">
        <v>160.62700000000001</v>
      </c>
      <c r="L33">
        <v>31.951000000000001</v>
      </c>
      <c r="M33">
        <v>112.919</v>
      </c>
      <c r="N33">
        <v>4.21</v>
      </c>
      <c r="O33">
        <v>17.045000000000002</v>
      </c>
    </row>
    <row r="34" spans="1:15" x14ac:dyDescent="0.25">
      <c r="A34" t="s">
        <v>97</v>
      </c>
      <c r="B34" t="s">
        <v>108</v>
      </c>
      <c r="C34" t="s">
        <v>100</v>
      </c>
      <c r="D34">
        <v>31.951000000000001</v>
      </c>
      <c r="E34">
        <v>104.926</v>
      </c>
      <c r="F34">
        <v>70.930000000000007</v>
      </c>
      <c r="G34">
        <v>175.85599999999999</v>
      </c>
      <c r="H34">
        <v>138.506</v>
      </c>
      <c r="I34">
        <v>346.31299999999999</v>
      </c>
      <c r="J34">
        <v>143.364</v>
      </c>
      <c r="K34">
        <v>166.00299999999999</v>
      </c>
      <c r="L34">
        <v>36.945999999999998</v>
      </c>
      <c r="M34">
        <v>121.25700000000001</v>
      </c>
      <c r="N34">
        <v>4.4050000000000002</v>
      </c>
      <c r="O34">
        <v>17.702000000000002</v>
      </c>
    </row>
    <row r="35" spans="1:15" x14ac:dyDescent="0.25">
      <c r="A35" t="s">
        <v>97</v>
      </c>
      <c r="B35" t="s">
        <v>108</v>
      </c>
      <c r="C35" t="s">
        <v>101</v>
      </c>
      <c r="D35">
        <v>36.945999999999998</v>
      </c>
      <c r="E35">
        <v>94.921000000000006</v>
      </c>
      <c r="F35">
        <v>74.108999999999995</v>
      </c>
      <c r="G35">
        <v>169.03</v>
      </c>
      <c r="H35">
        <v>131.18799999999999</v>
      </c>
      <c r="I35">
        <v>337.16399999999999</v>
      </c>
      <c r="J35">
        <v>139.001</v>
      </c>
      <c r="K35">
        <v>162.35499999999999</v>
      </c>
      <c r="L35">
        <v>35.808</v>
      </c>
      <c r="M35">
        <v>116.32</v>
      </c>
      <c r="N35">
        <v>4.9770000000000003</v>
      </c>
      <c r="O35">
        <v>17.704000000000001</v>
      </c>
    </row>
    <row r="36" spans="1:15" x14ac:dyDescent="0.25">
      <c r="A36" t="s">
        <v>97</v>
      </c>
      <c r="B36" t="s">
        <v>108</v>
      </c>
      <c r="C36" t="s">
        <v>102</v>
      </c>
      <c r="D36">
        <v>35.808</v>
      </c>
      <c r="E36">
        <v>102.11</v>
      </c>
      <c r="F36">
        <v>74.438999999999993</v>
      </c>
      <c r="G36">
        <v>176.54900000000001</v>
      </c>
      <c r="H36">
        <v>132.126</v>
      </c>
      <c r="I36">
        <v>344.483</v>
      </c>
      <c r="J36">
        <v>144.89599999999999</v>
      </c>
      <c r="K36">
        <v>162.09299999999999</v>
      </c>
      <c r="L36">
        <v>37.494</v>
      </c>
      <c r="M36">
        <v>121.158</v>
      </c>
      <c r="N36">
        <v>5.516</v>
      </c>
      <c r="O36">
        <v>18.222000000000001</v>
      </c>
    </row>
    <row r="37" spans="1:15" x14ac:dyDescent="0.25">
      <c r="A37" t="s">
        <v>97</v>
      </c>
      <c r="B37" t="s">
        <v>108</v>
      </c>
      <c r="C37" t="s">
        <v>103</v>
      </c>
      <c r="D37">
        <v>37.494</v>
      </c>
      <c r="E37">
        <v>87.088999999999999</v>
      </c>
      <c r="F37">
        <v>77.954999999999998</v>
      </c>
      <c r="G37">
        <v>165.04400000000001</v>
      </c>
      <c r="H37">
        <v>140.86099999999999</v>
      </c>
      <c r="I37">
        <v>343.399</v>
      </c>
      <c r="J37">
        <v>143.57599999999999</v>
      </c>
      <c r="K37">
        <v>167.88300000000001</v>
      </c>
      <c r="L37">
        <v>31.94</v>
      </c>
      <c r="M37">
        <v>118.953</v>
      </c>
      <c r="N37">
        <v>5.7169999999999996</v>
      </c>
      <c r="O37">
        <v>18.905999999999999</v>
      </c>
    </row>
    <row r="38" spans="1:15" x14ac:dyDescent="0.25">
      <c r="A38" t="s">
        <v>97</v>
      </c>
      <c r="B38" t="s">
        <v>108</v>
      </c>
      <c r="C38" t="s">
        <v>104</v>
      </c>
      <c r="D38">
        <v>31.94</v>
      </c>
      <c r="E38">
        <v>87.783000000000001</v>
      </c>
      <c r="F38">
        <v>76.605999999999995</v>
      </c>
      <c r="G38">
        <v>164.38900000000001</v>
      </c>
      <c r="H38">
        <v>133.91800000000001</v>
      </c>
      <c r="I38">
        <v>330.24700000000001</v>
      </c>
      <c r="J38">
        <v>134.559</v>
      </c>
      <c r="K38">
        <v>168.75399999999999</v>
      </c>
      <c r="L38">
        <v>26.934000000000001</v>
      </c>
      <c r="M38">
        <v>110.94</v>
      </c>
      <c r="N38">
        <v>5.7140000000000004</v>
      </c>
      <c r="O38">
        <v>17.905000000000001</v>
      </c>
    </row>
    <row r="39" spans="1:15" x14ac:dyDescent="0.25">
      <c r="A39" t="s">
        <v>97</v>
      </c>
      <c r="B39" t="s">
        <v>108</v>
      </c>
      <c r="C39" t="s">
        <v>105</v>
      </c>
      <c r="D39">
        <v>26.934000000000001</v>
      </c>
      <c r="E39">
        <v>97.24</v>
      </c>
      <c r="F39">
        <v>72.105000000000004</v>
      </c>
      <c r="G39">
        <v>169.345</v>
      </c>
      <c r="H39">
        <v>134.27500000000001</v>
      </c>
      <c r="I39">
        <v>330.55399999999997</v>
      </c>
      <c r="J39">
        <v>143.465</v>
      </c>
      <c r="K39">
        <v>163.96799999999999</v>
      </c>
      <c r="L39">
        <v>23.120999999999999</v>
      </c>
      <c r="M39">
        <v>119.18</v>
      </c>
      <c r="N39">
        <v>6.1589999999999998</v>
      </c>
      <c r="O39">
        <v>18.126000000000001</v>
      </c>
    </row>
    <row r="40" spans="1:15" x14ac:dyDescent="0.25">
      <c r="A40" t="s">
        <v>97</v>
      </c>
      <c r="B40" t="s">
        <v>108</v>
      </c>
      <c r="C40" t="s">
        <v>127</v>
      </c>
      <c r="D40">
        <v>23.120999999999999</v>
      </c>
      <c r="E40">
        <v>100.203</v>
      </c>
      <c r="F40">
        <v>75.113</v>
      </c>
      <c r="G40">
        <v>175.316</v>
      </c>
      <c r="H40">
        <v>141.79900000000001</v>
      </c>
      <c r="I40">
        <v>340.23599999999999</v>
      </c>
      <c r="J40">
        <v>147.37299999999999</v>
      </c>
      <c r="K40">
        <v>171.55600000000001</v>
      </c>
      <c r="L40">
        <v>21.306999999999999</v>
      </c>
      <c r="M40">
        <v>121.488</v>
      </c>
      <c r="N40">
        <v>6.2510000000000003</v>
      </c>
      <c r="O40">
        <v>19.634</v>
      </c>
    </row>
    <row r="41" spans="1:15" x14ac:dyDescent="0.25">
      <c r="A41" t="s">
        <v>97</v>
      </c>
      <c r="B41" t="s">
        <v>108</v>
      </c>
      <c r="C41" t="s">
        <v>132</v>
      </c>
      <c r="D41">
        <v>21.306999999999999</v>
      </c>
      <c r="E41">
        <v>95.515000000000001</v>
      </c>
      <c r="F41">
        <v>83.332999999999998</v>
      </c>
      <c r="G41">
        <v>178.84800000000001</v>
      </c>
      <c r="H41">
        <v>143.94</v>
      </c>
      <c r="I41">
        <v>344.09500000000003</v>
      </c>
      <c r="J41">
        <v>150.095</v>
      </c>
      <c r="K41">
        <v>173.852</v>
      </c>
      <c r="L41">
        <v>20.148</v>
      </c>
      <c r="M41">
        <v>123.825</v>
      </c>
      <c r="N41">
        <v>6.7169999999999996</v>
      </c>
      <c r="O41">
        <v>19.553000000000001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5B6D-3A17-41AA-9A8A-47C82B1B6202}">
  <sheetPr>
    <pageSetUpPr fitToPage="1"/>
  </sheetPr>
  <dimension ref="A1:W46"/>
  <sheetViews>
    <sheetView showGridLines="0" tabSelected="1" zoomScale="89" zoomScaleNormal="89" zoomScaleSheetLayoutView="100" workbookViewId="0">
      <selection activeCell="P27" sqref="P27"/>
    </sheetView>
  </sheetViews>
  <sheetFormatPr defaultColWidth="9.140625" defaultRowHeight="12.75" x14ac:dyDescent="0.25"/>
  <cols>
    <col min="1" max="1" width="16.7109375" style="74" customWidth="1"/>
    <col min="2" max="2" width="9.7109375" style="74" customWidth="1"/>
    <col min="3" max="3" width="5.42578125" style="74" bestFit="1" customWidth="1"/>
    <col min="4" max="4" width="9.7109375" style="74" customWidth="1"/>
    <col min="5" max="5" width="5.42578125" style="74" bestFit="1" customWidth="1"/>
    <col min="6" max="6" width="9.7109375" style="74" customWidth="1"/>
    <col min="7" max="7" width="5.42578125" style="74" bestFit="1" customWidth="1"/>
    <col min="8" max="8" width="9.7109375" style="74" customWidth="1"/>
    <col min="9" max="9" width="5.42578125" style="74" bestFit="1" customWidth="1"/>
    <col min="10" max="10" width="9.7109375" style="74" customWidth="1"/>
    <col min="11" max="11" width="5.42578125" style="74" bestFit="1" customWidth="1"/>
    <col min="12" max="12" width="9.7109375" style="1" customWidth="1"/>
    <col min="13" max="13" width="5.42578125" style="1" bestFit="1" customWidth="1"/>
    <col min="14" max="14" width="9.7109375" style="1" customWidth="1"/>
    <col min="15" max="15" width="5.42578125" style="1" bestFit="1" customWidth="1"/>
    <col min="16" max="16" width="9.7109375" style="1" customWidth="1"/>
    <col min="17" max="17" width="5.42578125" style="1" bestFit="1" customWidth="1"/>
    <col min="18" max="18" width="9.7109375" style="1" customWidth="1"/>
    <col min="19" max="19" width="5.42578125" style="1" bestFit="1" customWidth="1"/>
    <col min="20" max="20" width="9.7109375" style="1" customWidth="1"/>
    <col min="21" max="21" width="5.42578125" style="1" bestFit="1" customWidth="1"/>
    <col min="22" max="22" width="11.42578125" style="1" bestFit="1" customWidth="1"/>
    <col min="23" max="23" width="6.140625" style="1" bestFit="1" customWidth="1"/>
    <col min="24" max="25" width="10.28515625" style="1" bestFit="1" customWidth="1"/>
    <col min="26" max="16384" width="9.140625" style="1"/>
  </cols>
  <sheetData>
    <row r="1" spans="1:23" x14ac:dyDescent="0.25">
      <c r="A1" s="68" t="s">
        <v>75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23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23" customFormat="1" ht="15" x14ac:dyDescent="0.25">
      <c r="A3" s="70"/>
      <c r="B3" s="220">
        <f>'[5]Cafe verde'!B5</f>
        <v>2017</v>
      </c>
      <c r="C3" s="221" t="s">
        <v>73</v>
      </c>
      <c r="D3" s="220">
        <f>'[5]Cafe verde'!D5</f>
        <v>2018</v>
      </c>
      <c r="E3" s="221" t="s">
        <v>73</v>
      </c>
      <c r="F3" s="220">
        <f>'[5]Cafe verde'!F5</f>
        <v>2019</v>
      </c>
      <c r="G3" s="221" t="s">
        <v>73</v>
      </c>
      <c r="H3" s="220">
        <f>'[5]Cafe verde'!H5</f>
        <v>2020</v>
      </c>
      <c r="I3" s="221" t="s">
        <v>73</v>
      </c>
      <c r="J3" s="220">
        <f>'[5]Cafe verde'!J5</f>
        <v>2021</v>
      </c>
      <c r="K3" s="221" t="s">
        <v>73</v>
      </c>
      <c r="L3" s="220">
        <f>'[5]Cafe verde'!L5</f>
        <v>2022</v>
      </c>
      <c r="M3" s="221" t="s">
        <v>73</v>
      </c>
      <c r="N3" s="220">
        <f>'[5]Cafe verde'!N5</f>
        <v>2023</v>
      </c>
      <c r="O3" s="221" t="s">
        <v>73</v>
      </c>
      <c r="P3" s="220">
        <f>'[5]Cafe verde'!P5</f>
        <v>2024</v>
      </c>
      <c r="Q3" s="221" t="s">
        <v>73</v>
      </c>
      <c r="R3" s="220">
        <f>'[5]Cafe verde'!R5</f>
        <v>2025</v>
      </c>
      <c r="S3" s="221" t="s">
        <v>73</v>
      </c>
      <c r="T3" s="220">
        <f>'[5]Cafe verde'!T5</f>
        <v>2026</v>
      </c>
      <c r="U3" s="221" t="s">
        <v>73</v>
      </c>
    </row>
    <row r="4" spans="1:23" s="66" customFormat="1" ht="45" x14ac:dyDescent="0.25">
      <c r="A4" s="120" t="s">
        <v>65</v>
      </c>
      <c r="B4" s="76" t="str">
        <f>'[5]Cafe verde'!B6</f>
        <v>Valor  (US$ milhões)</v>
      </c>
      <c r="C4" s="121" t="s">
        <v>73</v>
      </c>
      <c r="D4" s="76" t="str">
        <f>'[5]Cafe verde'!D6</f>
        <v>Valor  (US$ milhões)</v>
      </c>
      <c r="E4" s="121" t="s">
        <v>73</v>
      </c>
      <c r="F4" s="76" t="str">
        <f>'[5]Cafe verde'!F6</f>
        <v>Valor  (US$ milhões)</v>
      </c>
      <c r="G4" s="121" t="s">
        <v>73</v>
      </c>
      <c r="H4" s="76" t="str">
        <f>'[5]Cafe verde'!H6</f>
        <v>Valor  (US$ milhões)</v>
      </c>
      <c r="I4" s="121" t="s">
        <v>73</v>
      </c>
      <c r="J4" s="95" t="str">
        <f>'[5]Cafe verde'!J6</f>
        <v>Valor  (US$ milhões)</v>
      </c>
      <c r="K4" s="76" t="s">
        <v>73</v>
      </c>
      <c r="L4" s="121" t="str">
        <f>'[5]Cafe verde'!L6</f>
        <v>Valor  (US$ milhões)</v>
      </c>
      <c r="M4" s="76" t="s">
        <v>73</v>
      </c>
      <c r="N4" s="121" t="str">
        <f>'[5]Cafe verde'!N6</f>
        <v>Valor  (US$ milhões)</v>
      </c>
      <c r="O4" s="76" t="s">
        <v>73</v>
      </c>
      <c r="P4" s="121" t="str">
        <f>'[5]Cafe verde'!P6</f>
        <v>Valor  (US$ milhões)</v>
      </c>
      <c r="Q4" s="76" t="s">
        <v>73</v>
      </c>
      <c r="R4" s="121" t="str">
        <f>'[5]Cafe verde'!R6</f>
        <v>Valor  (US$ milhões)</v>
      </c>
      <c r="S4" s="76" t="s">
        <v>73</v>
      </c>
      <c r="T4" s="121" t="str">
        <f>'[5]Cafe verde'!T6</f>
        <v>Valor  (US$ milhões)</v>
      </c>
      <c r="U4" s="95" t="s">
        <v>73</v>
      </c>
      <c r="V4"/>
      <c r="W4"/>
    </row>
    <row r="5" spans="1:23" customFormat="1" ht="15" x14ac:dyDescent="0.25">
      <c r="A5" s="67" t="str">
        <f>'[5]Cafe verde'!A7</f>
        <v>Estados Unidos</v>
      </c>
      <c r="B5" s="117">
        <f>'[5]Cafe verde'!B7</f>
        <v>916.702135</v>
      </c>
      <c r="C5" s="117">
        <f>'[5]Cafe verde'!C7/60</f>
        <v>5.5191280833333334</v>
      </c>
      <c r="D5" s="117">
        <f>'[5]Cafe verde'!D7</f>
        <v>772.09588199999996</v>
      </c>
      <c r="E5" s="117">
        <f>'[5]Cafe verde'!E7/60</f>
        <v>5.3501471166666663</v>
      </c>
      <c r="F5" s="117">
        <f>'[5]Cafe verde'!F7</f>
        <v>908.55266400000005</v>
      </c>
      <c r="G5" s="117">
        <f>'[5]Cafe verde'!G7/60</f>
        <v>7.330041266666667</v>
      </c>
      <c r="H5" s="117">
        <f>'[5]Cafe verde'!H7</f>
        <v>929.34582499999999</v>
      </c>
      <c r="I5" s="117">
        <f>'[5]Cafe verde'!I7/60</f>
        <v>7.1593411666666666</v>
      </c>
      <c r="J5" s="118">
        <f>'[5]Cafe verde'!J7</f>
        <v>1121.6120840000001</v>
      </c>
      <c r="K5" s="117">
        <f>'[5]Cafe verde'!K7/60</f>
        <v>7.4267959833333332</v>
      </c>
      <c r="L5" s="117">
        <f>'[5]Cafe verde'!L7</f>
        <v>1713.07014</v>
      </c>
      <c r="M5" s="117">
        <f>'[5]Cafe verde'!M7/60</f>
        <v>7.1911828500000006</v>
      </c>
      <c r="N5" s="117">
        <f>'[5]Cafe verde'!N7</f>
        <v>1130.949625</v>
      </c>
      <c r="O5" s="117">
        <f>'[5]Cafe verde'!O7/60</f>
        <v>5.3855425666666674</v>
      </c>
      <c r="P5" s="117">
        <f>'[5]Cafe verde'!P7</f>
        <v>1896.0203779999999</v>
      </c>
      <c r="Q5" s="117">
        <f>'[5]Cafe verde'!Q7/60</f>
        <v>7.5538395666666664</v>
      </c>
      <c r="R5" s="117">
        <f>'[5]Cafe verde'!R7</f>
        <v>1909.2002</v>
      </c>
      <c r="S5" s="117">
        <f>'[5]Cafe verde'!S7/60</f>
        <v>4.8770172333333335</v>
      </c>
      <c r="T5" s="117">
        <f>'[5]Cafe verde'!T7</f>
        <v>761.99330899999995</v>
      </c>
      <c r="U5" s="118">
        <f>'[5]Cafe verde'!U7/60</f>
        <v>1.9251507166666668</v>
      </c>
    </row>
    <row r="6" spans="1:23" customFormat="1" ht="15" x14ac:dyDescent="0.25">
      <c r="A6" s="67" t="str">
        <f>'[5]Cafe verde'!A8</f>
        <v>Alemanha</v>
      </c>
      <c r="B6" s="117">
        <f>'[5]Cafe verde'!B8</f>
        <v>878.99735099999998</v>
      </c>
      <c r="C6" s="117">
        <f>'[5]Cafe verde'!C8/60</f>
        <v>5.4840695833333335</v>
      </c>
      <c r="D6" s="117">
        <f>'[5]Cafe verde'!D8</f>
        <v>749.37754600000005</v>
      </c>
      <c r="E6" s="117">
        <f>'[5]Cafe verde'!E8/60</f>
        <v>5.3923410499999997</v>
      </c>
      <c r="F6" s="117">
        <f>'[5]Cafe verde'!F8</f>
        <v>793.35808699999995</v>
      </c>
      <c r="G6" s="117">
        <f>'[5]Cafe verde'!G8/60</f>
        <v>6.3987251666666669</v>
      </c>
      <c r="H6" s="117">
        <f>'[5]Cafe verde'!H8</f>
        <v>965.85626400000001</v>
      </c>
      <c r="I6" s="117">
        <f>'[5]Cafe verde'!I8/60</f>
        <v>7.3502290666666665</v>
      </c>
      <c r="J6" s="118">
        <f>'[5]Cafe verde'!J8</f>
        <v>1064.62501</v>
      </c>
      <c r="K6" s="117">
        <f>'[5]Cafe verde'!K8/60</f>
        <v>6.734099566666667</v>
      </c>
      <c r="L6" s="117">
        <f>'[5]Cafe verde'!L8</f>
        <v>1678.133787</v>
      </c>
      <c r="M6" s="117">
        <f>'[5]Cafe verde'!M8/60</f>
        <v>6.7311840499999995</v>
      </c>
      <c r="N6" s="117">
        <f>'[5]Cafe verde'!N8</f>
        <v>1070.3502619999999</v>
      </c>
      <c r="O6" s="117">
        <f>'[5]Cafe verde'!O8/60</f>
        <v>5.0828327833333331</v>
      </c>
      <c r="P6" s="117">
        <f>'[5]Cafe verde'!P8</f>
        <v>1805.718003</v>
      </c>
      <c r="Q6" s="117">
        <f>'[5]Cafe verde'!Q8/60</f>
        <v>7.3440411166666673</v>
      </c>
      <c r="R6" s="117">
        <f>'[5]Cafe verde'!R8</f>
        <v>2284.6245789999998</v>
      </c>
      <c r="S6" s="117">
        <f>'[5]Cafe verde'!S8/60</f>
        <v>5.6943382333333341</v>
      </c>
      <c r="T6" s="117">
        <f>'[5]Cafe verde'!T8</f>
        <v>843.42714699999999</v>
      </c>
      <c r="U6" s="118">
        <f>'[5]Cafe verde'!U8/60</f>
        <v>2.1225779666666669</v>
      </c>
    </row>
    <row r="7" spans="1:23" customFormat="1" ht="15" x14ac:dyDescent="0.25">
      <c r="A7" s="67" t="str">
        <f>'[5]Cafe verde'!A9</f>
        <v>Bélgica</v>
      </c>
      <c r="B7" s="117">
        <f>'[5]Cafe verde'!B9</f>
        <v>304.90109200000001</v>
      </c>
      <c r="C7" s="117">
        <f>'[5]Cafe verde'!C9/60</f>
        <v>1.7165843666666667</v>
      </c>
      <c r="D7" s="117">
        <f>'[5]Cafe verde'!D9</f>
        <v>303.94175999999999</v>
      </c>
      <c r="E7" s="117">
        <f>'[5]Cafe verde'!E9/60</f>
        <v>2.2073076666666664</v>
      </c>
      <c r="F7" s="117">
        <f>'[5]Cafe verde'!F9</f>
        <v>306.70300700000001</v>
      </c>
      <c r="G7" s="117">
        <f>'[5]Cafe verde'!G9/60</f>
        <v>2.5208595499999999</v>
      </c>
      <c r="H7" s="117">
        <f>'[5]Cafe verde'!H9</f>
        <v>467.39069599999999</v>
      </c>
      <c r="I7" s="117">
        <f>'[5]Cafe verde'!I9/60</f>
        <v>3.742426033333333</v>
      </c>
      <c r="J7" s="118">
        <f>'[5]Cafe verde'!J9</f>
        <v>493.99068199999999</v>
      </c>
      <c r="K7" s="117">
        <f>'[5]Cafe verde'!K9/60</f>
        <v>2.9263404333333329</v>
      </c>
      <c r="L7" s="117">
        <f>'[5]Cafe verde'!L9</f>
        <v>737.57742800000005</v>
      </c>
      <c r="M7" s="117">
        <f>'[5]Cafe verde'!M9/60</f>
        <v>2.9387078833333335</v>
      </c>
      <c r="N7" s="117">
        <f>'[5]Cafe verde'!N9</f>
        <v>460.02551999999997</v>
      </c>
      <c r="O7" s="117">
        <f>'[5]Cafe verde'!O9/60</f>
        <v>2.2033643999999999</v>
      </c>
      <c r="P7" s="117">
        <f>'[5]Cafe verde'!P9</f>
        <v>1098.687635</v>
      </c>
      <c r="Q7" s="117">
        <f>'[5]Cafe verde'!Q9/60</f>
        <v>4.3626523833333328</v>
      </c>
      <c r="R7" s="117">
        <f>'[5]Cafe verde'!R9</f>
        <v>984.28141400000004</v>
      </c>
      <c r="S7" s="117">
        <f>'[5]Cafe verde'!S9/60</f>
        <v>2.483695533333333</v>
      </c>
      <c r="T7" s="117">
        <f>'[5]Cafe verde'!T9</f>
        <v>402.40324099999998</v>
      </c>
      <c r="U7" s="118">
        <f>'[5]Cafe verde'!U9/60</f>
        <v>1.0740780833333334</v>
      </c>
    </row>
    <row r="8" spans="1:23" customFormat="1" ht="15" x14ac:dyDescent="0.25">
      <c r="A8" s="67" t="str">
        <f>'[5]Cafe verde'!A10</f>
        <v>Itália</v>
      </c>
      <c r="B8" s="117">
        <f>'[5]Cafe verde'!B10</f>
        <v>490.626194</v>
      </c>
      <c r="C8" s="117">
        <f>'[5]Cafe verde'!C10/60</f>
        <v>2.7909296333333335</v>
      </c>
      <c r="D8" s="117">
        <f>'[5]Cafe verde'!D10</f>
        <v>461.56706400000002</v>
      </c>
      <c r="E8" s="117">
        <f>'[5]Cafe verde'!E10/60</f>
        <v>3.0630146999999996</v>
      </c>
      <c r="F8" s="117">
        <f>'[5]Cafe verde'!F10</f>
        <v>471.81389100000001</v>
      </c>
      <c r="G8" s="117">
        <f>'[5]Cafe verde'!G10/60</f>
        <v>3.6058920333333333</v>
      </c>
      <c r="H8" s="117">
        <f>'[5]Cafe verde'!H10</f>
        <v>417.44052299999998</v>
      </c>
      <c r="I8" s="117">
        <f>'[5]Cafe verde'!I10/60</f>
        <v>3.01793735</v>
      </c>
      <c r="J8" s="118">
        <f>'[5]Cafe verde'!J10</f>
        <v>477.02652999999998</v>
      </c>
      <c r="K8" s="117">
        <f>'[5]Cafe verde'!K10/60</f>
        <v>2.9075000500000003</v>
      </c>
      <c r="L8" s="117">
        <f>'[5]Cafe verde'!L10</f>
        <v>812.37350400000003</v>
      </c>
      <c r="M8" s="117">
        <f>'[5]Cafe verde'!M10/60</f>
        <v>3.3400473333333331</v>
      </c>
      <c r="N8" s="117">
        <f>'[5]Cafe verde'!N10</f>
        <v>663.61387999999999</v>
      </c>
      <c r="O8" s="117">
        <f>'[5]Cafe verde'!O10/60</f>
        <v>3.0736037666666665</v>
      </c>
      <c r="P8" s="117">
        <f>'[5]Cafe verde'!P10</f>
        <v>954.058854</v>
      </c>
      <c r="Q8" s="117">
        <f>'[5]Cafe verde'!Q10/60</f>
        <v>3.8796100833333331</v>
      </c>
      <c r="R8" s="117">
        <f>'[5]Cafe verde'!R10</f>
        <v>1330.28727</v>
      </c>
      <c r="S8" s="117">
        <f>'[5]Cafe verde'!S10/60</f>
        <v>3.2349643333333331</v>
      </c>
      <c r="T8" s="117">
        <f>'[5]Cafe verde'!T10</f>
        <v>641.83997999999997</v>
      </c>
      <c r="U8" s="118">
        <f>'[5]Cafe verde'!U10/60</f>
        <v>1.5442085166666668</v>
      </c>
    </row>
    <row r="9" spans="1:23" customFormat="1" ht="15" x14ac:dyDescent="0.25">
      <c r="A9" s="67" t="str">
        <f>'[5]Cafe verde'!A11</f>
        <v>Japão</v>
      </c>
      <c r="B9" s="117">
        <f>'[5]Cafe verde'!B11</f>
        <v>323.38734799999997</v>
      </c>
      <c r="C9" s="117">
        <f>'[5]Cafe verde'!C11/60</f>
        <v>1.7905784333333334</v>
      </c>
      <c r="D9" s="117">
        <f>'[5]Cafe verde'!D11</f>
        <v>323.015265</v>
      </c>
      <c r="E9" s="117">
        <f>'[5]Cafe verde'!E11/60</f>
        <v>2.0067670333333334</v>
      </c>
      <c r="F9" s="117">
        <f>'[5]Cafe verde'!F11</f>
        <v>343.85684199999997</v>
      </c>
      <c r="G9" s="117">
        <f>'[5]Cafe verde'!G11/60</f>
        <v>2.46753175</v>
      </c>
      <c r="H9" s="117">
        <f>'[5]Cafe verde'!H11</f>
        <v>292.12297599999999</v>
      </c>
      <c r="I9" s="117">
        <f>'[5]Cafe verde'!I11/60</f>
        <v>2.0145965666666665</v>
      </c>
      <c r="J9" s="118">
        <f>'[5]Cafe verde'!J11</f>
        <v>402.34520099999997</v>
      </c>
      <c r="K9" s="117">
        <f>'[5]Cafe verde'!K11/60</f>
        <v>2.4868578333333331</v>
      </c>
      <c r="L9" s="117">
        <f>'[5]Cafe verde'!L11</f>
        <v>384.54215299999998</v>
      </c>
      <c r="M9" s="117">
        <f>'[5]Cafe verde'!M11/60</f>
        <v>1.7122029333333333</v>
      </c>
      <c r="N9" s="117">
        <f>'[5]Cafe verde'!N11</f>
        <v>436.05503099999999</v>
      </c>
      <c r="O9" s="117">
        <f>'[5]Cafe verde'!O11/60</f>
        <v>2.0321916833333331</v>
      </c>
      <c r="P9" s="117">
        <f>'[5]Cafe verde'!P11</f>
        <v>562.01725999999996</v>
      </c>
      <c r="Q9" s="117">
        <f>'[5]Cafe verde'!Q11/60</f>
        <v>2.2834108999999998</v>
      </c>
      <c r="R9" s="117">
        <f>'[5]Cafe verde'!R11</f>
        <v>1031.3855209999999</v>
      </c>
      <c r="S9" s="117">
        <f>'[5]Cafe verde'!S11/60</f>
        <v>2.4882325666666669</v>
      </c>
      <c r="T9" s="117">
        <f>'[5]Cafe verde'!T11</f>
        <v>338.061916</v>
      </c>
      <c r="U9" s="118">
        <f>'[5]Cafe verde'!U11/60</f>
        <v>0.83340173333333334</v>
      </c>
    </row>
    <row r="10" spans="1:23" customFormat="1" ht="15" x14ac:dyDescent="0.25">
      <c r="A10" s="67" t="str">
        <f>'[5]Cafe verde'!A12</f>
        <v>Espanha</v>
      </c>
      <c r="B10" s="117">
        <f>'[5]Cafe verde'!B12</f>
        <v>109.62526699999999</v>
      </c>
      <c r="C10" s="117">
        <f>'[5]Cafe verde'!C12/60</f>
        <v>0.65092901666666658</v>
      </c>
      <c r="D10" s="117">
        <f>'[5]Cafe verde'!D12</f>
        <v>94.700387000000006</v>
      </c>
      <c r="E10" s="117">
        <f>'[5]Cafe verde'!E12/60</f>
        <v>0.65473369999999997</v>
      </c>
      <c r="F10" s="117">
        <f>'[5]Cafe verde'!F12</f>
        <v>98.227098999999995</v>
      </c>
      <c r="G10" s="117">
        <f>'[5]Cafe verde'!G12/60</f>
        <v>0.80155480000000001</v>
      </c>
      <c r="H10" s="117">
        <f>'[5]Cafe verde'!H12</f>
        <v>106.835576</v>
      </c>
      <c r="I10" s="117">
        <f>'[5]Cafe verde'!I12/60</f>
        <v>0.8619266333333333</v>
      </c>
      <c r="J10" s="118">
        <f>'[5]Cafe verde'!J12</f>
        <v>138.564806</v>
      </c>
      <c r="K10" s="117">
        <f>'[5]Cafe verde'!K12/60</f>
        <v>0.94349208333333334</v>
      </c>
      <c r="L10" s="117">
        <f>'[5]Cafe verde'!L12</f>
        <v>233.97168300000001</v>
      </c>
      <c r="M10" s="117">
        <f>'[5]Cafe verde'!M12/60</f>
        <v>1.0689252166666667</v>
      </c>
      <c r="N10" s="117">
        <f>'[5]Cafe verde'!N12</f>
        <v>183.92684199999999</v>
      </c>
      <c r="O10" s="117">
        <f>'[5]Cafe verde'!O12/60</f>
        <v>0.93839424999999999</v>
      </c>
      <c r="P10" s="117">
        <f>'[5]Cafe verde'!P12</f>
        <v>363.77151500000002</v>
      </c>
      <c r="Q10" s="117">
        <f>'[5]Cafe verde'!Q12/60</f>
        <v>1.5665043666666667</v>
      </c>
      <c r="R10" s="117">
        <f>'[5]Cafe verde'!R12</f>
        <v>476.22021599999999</v>
      </c>
      <c r="S10" s="117">
        <f>'[5]Cafe verde'!S12/60</f>
        <v>1.2850103666666668</v>
      </c>
      <c r="T10" s="117">
        <f>'[5]Cafe verde'!T12</f>
        <v>201.37078199999999</v>
      </c>
      <c r="U10" s="118">
        <f>'[5]Cafe verde'!U12/60</f>
        <v>0.5524732</v>
      </c>
    </row>
    <row r="11" spans="1:23" customFormat="1" ht="15" x14ac:dyDescent="0.25">
      <c r="A11" s="67" t="str">
        <f>'[5]Cafe verde'!A13</f>
        <v>Turquia</v>
      </c>
      <c r="B11" s="117">
        <f>'[5]Cafe verde'!B13</f>
        <v>139.445841</v>
      </c>
      <c r="C11" s="117">
        <f>'[5]Cafe verde'!C13/60</f>
        <v>0.86865141666666668</v>
      </c>
      <c r="D11" s="117">
        <f>'[5]Cafe verde'!D13</f>
        <v>133.45529400000001</v>
      </c>
      <c r="E11" s="117">
        <f>'[5]Cafe verde'!E13/60</f>
        <v>0.95590278333333323</v>
      </c>
      <c r="F11" s="117">
        <f>'[5]Cafe verde'!F13</f>
        <v>135.43809400000001</v>
      </c>
      <c r="G11" s="117">
        <f>'[5]Cafe verde'!G13/60</f>
        <v>1.1413748000000001</v>
      </c>
      <c r="H11" s="117">
        <f>'[5]Cafe verde'!H13</f>
        <v>152.43185399999999</v>
      </c>
      <c r="I11" s="117">
        <f>'[5]Cafe verde'!I13/60</f>
        <v>1.3552932666666666</v>
      </c>
      <c r="J11" s="118">
        <f>'[5]Cafe verde'!J13</f>
        <v>155.88820899999999</v>
      </c>
      <c r="K11" s="117">
        <f>'[5]Cafe verde'!K13/60</f>
        <v>0.99084231666666667</v>
      </c>
      <c r="L11" s="117">
        <f>'[5]Cafe verde'!L13</f>
        <v>246.81099900000001</v>
      </c>
      <c r="M11" s="117">
        <f>'[5]Cafe verde'!M13/60</f>
        <v>0.94827926666666673</v>
      </c>
      <c r="N11" s="117">
        <f>'[5]Cafe verde'!N13</f>
        <v>271.93385899999998</v>
      </c>
      <c r="O11" s="117">
        <f>'[5]Cafe verde'!O13/60</f>
        <v>1.2878767000000002</v>
      </c>
      <c r="P11" s="117">
        <f>'[5]Cafe verde'!P13</f>
        <v>338.23434300000002</v>
      </c>
      <c r="Q11" s="117">
        <f>'[5]Cafe verde'!Q13/60</f>
        <v>1.3642484666666665</v>
      </c>
      <c r="R11" s="117">
        <f>'[5]Cafe verde'!R13</f>
        <v>588.46807100000001</v>
      </c>
      <c r="S11" s="117">
        <f>'[5]Cafe verde'!S13/60</f>
        <v>1.4946090000000001</v>
      </c>
      <c r="T11" s="117">
        <f>'[5]Cafe verde'!T13</f>
        <v>272.58377899999999</v>
      </c>
      <c r="U11" s="118">
        <f>'[5]Cafe verde'!U13/60</f>
        <v>0.70715165000000002</v>
      </c>
    </row>
    <row r="12" spans="1:23" customFormat="1" ht="15" x14ac:dyDescent="0.25">
      <c r="A12" s="67" t="str">
        <f>'[5]Cafe verde'!A14</f>
        <v>Países Baixos (Holanda)</v>
      </c>
      <c r="B12" s="117">
        <f>'[5]Cafe verde'!B14</f>
        <v>54.653424000000001</v>
      </c>
      <c r="C12" s="117">
        <f>'[5]Cafe verde'!C14/60</f>
        <v>0.32342033333333331</v>
      </c>
      <c r="D12" s="117">
        <f>'[5]Cafe verde'!D14</f>
        <v>68.098535999999996</v>
      </c>
      <c r="E12" s="117">
        <f>'[5]Cafe verde'!E14/60</f>
        <v>0.49142851666666665</v>
      </c>
      <c r="F12" s="117">
        <f>'[5]Cafe verde'!F14</f>
        <v>88.499609000000007</v>
      </c>
      <c r="G12" s="117">
        <f>'[5]Cafe verde'!G14/60</f>
        <v>0.93781838333333334</v>
      </c>
      <c r="H12" s="117">
        <f>'[5]Cafe verde'!H14</f>
        <v>79.008622000000003</v>
      </c>
      <c r="I12" s="117">
        <f>'[5]Cafe verde'!I14/60</f>
        <v>0.60372663333333343</v>
      </c>
      <c r="J12" s="118">
        <f>'[5]Cafe verde'!J14</f>
        <v>71.38973</v>
      </c>
      <c r="K12" s="117">
        <f>'[5]Cafe verde'!K14/60</f>
        <v>0.43561858333333336</v>
      </c>
      <c r="L12" s="117">
        <f>'[5]Cafe verde'!L14</f>
        <v>202.66099199999999</v>
      </c>
      <c r="M12" s="117">
        <f>'[5]Cafe verde'!M14/60</f>
        <v>0.82233721666666659</v>
      </c>
      <c r="N12" s="117">
        <f>'[5]Cafe verde'!N14</f>
        <v>244.908669</v>
      </c>
      <c r="O12" s="117">
        <f>'[5]Cafe verde'!O14/60</f>
        <v>1.1300668166666665</v>
      </c>
      <c r="P12" s="117">
        <f>'[5]Cafe verde'!P14</f>
        <v>337.18099100000001</v>
      </c>
      <c r="Q12" s="117">
        <f>'[5]Cafe verde'!Q14/60</f>
        <v>1.3235934833333334</v>
      </c>
      <c r="R12" s="117">
        <f>'[5]Cafe verde'!R14</f>
        <v>574.34299599999997</v>
      </c>
      <c r="S12" s="117">
        <f>'[5]Cafe verde'!S14/60</f>
        <v>1.4198923166666666</v>
      </c>
      <c r="T12" s="117">
        <f>'[5]Cafe verde'!T14</f>
        <v>152.14977400000001</v>
      </c>
      <c r="U12" s="118">
        <f>'[5]Cafe verde'!U14/60</f>
        <v>0.36994683333333334</v>
      </c>
    </row>
    <row r="13" spans="1:23" customFormat="1" ht="15" x14ac:dyDescent="0.25">
      <c r="A13" s="67" t="str">
        <f>'[5]Cafe verde'!A15</f>
        <v>Rússia</v>
      </c>
      <c r="B13" s="117">
        <f>'[5]Cafe verde'!B15</f>
        <v>82.977897999999996</v>
      </c>
      <c r="C13" s="117">
        <f>'[5]Cafe verde'!C15/60</f>
        <v>0.50342789999999993</v>
      </c>
      <c r="D13" s="117">
        <f>'[5]Cafe verde'!D15</f>
        <v>66.594127</v>
      </c>
      <c r="E13" s="117">
        <f>'[5]Cafe verde'!E15/60</f>
        <v>0.46298800000000001</v>
      </c>
      <c r="F13" s="117">
        <f>'[5]Cafe verde'!F15</f>
        <v>85.149630999999999</v>
      </c>
      <c r="G13" s="117">
        <f>'[5]Cafe verde'!G15/60</f>
        <v>0.71013148333333331</v>
      </c>
      <c r="H13" s="117">
        <f>'[5]Cafe verde'!H15</f>
        <v>111.316166</v>
      </c>
      <c r="I13" s="117">
        <f>'[5]Cafe verde'!I15/60</f>
        <v>0.90796359999999998</v>
      </c>
      <c r="J13" s="118">
        <f>'[5]Cafe verde'!J15</f>
        <v>132.82387700000001</v>
      </c>
      <c r="K13" s="117">
        <f>'[5]Cafe verde'!K15/60</f>
        <v>0.90169069999999996</v>
      </c>
      <c r="L13" s="117">
        <f>'[5]Cafe verde'!L15</f>
        <v>129.38317699999999</v>
      </c>
      <c r="M13" s="117">
        <f>'[5]Cafe verde'!M15/60</f>
        <v>0.53503421666666662</v>
      </c>
      <c r="N13" s="117">
        <f>'[5]Cafe verde'!N15</f>
        <v>131.00068200000001</v>
      </c>
      <c r="O13" s="117">
        <f>'[5]Cafe verde'!O15/60</f>
        <v>0.63519771666666669</v>
      </c>
      <c r="P13" s="117">
        <f>'[5]Cafe verde'!P15</f>
        <v>266.11783300000002</v>
      </c>
      <c r="Q13" s="117">
        <f>'[5]Cafe verde'!Q15/60</f>
        <v>1.0332222333333332</v>
      </c>
      <c r="R13" s="117">
        <f>'[5]Cafe verde'!R15</f>
        <v>458.45340800000002</v>
      </c>
      <c r="S13" s="117">
        <f>'[5]Cafe verde'!S15/60</f>
        <v>1.1863707333333333</v>
      </c>
      <c r="T13" s="117">
        <f>'[5]Cafe verde'!T15</f>
        <v>171.61725200000001</v>
      </c>
      <c r="U13" s="118">
        <f>'[5]Cafe verde'!U15/60</f>
        <v>0.42628588333333334</v>
      </c>
    </row>
    <row r="14" spans="1:23" customFormat="1" ht="15" x14ac:dyDescent="0.25">
      <c r="A14" s="67" t="str">
        <f>'[5]Cafe verde'!A16</f>
        <v>Reino Unido</v>
      </c>
      <c r="B14" s="117">
        <f>'[5]Cafe verde'!B16</f>
        <v>96.118138999999999</v>
      </c>
      <c r="C14" s="117">
        <f>'[5]Cafe verde'!C16/60</f>
        <v>0.50894753333333331</v>
      </c>
      <c r="D14" s="117">
        <f>'[5]Cafe verde'!D16</f>
        <v>138.12105199999999</v>
      </c>
      <c r="E14" s="117">
        <f>'[5]Cafe verde'!E16/60</f>
        <v>1.0858528999999999</v>
      </c>
      <c r="F14" s="117">
        <f>'[5]Cafe verde'!F16</f>
        <v>104.777902</v>
      </c>
      <c r="G14" s="117">
        <f>'[5]Cafe verde'!G16/60</f>
        <v>0.83793746666666669</v>
      </c>
      <c r="H14" s="117">
        <f>'[5]Cafe verde'!H16</f>
        <v>96.056625999999994</v>
      </c>
      <c r="I14" s="117">
        <f>'[5]Cafe verde'!I16/60</f>
        <v>0.70850133333333332</v>
      </c>
      <c r="J14" s="118">
        <f>'[5]Cafe verde'!J16</f>
        <v>122.549888</v>
      </c>
      <c r="K14" s="117">
        <f>'[5]Cafe verde'!K16/60</f>
        <v>0.73429409999999995</v>
      </c>
      <c r="L14" s="117">
        <f>'[5]Cafe verde'!L16</f>
        <v>173.08673400000001</v>
      </c>
      <c r="M14" s="117">
        <f>'[5]Cafe verde'!M16/60</f>
        <v>0.6768173999999999</v>
      </c>
      <c r="N14" s="117">
        <f>'[5]Cafe verde'!N16</f>
        <v>233.50463400000001</v>
      </c>
      <c r="O14" s="117">
        <f>'[5]Cafe verde'!O16/60</f>
        <v>1.2115086166666666</v>
      </c>
      <c r="P14" s="117">
        <f>'[5]Cafe verde'!P16</f>
        <v>245.39330899999999</v>
      </c>
      <c r="Q14" s="117">
        <f>'[5]Cafe verde'!Q16/60</f>
        <v>1.0207293333333334</v>
      </c>
      <c r="R14" s="117">
        <f>'[5]Cafe verde'!R16</f>
        <v>350.33542699999998</v>
      </c>
      <c r="S14" s="117">
        <f>'[5]Cafe verde'!S16/60</f>
        <v>0.82384041666666663</v>
      </c>
      <c r="T14" s="117">
        <f>'[5]Cafe verde'!T16</f>
        <v>177.69875999999999</v>
      </c>
      <c r="U14" s="118">
        <f>'[5]Cafe verde'!U16/60</f>
        <v>0.4952427333333333</v>
      </c>
    </row>
    <row r="15" spans="1:23" customFormat="1" ht="15" x14ac:dyDescent="0.25">
      <c r="A15" s="67" t="str">
        <f>'[5]Cafe verde'!A17</f>
        <v>Coreia do Sul</v>
      </c>
      <c r="B15" s="117">
        <f>'[5]Cafe verde'!B17</f>
        <v>72.849956000000006</v>
      </c>
      <c r="C15" s="117">
        <f>'[5]Cafe verde'!C17/60</f>
        <v>0.42164990000000002</v>
      </c>
      <c r="D15" s="117">
        <f>'[5]Cafe verde'!D17</f>
        <v>72.290852999999998</v>
      </c>
      <c r="E15" s="117">
        <f>'[5]Cafe verde'!E17/60</f>
        <v>0.47609245</v>
      </c>
      <c r="F15" s="117">
        <f>'[5]Cafe verde'!F17</f>
        <v>71.924554000000001</v>
      </c>
      <c r="G15" s="117">
        <f>'[5]Cafe verde'!G17/60</f>
        <v>0.53622780000000003</v>
      </c>
      <c r="H15" s="117">
        <f>'[5]Cafe verde'!H17</f>
        <v>83.387504000000007</v>
      </c>
      <c r="I15" s="117">
        <f>'[5]Cafe verde'!I17/60</f>
        <v>0.59291343333333335</v>
      </c>
      <c r="J15" s="118">
        <f>'[5]Cafe verde'!J17</f>
        <v>109.081675</v>
      </c>
      <c r="K15" s="117">
        <f>'[5]Cafe verde'!K17/60</f>
        <v>0.63552221666666664</v>
      </c>
      <c r="L15" s="117">
        <f>'[5]Cafe verde'!L17</f>
        <v>200.56197800000001</v>
      </c>
      <c r="M15" s="117">
        <f>'[5]Cafe verde'!M17/60</f>
        <v>0.76740116666666658</v>
      </c>
      <c r="N15" s="117">
        <f>'[5]Cafe verde'!N17</f>
        <v>195.72228999999999</v>
      </c>
      <c r="O15" s="117">
        <f>'[5]Cafe verde'!O17/60</f>
        <v>0.88354833333333338</v>
      </c>
      <c r="P15" s="117">
        <f>'[5]Cafe verde'!P17</f>
        <v>241.730433</v>
      </c>
      <c r="Q15" s="117">
        <f>'[5]Cafe verde'!Q17/60</f>
        <v>0.92820476666666674</v>
      </c>
      <c r="R15" s="117">
        <f>'[5]Cafe verde'!R17</f>
        <v>358.06305300000002</v>
      </c>
      <c r="S15" s="117">
        <f>'[5]Cafe verde'!S17/60</f>
        <v>0.88725926666666666</v>
      </c>
      <c r="T15" s="117">
        <f>'[5]Cafe verde'!T17</f>
        <v>154.44755599999999</v>
      </c>
      <c r="U15" s="118">
        <f>'[5]Cafe verde'!U17/60</f>
        <v>0.34819976666666663</v>
      </c>
    </row>
    <row r="16" spans="1:23" customFormat="1" ht="15" x14ac:dyDescent="0.25">
      <c r="A16" s="67" t="str">
        <f>'[5]Cafe verde'!A18</f>
        <v>Canadá</v>
      </c>
      <c r="B16" s="117">
        <f>'[5]Cafe verde'!B18</f>
        <v>115.824489</v>
      </c>
      <c r="C16" s="117">
        <f>'[5]Cafe verde'!C18/60</f>
        <v>0.68329683333333335</v>
      </c>
      <c r="D16" s="117">
        <f>'[5]Cafe verde'!D18</f>
        <v>113.796404</v>
      </c>
      <c r="E16" s="117">
        <f>'[5]Cafe verde'!E18/60</f>
        <v>0.72729396666666668</v>
      </c>
      <c r="F16" s="117">
        <f>'[5]Cafe verde'!F18</f>
        <v>110.086381</v>
      </c>
      <c r="G16" s="117">
        <f>'[5]Cafe verde'!G18/60</f>
        <v>0.80646969999999996</v>
      </c>
      <c r="H16" s="117">
        <f>'[5]Cafe verde'!H18</f>
        <v>102.696789</v>
      </c>
      <c r="I16" s="117">
        <f>'[5]Cafe verde'!I18/60</f>
        <v>0.73666498333333341</v>
      </c>
      <c r="J16" s="118">
        <f>'[5]Cafe verde'!J18</f>
        <v>109.65392799999999</v>
      </c>
      <c r="K16" s="117">
        <f>'[5]Cafe verde'!K18/60</f>
        <v>0.7145083333333333</v>
      </c>
      <c r="L16" s="117">
        <f>'[5]Cafe verde'!L18</f>
        <v>155.96350000000001</v>
      </c>
      <c r="M16" s="117">
        <f>'[5]Cafe verde'!M18/60</f>
        <v>0.68967768333333335</v>
      </c>
      <c r="N16" s="117">
        <f>'[5]Cafe verde'!N18</f>
        <v>110.786455</v>
      </c>
      <c r="O16" s="117">
        <f>'[5]Cafe verde'!O18/60</f>
        <v>0.51736113333333333</v>
      </c>
      <c r="P16" s="117">
        <f>'[5]Cafe verde'!P18</f>
        <v>231.347296</v>
      </c>
      <c r="Q16" s="117">
        <f>'[5]Cafe verde'!Q18/60</f>
        <v>0.89860593333333338</v>
      </c>
      <c r="R16" s="117">
        <f>'[5]Cafe verde'!R18</f>
        <v>336.07087999999999</v>
      </c>
      <c r="S16" s="117">
        <f>'[5]Cafe verde'!S18/60</f>
        <v>0.8274971333333333</v>
      </c>
      <c r="T16" s="117">
        <f>'[5]Cafe verde'!T18</f>
        <v>120.574564</v>
      </c>
      <c r="U16" s="118">
        <f>'[5]Cafe verde'!U18/60</f>
        <v>0.28525195000000003</v>
      </c>
    </row>
    <row r="17" spans="1:21" customFormat="1" ht="15" x14ac:dyDescent="0.25">
      <c r="A17" s="67" t="str">
        <f>'[5]Cafe verde'!A19</f>
        <v>Suécia</v>
      </c>
      <c r="B17" s="117">
        <f>'[5]Cafe verde'!B19</f>
        <v>100.455822</v>
      </c>
      <c r="C17" s="117">
        <f>'[5]Cafe verde'!C19/60</f>
        <v>0.62133689999999997</v>
      </c>
      <c r="D17" s="117">
        <f>'[5]Cafe verde'!D19</f>
        <v>92.041977000000003</v>
      </c>
      <c r="E17" s="117">
        <f>'[5]Cafe verde'!E19/60</f>
        <v>0.64072413333333322</v>
      </c>
      <c r="F17" s="117">
        <f>'[5]Cafe verde'!F19</f>
        <v>78.132940000000005</v>
      </c>
      <c r="G17" s="117">
        <f>'[5]Cafe verde'!G19/60</f>
        <v>0.63230618333333333</v>
      </c>
      <c r="H17" s="117">
        <f>'[5]Cafe verde'!H19</f>
        <v>93.988609999999994</v>
      </c>
      <c r="I17" s="117">
        <f>'[5]Cafe verde'!I19/60</f>
        <v>0.70571243333333333</v>
      </c>
      <c r="J17" s="118">
        <f>'[5]Cafe verde'!J19</f>
        <v>93.402190000000004</v>
      </c>
      <c r="K17" s="117">
        <f>'[5]Cafe verde'!K19/60</f>
        <v>0.6105552500000001</v>
      </c>
      <c r="L17" s="117">
        <f>'[5]Cafe verde'!L19</f>
        <v>145.42759000000001</v>
      </c>
      <c r="M17" s="117">
        <f>'[5]Cafe verde'!M19/60</f>
        <v>0.63011466666666671</v>
      </c>
      <c r="N17" s="117">
        <f>'[5]Cafe verde'!N19</f>
        <v>140.894409</v>
      </c>
      <c r="O17" s="117">
        <f>'[5]Cafe verde'!O19/60</f>
        <v>0.66401216666666663</v>
      </c>
      <c r="P17" s="117">
        <f>'[5]Cafe verde'!P19</f>
        <v>178.154944</v>
      </c>
      <c r="Q17" s="117">
        <f>'[5]Cafe verde'!Q19/60</f>
        <v>0.69740083333333336</v>
      </c>
      <c r="R17" s="117">
        <f>'[5]Cafe verde'!R19</f>
        <v>288.80391700000001</v>
      </c>
      <c r="S17" s="117">
        <f>'[5]Cafe verde'!S19/60</f>
        <v>0.66824203333333332</v>
      </c>
      <c r="T17" s="117">
        <f>'[5]Cafe verde'!T19</f>
        <v>121.07932</v>
      </c>
      <c r="U17" s="118">
        <f>'[5]Cafe verde'!U19/60</f>
        <v>0.29310741666666668</v>
      </c>
    </row>
    <row r="18" spans="1:21" customFormat="1" ht="15" x14ac:dyDescent="0.25">
      <c r="A18" s="67" t="str">
        <f>'[5]Cafe verde'!A20</f>
        <v>França</v>
      </c>
      <c r="B18" s="117">
        <f>'[5]Cafe verde'!B20</f>
        <v>114.46343899999999</v>
      </c>
      <c r="C18" s="117">
        <f>'[5]Cafe verde'!C20/60</f>
        <v>0.70673331666666661</v>
      </c>
      <c r="D18" s="117">
        <f>'[5]Cafe verde'!D20</f>
        <v>104.693286</v>
      </c>
      <c r="E18" s="117">
        <f>'[5]Cafe verde'!E20/60</f>
        <v>0.74500376666666668</v>
      </c>
      <c r="F18" s="117">
        <f>'[5]Cafe verde'!F20</f>
        <v>99.799785</v>
      </c>
      <c r="G18" s="117">
        <f>'[5]Cafe verde'!G20/60</f>
        <v>0.80566125</v>
      </c>
      <c r="H18" s="117">
        <f>'[5]Cafe verde'!H20</f>
        <v>104.63757200000001</v>
      </c>
      <c r="I18" s="117">
        <f>'[5]Cafe verde'!I20/60</f>
        <v>0.82891641666666671</v>
      </c>
      <c r="J18" s="118">
        <f>'[5]Cafe verde'!J20</f>
        <v>120.058643</v>
      </c>
      <c r="K18" s="117">
        <f>'[5]Cafe verde'!K20/60</f>
        <v>0.78772778333333326</v>
      </c>
      <c r="L18" s="117">
        <f>'[5]Cafe verde'!L20</f>
        <v>172.08615</v>
      </c>
      <c r="M18" s="117">
        <f>'[5]Cafe verde'!M20/60</f>
        <v>0.70666153333333337</v>
      </c>
      <c r="N18" s="117">
        <f>'[5]Cafe verde'!N20</f>
        <v>170.69545500000001</v>
      </c>
      <c r="O18" s="117">
        <f>'[5]Cafe verde'!O20/60</f>
        <v>0.78909921666666671</v>
      </c>
      <c r="P18" s="117">
        <f>'[5]Cafe verde'!P20</f>
        <v>171.61126300000001</v>
      </c>
      <c r="Q18" s="117">
        <f>'[5]Cafe verde'!Q20/60</f>
        <v>0.6862244666666667</v>
      </c>
      <c r="R18" s="117">
        <f>'[5]Cafe verde'!R20</f>
        <v>365.798069</v>
      </c>
      <c r="S18" s="117">
        <f>'[5]Cafe verde'!S20/60</f>
        <v>0.88813315000000004</v>
      </c>
      <c r="T18" s="117">
        <f>'[5]Cafe verde'!T20</f>
        <v>172.49060700000001</v>
      </c>
      <c r="U18" s="118">
        <f>'[5]Cafe verde'!U20/60</f>
        <v>0.43681033333333336</v>
      </c>
    </row>
    <row r="19" spans="1:21" customFormat="1" ht="15" x14ac:dyDescent="0.25">
      <c r="A19" s="67" t="str">
        <f>'[5]Cafe verde'!A21</f>
        <v>Colômbia</v>
      </c>
      <c r="B19" s="117">
        <f>'[5]Cafe verde'!B21</f>
        <v>0.85467499999999996</v>
      </c>
      <c r="C19" s="117">
        <f>'[5]Cafe verde'!C21/60</f>
        <v>6.28E-3</v>
      </c>
      <c r="D19" s="117">
        <f>'[5]Cafe verde'!D21</f>
        <v>43.513016</v>
      </c>
      <c r="E19" s="117">
        <f>'[5]Cafe verde'!E21/60</f>
        <v>0.42315025000000001</v>
      </c>
      <c r="F19" s="117">
        <f>'[5]Cafe verde'!F21</f>
        <v>34.468097999999998</v>
      </c>
      <c r="G19" s="117">
        <f>'[5]Cafe verde'!G21/60</f>
        <v>0.35881649999999998</v>
      </c>
      <c r="H19" s="117">
        <f>'[5]Cafe verde'!H21</f>
        <v>65.394863999999998</v>
      </c>
      <c r="I19" s="117">
        <f>'[5]Cafe verde'!I21/60</f>
        <v>0.71373865000000003</v>
      </c>
      <c r="J19" s="118">
        <f>'[5]Cafe verde'!J21</f>
        <v>125.20325699999999</v>
      </c>
      <c r="K19" s="117">
        <f>'[5]Cafe verde'!K21/60</f>
        <v>1.1132298666666667</v>
      </c>
      <c r="L19" s="117">
        <f>'[5]Cafe verde'!L21</f>
        <v>303.89865200000003</v>
      </c>
      <c r="M19" s="117">
        <f>'[5]Cafe verde'!M21/60</f>
        <v>1.5859270000000001</v>
      </c>
      <c r="N19" s="117">
        <f>'[5]Cafe verde'!N21</f>
        <v>186.96010200000001</v>
      </c>
      <c r="O19" s="117">
        <f>'[5]Cafe verde'!O21/60</f>
        <v>1.1123953</v>
      </c>
      <c r="P19" s="117">
        <f>'[5]Cafe verde'!P21</f>
        <v>82.703385999999995</v>
      </c>
      <c r="Q19" s="117">
        <f>'[5]Cafe verde'!Q21/60</f>
        <v>0.43590839999999997</v>
      </c>
      <c r="R19" s="117">
        <f>'[5]Cafe verde'!R21</f>
        <v>213.358135</v>
      </c>
      <c r="S19" s="117">
        <f>'[5]Cafe verde'!S21/60</f>
        <v>0.71310590000000007</v>
      </c>
      <c r="T19" s="117">
        <f>'[5]Cafe verde'!T21</f>
        <v>126.854871</v>
      </c>
      <c r="U19" s="118">
        <f>'[5]Cafe verde'!U21/60</f>
        <v>0.51839628333333332</v>
      </c>
    </row>
    <row r="20" spans="1:21" ht="15" x14ac:dyDescent="0.25">
      <c r="A20" s="122" t="str">
        <f>'[5]Cafe verde'!A22</f>
        <v>Subtotal</v>
      </c>
      <c r="B20" s="123">
        <f>'[5]Cafe verde'!B22</f>
        <v>3801.8830699999999</v>
      </c>
      <c r="C20" s="123">
        <f>'[5]Cafe verde'!C22/60</f>
        <v>22.59596325</v>
      </c>
      <c r="D20" s="123">
        <f>'[5]Cafe verde'!D22</f>
        <v>3537.3024490000003</v>
      </c>
      <c r="E20" s="123">
        <f>'[5]Cafe verde'!E22/60</f>
        <v>24.682748033333336</v>
      </c>
      <c r="F20" s="123">
        <f>'[5]Cafe verde'!F22</f>
        <v>3730.7885840000004</v>
      </c>
      <c r="G20" s="123">
        <f>'[5]Cafe verde'!G22/60</f>
        <v>29.891348133333334</v>
      </c>
      <c r="H20" s="123">
        <f>'[5]Cafe verde'!H22</f>
        <v>4067.9104669999997</v>
      </c>
      <c r="I20" s="123">
        <f>'[5]Cafe verde'!I22/60</f>
        <v>31.299887566666666</v>
      </c>
      <c r="J20" s="124">
        <f>'[5]Cafe verde'!J22</f>
        <v>4738.2157100000004</v>
      </c>
      <c r="K20" s="123">
        <f>'[5]Cafe verde'!K22/60</f>
        <v>30.349075099999997</v>
      </c>
      <c r="L20" s="123">
        <f>'[5]Cafe verde'!L22</f>
        <v>7289.5484669999996</v>
      </c>
      <c r="M20" s="123">
        <f>'[5]Cafe verde'!M22/60</f>
        <v>30.344500416666666</v>
      </c>
      <c r="N20" s="123">
        <f>'[5]Cafe verde'!N22</f>
        <v>5631.3277150000004</v>
      </c>
      <c r="O20" s="123">
        <f>'[5]Cafe verde'!O22/60</f>
        <v>26.946995449999999</v>
      </c>
      <c r="P20" s="123">
        <f>'[5]Cafe verde'!P22</f>
        <v>8772.7474430000002</v>
      </c>
      <c r="Q20" s="123">
        <f>'[5]Cafe verde'!Q22/60</f>
        <v>35.378196333333335</v>
      </c>
      <c r="R20" s="123">
        <f>'[5]Cafe verde'!R22</f>
        <v>11549.693156000001</v>
      </c>
      <c r="S20" s="123">
        <f>'[5]Cafe verde'!S22/60</f>
        <v>28.972208216666669</v>
      </c>
      <c r="T20" s="123">
        <f>'[5]Cafe verde'!T22</f>
        <v>4658.592858</v>
      </c>
      <c r="U20" s="124">
        <f>'[5]Cafe verde'!U22/60</f>
        <v>11.932283066666667</v>
      </c>
    </row>
    <row r="21" spans="1:21" customFormat="1" ht="15" x14ac:dyDescent="0.25">
      <c r="A21" s="67" t="s">
        <v>69</v>
      </c>
      <c r="B21" s="117">
        <f>B22-B20</f>
        <v>798.3552550000004</v>
      </c>
      <c r="C21" s="117">
        <f t="shared" ref="C21:U21" si="0">C22-C20</f>
        <v>4.8675555833333313</v>
      </c>
      <c r="D21" s="117">
        <f t="shared" si="0"/>
        <v>822.70947399999977</v>
      </c>
      <c r="E21" s="117">
        <f t="shared" si="0"/>
        <v>5.7674203999999989</v>
      </c>
      <c r="F21" s="117">
        <f t="shared" si="0"/>
        <v>844.23581399999921</v>
      </c>
      <c r="G21" s="117">
        <f t="shared" si="0"/>
        <v>7.2898203666666639</v>
      </c>
      <c r="H21" s="117">
        <f t="shared" si="0"/>
        <v>905.81773900000007</v>
      </c>
      <c r="I21" s="117">
        <f t="shared" si="0"/>
        <v>8.2435025333333307</v>
      </c>
      <c r="J21" s="118">
        <f t="shared" si="0"/>
        <v>1066.4695439999996</v>
      </c>
      <c r="K21" s="117">
        <f t="shared" si="0"/>
        <v>7.6971422833333314</v>
      </c>
      <c r="L21" s="117">
        <f t="shared" si="0"/>
        <v>1224.5471910000006</v>
      </c>
      <c r="M21" s="117">
        <f t="shared" si="0"/>
        <v>5.1897817499999981</v>
      </c>
      <c r="N21" s="117">
        <f t="shared" si="0"/>
        <v>1682.8571430000011</v>
      </c>
      <c r="O21" s="117">
        <f t="shared" si="0"/>
        <v>8.3324084999999961</v>
      </c>
      <c r="P21" s="117">
        <f t="shared" si="0"/>
        <v>2565.3284429999985</v>
      </c>
      <c r="Q21" s="117">
        <f t="shared" si="0"/>
        <v>10.76690314999999</v>
      </c>
      <c r="R21" s="117">
        <f t="shared" si="0"/>
        <v>3293.2174400000004</v>
      </c>
      <c r="S21" s="117">
        <f t="shared" si="0"/>
        <v>8.8437588833333329</v>
      </c>
      <c r="T21" s="117">
        <f t="shared" si="0"/>
        <v>1298.0795429999998</v>
      </c>
      <c r="U21" s="118">
        <f t="shared" si="0"/>
        <v>3.560199149999999</v>
      </c>
    </row>
    <row r="22" spans="1:21" customFormat="1" ht="15" x14ac:dyDescent="0.25">
      <c r="A22" s="77" t="s">
        <v>70</v>
      </c>
      <c r="B22" s="125">
        <f>'Exportação - Sacas'!B5</f>
        <v>4600.2383250000003</v>
      </c>
      <c r="C22" s="125">
        <f>'Exportação - Sacas'!C5</f>
        <v>27.463518833333332</v>
      </c>
      <c r="D22" s="125">
        <f>'Exportação - Sacas'!D5</f>
        <v>4360.011923</v>
      </c>
      <c r="E22" s="125">
        <f>'Exportação - Sacas'!E5</f>
        <v>30.450168433333335</v>
      </c>
      <c r="F22" s="125">
        <f>'Exportação - Sacas'!F5</f>
        <v>4575.0243979999996</v>
      </c>
      <c r="G22" s="125">
        <f>'Exportação - Sacas'!G5</f>
        <v>37.181168499999998</v>
      </c>
      <c r="H22" s="125">
        <f>'Exportação - Sacas'!H5</f>
        <v>4973.7282059999998</v>
      </c>
      <c r="I22" s="125">
        <f>'Exportação - Sacas'!I5</f>
        <v>39.543390099999996</v>
      </c>
      <c r="J22" s="125">
        <f>'Exportação - Sacas'!J5</f>
        <v>5804.685254</v>
      </c>
      <c r="K22" s="125">
        <f>'Exportação - Sacas'!K5</f>
        <v>38.046217383333328</v>
      </c>
      <c r="L22" s="125">
        <f>'Exportação - Sacas'!L5</f>
        <v>8514.0956580000002</v>
      </c>
      <c r="M22" s="125">
        <f>'Exportação - Sacas'!M5</f>
        <v>35.534282166666664</v>
      </c>
      <c r="N22" s="125">
        <f>'Exportação - Sacas'!N5</f>
        <v>7314.1848580000014</v>
      </c>
      <c r="O22" s="125">
        <f>'Exportação - Sacas'!O5</f>
        <v>35.279403949999995</v>
      </c>
      <c r="P22" s="125">
        <f>'Exportação - Sacas'!P5</f>
        <v>11338.075885999999</v>
      </c>
      <c r="Q22" s="125">
        <f>'Exportação - Sacas'!Q5</f>
        <v>46.145099483333325</v>
      </c>
      <c r="R22" s="125">
        <f>'Exportação - Sacas'!R5</f>
        <v>14842.910596000002</v>
      </c>
      <c r="S22" s="125">
        <f>'Exportação - Sacas'!S5</f>
        <v>37.815967100000002</v>
      </c>
      <c r="T22" s="125">
        <f>'Exportação - Sacas'!T5</f>
        <v>5956.6724009999998</v>
      </c>
      <c r="U22" s="126">
        <f>'Exportação - Sacas'!U5</f>
        <v>15.492482216666666</v>
      </c>
    </row>
    <row r="23" spans="1:21" ht="15" x14ac:dyDescent="0.25">
      <c r="A23" s="94" t="str">
        <f>[2]Planilha1!$E$6</f>
        <v>Fonte: Ministério da Fazenda/Decex/Secex (www.comexstat.mdic.gov.br) - 30/06/2026, inclusive.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S23"/>
      <c r="T23"/>
      <c r="U23"/>
    </row>
    <row r="24" spans="1:21" ht="15" x14ac:dyDescent="0.25">
      <c r="A24" s="32" t="s">
        <v>60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S24"/>
      <c r="T24"/>
      <c r="U24"/>
    </row>
    <row r="25" spans="1:21" ht="15" x14ac:dyDescent="0.25">
      <c r="A25" s="33" t="s">
        <v>52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S25"/>
      <c r="T25"/>
      <c r="U25"/>
    </row>
    <row r="26" spans="1:21" ht="15" x14ac:dyDescent="0.25">
      <c r="A26" s="33" t="s">
        <v>53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S26"/>
      <c r="T26"/>
      <c r="U26"/>
    </row>
    <row r="27" spans="1:21" ht="15" x14ac:dyDescent="0.25">
      <c r="A27" s="33" t="s">
        <v>54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S27"/>
      <c r="T27"/>
      <c r="U27"/>
    </row>
    <row r="28" spans="1:21" ht="15" x14ac:dyDescent="0.25">
      <c r="A28" s="33" t="s">
        <v>58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S28"/>
      <c r="T28"/>
      <c r="U28"/>
    </row>
    <row r="29" spans="1:21" x14ac:dyDescent="0.15">
      <c r="A29" s="33" t="s">
        <v>59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</row>
    <row r="30" spans="1:21" ht="15" x14ac:dyDescent="0.25">
      <c r="A30" s="33" t="s">
        <v>55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x14ac:dyDescent="0.25">
      <c r="A31" s="33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5" x14ac:dyDescent="0.25">
      <c r="A32" s="33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13" ht="15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/>
      <c r="M33"/>
    </row>
    <row r="34" spans="1:13" ht="15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/>
      <c r="M34"/>
    </row>
    <row r="35" spans="1:13" ht="15" x14ac:dyDescent="0.2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/>
      <c r="M35"/>
    </row>
    <row r="36" spans="1:13" ht="15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/>
      <c r="M36"/>
    </row>
    <row r="37" spans="1:13" ht="15" x14ac:dyDescent="0.2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/>
      <c r="M37"/>
    </row>
    <row r="38" spans="1:13" ht="15" x14ac:dyDescent="0.2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/>
      <c r="M38"/>
    </row>
    <row r="39" spans="1:13" ht="15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/>
      <c r="M39"/>
    </row>
    <row r="40" spans="1:13" ht="15" x14ac:dyDescent="0.2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/>
      <c r="M40"/>
    </row>
    <row r="41" spans="1:13" ht="15" x14ac:dyDescent="0.25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/>
      <c r="M41"/>
    </row>
    <row r="42" spans="1:13" ht="15" x14ac:dyDescent="0.2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/>
      <c r="M42"/>
    </row>
    <row r="43" spans="1:13" ht="15" x14ac:dyDescent="0.2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/>
      <c r="M43"/>
    </row>
    <row r="44" spans="1:13" ht="15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/>
      <c r="M44"/>
    </row>
    <row r="45" spans="1:13" ht="15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/>
      <c r="M45"/>
    </row>
    <row r="46" spans="1:13" ht="15" x14ac:dyDescent="0.25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/>
      <c r="M46"/>
    </row>
  </sheetData>
  <mergeCells count="10"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</mergeCells>
  <printOptions horizontalCentered="1"/>
  <pageMargins left="0.51181102362204722" right="0.23622047244094491" top="1.4173228346456694" bottom="0.55118110236220474" header="0.31496062992125984" footer="0.31496062992125984"/>
  <pageSetup paperSize="9" scale="82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9"/>
  <sheetViews>
    <sheetView showGridLines="0" tabSelected="1" zoomScaleNormal="100" workbookViewId="0">
      <selection activeCell="P27" sqref="P27"/>
    </sheetView>
  </sheetViews>
  <sheetFormatPr defaultRowHeight="10.5" x14ac:dyDescent="0.15"/>
  <cols>
    <col min="1" max="1" width="9.85546875" style="4" bestFit="1" customWidth="1"/>
    <col min="2" max="2" width="10" style="4" bestFit="1" customWidth="1"/>
    <col min="3" max="4" width="13.28515625" style="4" customWidth="1"/>
    <col min="5" max="5" width="12.140625" style="4" customWidth="1"/>
    <col min="6" max="6" width="8.42578125" style="4" hidden="1" customWidth="1"/>
    <col min="7" max="7" width="8.140625" style="4" hidden="1" customWidth="1"/>
    <col min="8" max="10" width="9" style="4" hidden="1" customWidth="1"/>
    <col min="11" max="13" width="9" style="4" customWidth="1"/>
    <col min="14" max="14" width="12.28515625" style="4" customWidth="1"/>
    <col min="15" max="17" width="9.140625" style="4"/>
    <col min="18" max="18" width="9" style="4" customWidth="1"/>
    <col min="19" max="259" width="9.140625" style="4"/>
    <col min="260" max="260" width="12.140625" style="4" customWidth="1"/>
    <col min="261" max="262" width="8.42578125" style="4" customWidth="1"/>
    <col min="263" max="263" width="8.85546875" style="4" customWidth="1"/>
    <col min="264" max="267" width="8.42578125" style="4" customWidth="1"/>
    <col min="268" max="268" width="9.140625" style="4"/>
    <col min="269" max="270" width="8.42578125" style="4" customWidth="1"/>
    <col min="271" max="273" width="9.140625" style="4"/>
    <col min="274" max="274" width="9" style="4" customWidth="1"/>
    <col min="275" max="515" width="9.140625" style="4"/>
    <col min="516" max="516" width="12.140625" style="4" customWidth="1"/>
    <col min="517" max="518" width="8.42578125" style="4" customWidth="1"/>
    <col min="519" max="519" width="8.85546875" style="4" customWidth="1"/>
    <col min="520" max="523" width="8.42578125" style="4" customWidth="1"/>
    <col min="524" max="524" width="9.140625" style="4"/>
    <col min="525" max="526" width="8.42578125" style="4" customWidth="1"/>
    <col min="527" max="529" width="9.140625" style="4"/>
    <col min="530" max="530" width="9" style="4" customWidth="1"/>
    <col min="531" max="771" width="9.140625" style="4"/>
    <col min="772" max="772" width="12.140625" style="4" customWidth="1"/>
    <col min="773" max="774" width="8.42578125" style="4" customWidth="1"/>
    <col min="775" max="775" width="8.85546875" style="4" customWidth="1"/>
    <col min="776" max="779" width="8.42578125" style="4" customWidth="1"/>
    <col min="780" max="780" width="9.140625" style="4"/>
    <col min="781" max="782" width="8.42578125" style="4" customWidth="1"/>
    <col min="783" max="785" width="9.140625" style="4"/>
    <col min="786" max="786" width="9" style="4" customWidth="1"/>
    <col min="787" max="1027" width="9.140625" style="4"/>
    <col min="1028" max="1028" width="12.140625" style="4" customWidth="1"/>
    <col min="1029" max="1030" width="8.42578125" style="4" customWidth="1"/>
    <col min="1031" max="1031" width="8.85546875" style="4" customWidth="1"/>
    <col min="1032" max="1035" width="8.42578125" style="4" customWidth="1"/>
    <col min="1036" max="1036" width="9.140625" style="4"/>
    <col min="1037" max="1038" width="8.42578125" style="4" customWidth="1"/>
    <col min="1039" max="1041" width="9.140625" style="4"/>
    <col min="1042" max="1042" width="9" style="4" customWidth="1"/>
    <col min="1043" max="1283" width="9.140625" style="4"/>
    <col min="1284" max="1284" width="12.140625" style="4" customWidth="1"/>
    <col min="1285" max="1286" width="8.42578125" style="4" customWidth="1"/>
    <col min="1287" max="1287" width="8.85546875" style="4" customWidth="1"/>
    <col min="1288" max="1291" width="8.42578125" style="4" customWidth="1"/>
    <col min="1292" max="1292" width="9.140625" style="4"/>
    <col min="1293" max="1294" width="8.42578125" style="4" customWidth="1"/>
    <col min="1295" max="1297" width="9.140625" style="4"/>
    <col min="1298" max="1298" width="9" style="4" customWidth="1"/>
    <col min="1299" max="1539" width="9.140625" style="4"/>
    <col min="1540" max="1540" width="12.140625" style="4" customWidth="1"/>
    <col min="1541" max="1542" width="8.42578125" style="4" customWidth="1"/>
    <col min="1543" max="1543" width="8.85546875" style="4" customWidth="1"/>
    <col min="1544" max="1547" width="8.42578125" style="4" customWidth="1"/>
    <col min="1548" max="1548" width="9.140625" style="4"/>
    <col min="1549" max="1550" width="8.42578125" style="4" customWidth="1"/>
    <col min="1551" max="1553" width="9.140625" style="4"/>
    <col min="1554" max="1554" width="9" style="4" customWidth="1"/>
    <col min="1555" max="1795" width="9.140625" style="4"/>
    <col min="1796" max="1796" width="12.140625" style="4" customWidth="1"/>
    <col min="1797" max="1798" width="8.42578125" style="4" customWidth="1"/>
    <col min="1799" max="1799" width="8.85546875" style="4" customWidth="1"/>
    <col min="1800" max="1803" width="8.42578125" style="4" customWidth="1"/>
    <col min="1804" max="1804" width="9.140625" style="4"/>
    <col min="1805" max="1806" width="8.42578125" style="4" customWidth="1"/>
    <col min="1807" max="1809" width="9.140625" style="4"/>
    <col min="1810" max="1810" width="9" style="4" customWidth="1"/>
    <col min="1811" max="2051" width="9.140625" style="4"/>
    <col min="2052" max="2052" width="12.140625" style="4" customWidth="1"/>
    <col min="2053" max="2054" width="8.42578125" style="4" customWidth="1"/>
    <col min="2055" max="2055" width="8.85546875" style="4" customWidth="1"/>
    <col min="2056" max="2059" width="8.42578125" style="4" customWidth="1"/>
    <col min="2060" max="2060" width="9.140625" style="4"/>
    <col min="2061" max="2062" width="8.42578125" style="4" customWidth="1"/>
    <col min="2063" max="2065" width="9.140625" style="4"/>
    <col min="2066" max="2066" width="9" style="4" customWidth="1"/>
    <col min="2067" max="2307" width="9.140625" style="4"/>
    <col min="2308" max="2308" width="12.140625" style="4" customWidth="1"/>
    <col min="2309" max="2310" width="8.42578125" style="4" customWidth="1"/>
    <col min="2311" max="2311" width="8.85546875" style="4" customWidth="1"/>
    <col min="2312" max="2315" width="8.42578125" style="4" customWidth="1"/>
    <col min="2316" max="2316" width="9.140625" style="4"/>
    <col min="2317" max="2318" width="8.42578125" style="4" customWidth="1"/>
    <col min="2319" max="2321" width="9.140625" style="4"/>
    <col min="2322" max="2322" width="9" style="4" customWidth="1"/>
    <col min="2323" max="2563" width="9.140625" style="4"/>
    <col min="2564" max="2564" width="12.140625" style="4" customWidth="1"/>
    <col min="2565" max="2566" width="8.42578125" style="4" customWidth="1"/>
    <col min="2567" max="2567" width="8.85546875" style="4" customWidth="1"/>
    <col min="2568" max="2571" width="8.42578125" style="4" customWidth="1"/>
    <col min="2572" max="2572" width="9.140625" style="4"/>
    <col min="2573" max="2574" width="8.42578125" style="4" customWidth="1"/>
    <col min="2575" max="2577" width="9.140625" style="4"/>
    <col min="2578" max="2578" width="9" style="4" customWidth="1"/>
    <col min="2579" max="2819" width="9.140625" style="4"/>
    <col min="2820" max="2820" width="12.140625" style="4" customWidth="1"/>
    <col min="2821" max="2822" width="8.42578125" style="4" customWidth="1"/>
    <col min="2823" max="2823" width="8.85546875" style="4" customWidth="1"/>
    <col min="2824" max="2827" width="8.42578125" style="4" customWidth="1"/>
    <col min="2828" max="2828" width="9.140625" style="4"/>
    <col min="2829" max="2830" width="8.42578125" style="4" customWidth="1"/>
    <col min="2831" max="2833" width="9.140625" style="4"/>
    <col min="2834" max="2834" width="9" style="4" customWidth="1"/>
    <col min="2835" max="3075" width="9.140625" style="4"/>
    <col min="3076" max="3076" width="12.140625" style="4" customWidth="1"/>
    <col min="3077" max="3078" width="8.42578125" style="4" customWidth="1"/>
    <col min="3079" max="3079" width="8.85546875" style="4" customWidth="1"/>
    <col min="3080" max="3083" width="8.42578125" style="4" customWidth="1"/>
    <col min="3084" max="3084" width="9.140625" style="4"/>
    <col min="3085" max="3086" width="8.42578125" style="4" customWidth="1"/>
    <col min="3087" max="3089" width="9.140625" style="4"/>
    <col min="3090" max="3090" width="9" style="4" customWidth="1"/>
    <col min="3091" max="3331" width="9.140625" style="4"/>
    <col min="3332" max="3332" width="12.140625" style="4" customWidth="1"/>
    <col min="3333" max="3334" width="8.42578125" style="4" customWidth="1"/>
    <col min="3335" max="3335" width="8.85546875" style="4" customWidth="1"/>
    <col min="3336" max="3339" width="8.42578125" style="4" customWidth="1"/>
    <col min="3340" max="3340" width="9.140625" style="4"/>
    <col min="3341" max="3342" width="8.42578125" style="4" customWidth="1"/>
    <col min="3343" max="3345" width="9.140625" style="4"/>
    <col min="3346" max="3346" width="9" style="4" customWidth="1"/>
    <col min="3347" max="3587" width="9.140625" style="4"/>
    <col min="3588" max="3588" width="12.140625" style="4" customWidth="1"/>
    <col min="3589" max="3590" width="8.42578125" style="4" customWidth="1"/>
    <col min="3591" max="3591" width="8.85546875" style="4" customWidth="1"/>
    <col min="3592" max="3595" width="8.42578125" style="4" customWidth="1"/>
    <col min="3596" max="3596" width="9.140625" style="4"/>
    <col min="3597" max="3598" width="8.42578125" style="4" customWidth="1"/>
    <col min="3599" max="3601" width="9.140625" style="4"/>
    <col min="3602" max="3602" width="9" style="4" customWidth="1"/>
    <col min="3603" max="3843" width="9.140625" style="4"/>
    <col min="3844" max="3844" width="12.140625" style="4" customWidth="1"/>
    <col min="3845" max="3846" width="8.42578125" style="4" customWidth="1"/>
    <col min="3847" max="3847" width="8.85546875" style="4" customWidth="1"/>
    <col min="3848" max="3851" width="8.42578125" style="4" customWidth="1"/>
    <col min="3852" max="3852" width="9.140625" style="4"/>
    <col min="3853" max="3854" width="8.42578125" style="4" customWidth="1"/>
    <col min="3855" max="3857" width="9.140625" style="4"/>
    <col min="3858" max="3858" width="9" style="4" customWidth="1"/>
    <col min="3859" max="4099" width="9.140625" style="4"/>
    <col min="4100" max="4100" width="12.140625" style="4" customWidth="1"/>
    <col min="4101" max="4102" width="8.42578125" style="4" customWidth="1"/>
    <col min="4103" max="4103" width="8.85546875" style="4" customWidth="1"/>
    <col min="4104" max="4107" width="8.42578125" style="4" customWidth="1"/>
    <col min="4108" max="4108" width="9.140625" style="4"/>
    <col min="4109" max="4110" width="8.42578125" style="4" customWidth="1"/>
    <col min="4111" max="4113" width="9.140625" style="4"/>
    <col min="4114" max="4114" width="9" style="4" customWidth="1"/>
    <col min="4115" max="4355" width="9.140625" style="4"/>
    <col min="4356" max="4356" width="12.140625" style="4" customWidth="1"/>
    <col min="4357" max="4358" width="8.42578125" style="4" customWidth="1"/>
    <col min="4359" max="4359" width="8.85546875" style="4" customWidth="1"/>
    <col min="4360" max="4363" width="8.42578125" style="4" customWidth="1"/>
    <col min="4364" max="4364" width="9.140625" style="4"/>
    <col min="4365" max="4366" width="8.42578125" style="4" customWidth="1"/>
    <col min="4367" max="4369" width="9.140625" style="4"/>
    <col min="4370" max="4370" width="9" style="4" customWidth="1"/>
    <col min="4371" max="4611" width="9.140625" style="4"/>
    <col min="4612" max="4612" width="12.140625" style="4" customWidth="1"/>
    <col min="4613" max="4614" width="8.42578125" style="4" customWidth="1"/>
    <col min="4615" max="4615" width="8.85546875" style="4" customWidth="1"/>
    <col min="4616" max="4619" width="8.42578125" style="4" customWidth="1"/>
    <col min="4620" max="4620" width="9.140625" style="4"/>
    <col min="4621" max="4622" width="8.42578125" style="4" customWidth="1"/>
    <col min="4623" max="4625" width="9.140625" style="4"/>
    <col min="4626" max="4626" width="9" style="4" customWidth="1"/>
    <col min="4627" max="4867" width="9.140625" style="4"/>
    <col min="4868" max="4868" width="12.140625" style="4" customWidth="1"/>
    <col min="4869" max="4870" width="8.42578125" style="4" customWidth="1"/>
    <col min="4871" max="4871" width="8.85546875" style="4" customWidth="1"/>
    <col min="4872" max="4875" width="8.42578125" style="4" customWidth="1"/>
    <col min="4876" max="4876" width="9.140625" style="4"/>
    <col min="4877" max="4878" width="8.42578125" style="4" customWidth="1"/>
    <col min="4879" max="4881" width="9.140625" style="4"/>
    <col min="4882" max="4882" width="9" style="4" customWidth="1"/>
    <col min="4883" max="5123" width="9.140625" style="4"/>
    <col min="5124" max="5124" width="12.140625" style="4" customWidth="1"/>
    <col min="5125" max="5126" width="8.42578125" style="4" customWidth="1"/>
    <col min="5127" max="5127" width="8.85546875" style="4" customWidth="1"/>
    <col min="5128" max="5131" width="8.42578125" style="4" customWidth="1"/>
    <col min="5132" max="5132" width="9.140625" style="4"/>
    <col min="5133" max="5134" width="8.42578125" style="4" customWidth="1"/>
    <col min="5135" max="5137" width="9.140625" style="4"/>
    <col min="5138" max="5138" width="9" style="4" customWidth="1"/>
    <col min="5139" max="5379" width="9.140625" style="4"/>
    <col min="5380" max="5380" width="12.140625" style="4" customWidth="1"/>
    <col min="5381" max="5382" width="8.42578125" style="4" customWidth="1"/>
    <col min="5383" max="5383" width="8.85546875" style="4" customWidth="1"/>
    <col min="5384" max="5387" width="8.42578125" style="4" customWidth="1"/>
    <col min="5388" max="5388" width="9.140625" style="4"/>
    <col min="5389" max="5390" width="8.42578125" style="4" customWidth="1"/>
    <col min="5391" max="5393" width="9.140625" style="4"/>
    <col min="5394" max="5394" width="9" style="4" customWidth="1"/>
    <col min="5395" max="5635" width="9.140625" style="4"/>
    <col min="5636" max="5636" width="12.140625" style="4" customWidth="1"/>
    <col min="5637" max="5638" width="8.42578125" style="4" customWidth="1"/>
    <col min="5639" max="5639" width="8.85546875" style="4" customWidth="1"/>
    <col min="5640" max="5643" width="8.42578125" style="4" customWidth="1"/>
    <col min="5644" max="5644" width="9.140625" style="4"/>
    <col min="5645" max="5646" width="8.42578125" style="4" customWidth="1"/>
    <col min="5647" max="5649" width="9.140625" style="4"/>
    <col min="5650" max="5650" width="9" style="4" customWidth="1"/>
    <col min="5651" max="5891" width="9.140625" style="4"/>
    <col min="5892" max="5892" width="12.140625" style="4" customWidth="1"/>
    <col min="5893" max="5894" width="8.42578125" style="4" customWidth="1"/>
    <col min="5895" max="5895" width="8.85546875" style="4" customWidth="1"/>
    <col min="5896" max="5899" width="8.42578125" style="4" customWidth="1"/>
    <col min="5900" max="5900" width="9.140625" style="4"/>
    <col min="5901" max="5902" width="8.42578125" style="4" customWidth="1"/>
    <col min="5903" max="5905" width="9.140625" style="4"/>
    <col min="5906" max="5906" width="9" style="4" customWidth="1"/>
    <col min="5907" max="6147" width="9.140625" style="4"/>
    <col min="6148" max="6148" width="12.140625" style="4" customWidth="1"/>
    <col min="6149" max="6150" width="8.42578125" style="4" customWidth="1"/>
    <col min="6151" max="6151" width="8.85546875" style="4" customWidth="1"/>
    <col min="6152" max="6155" width="8.42578125" style="4" customWidth="1"/>
    <col min="6156" max="6156" width="9.140625" style="4"/>
    <col min="6157" max="6158" width="8.42578125" style="4" customWidth="1"/>
    <col min="6159" max="6161" width="9.140625" style="4"/>
    <col min="6162" max="6162" width="9" style="4" customWidth="1"/>
    <col min="6163" max="6403" width="9.140625" style="4"/>
    <col min="6404" max="6404" width="12.140625" style="4" customWidth="1"/>
    <col min="6405" max="6406" width="8.42578125" style="4" customWidth="1"/>
    <col min="6407" max="6407" width="8.85546875" style="4" customWidth="1"/>
    <col min="6408" max="6411" width="8.42578125" style="4" customWidth="1"/>
    <col min="6412" max="6412" width="9.140625" style="4"/>
    <col min="6413" max="6414" width="8.42578125" style="4" customWidth="1"/>
    <col min="6415" max="6417" width="9.140625" style="4"/>
    <col min="6418" max="6418" width="9" style="4" customWidth="1"/>
    <col min="6419" max="6659" width="9.140625" style="4"/>
    <col min="6660" max="6660" width="12.140625" style="4" customWidth="1"/>
    <col min="6661" max="6662" width="8.42578125" style="4" customWidth="1"/>
    <col min="6663" max="6663" width="8.85546875" style="4" customWidth="1"/>
    <col min="6664" max="6667" width="8.42578125" style="4" customWidth="1"/>
    <col min="6668" max="6668" width="9.140625" style="4"/>
    <col min="6669" max="6670" width="8.42578125" style="4" customWidth="1"/>
    <col min="6671" max="6673" width="9.140625" style="4"/>
    <col min="6674" max="6674" width="9" style="4" customWidth="1"/>
    <col min="6675" max="6915" width="9.140625" style="4"/>
    <col min="6916" max="6916" width="12.140625" style="4" customWidth="1"/>
    <col min="6917" max="6918" width="8.42578125" style="4" customWidth="1"/>
    <col min="6919" max="6919" width="8.85546875" style="4" customWidth="1"/>
    <col min="6920" max="6923" width="8.42578125" style="4" customWidth="1"/>
    <col min="6924" max="6924" width="9.140625" style="4"/>
    <col min="6925" max="6926" width="8.42578125" style="4" customWidth="1"/>
    <col min="6927" max="6929" width="9.140625" style="4"/>
    <col min="6930" max="6930" width="9" style="4" customWidth="1"/>
    <col min="6931" max="7171" width="9.140625" style="4"/>
    <col min="7172" max="7172" width="12.140625" style="4" customWidth="1"/>
    <col min="7173" max="7174" width="8.42578125" style="4" customWidth="1"/>
    <col min="7175" max="7175" width="8.85546875" style="4" customWidth="1"/>
    <col min="7176" max="7179" width="8.42578125" style="4" customWidth="1"/>
    <col min="7180" max="7180" width="9.140625" style="4"/>
    <col min="7181" max="7182" width="8.42578125" style="4" customWidth="1"/>
    <col min="7183" max="7185" width="9.140625" style="4"/>
    <col min="7186" max="7186" width="9" style="4" customWidth="1"/>
    <col min="7187" max="7427" width="9.140625" style="4"/>
    <col min="7428" max="7428" width="12.140625" style="4" customWidth="1"/>
    <col min="7429" max="7430" width="8.42578125" style="4" customWidth="1"/>
    <col min="7431" max="7431" width="8.85546875" style="4" customWidth="1"/>
    <col min="7432" max="7435" width="8.42578125" style="4" customWidth="1"/>
    <col min="7436" max="7436" width="9.140625" style="4"/>
    <col min="7437" max="7438" width="8.42578125" style="4" customWidth="1"/>
    <col min="7439" max="7441" width="9.140625" style="4"/>
    <col min="7442" max="7442" width="9" style="4" customWidth="1"/>
    <col min="7443" max="7683" width="9.140625" style="4"/>
    <col min="7684" max="7684" width="12.140625" style="4" customWidth="1"/>
    <col min="7685" max="7686" width="8.42578125" style="4" customWidth="1"/>
    <col min="7687" max="7687" width="8.85546875" style="4" customWidth="1"/>
    <col min="7688" max="7691" width="8.42578125" style="4" customWidth="1"/>
    <col min="7692" max="7692" width="9.140625" style="4"/>
    <col min="7693" max="7694" width="8.42578125" style="4" customWidth="1"/>
    <col min="7695" max="7697" width="9.140625" style="4"/>
    <col min="7698" max="7698" width="9" style="4" customWidth="1"/>
    <col min="7699" max="7939" width="9.140625" style="4"/>
    <col min="7940" max="7940" width="12.140625" style="4" customWidth="1"/>
    <col min="7941" max="7942" width="8.42578125" style="4" customWidth="1"/>
    <col min="7943" max="7943" width="8.85546875" style="4" customWidth="1"/>
    <col min="7944" max="7947" width="8.42578125" style="4" customWidth="1"/>
    <col min="7948" max="7948" width="9.140625" style="4"/>
    <col min="7949" max="7950" width="8.42578125" style="4" customWidth="1"/>
    <col min="7951" max="7953" width="9.140625" style="4"/>
    <col min="7954" max="7954" width="9" style="4" customWidth="1"/>
    <col min="7955" max="8195" width="9.140625" style="4"/>
    <col min="8196" max="8196" width="12.140625" style="4" customWidth="1"/>
    <col min="8197" max="8198" width="8.42578125" style="4" customWidth="1"/>
    <col min="8199" max="8199" width="8.85546875" style="4" customWidth="1"/>
    <col min="8200" max="8203" width="8.42578125" style="4" customWidth="1"/>
    <col min="8204" max="8204" width="9.140625" style="4"/>
    <col min="8205" max="8206" width="8.42578125" style="4" customWidth="1"/>
    <col min="8207" max="8209" width="9.140625" style="4"/>
    <col min="8210" max="8210" width="9" style="4" customWidth="1"/>
    <col min="8211" max="8451" width="9.140625" style="4"/>
    <col min="8452" max="8452" width="12.140625" style="4" customWidth="1"/>
    <col min="8453" max="8454" width="8.42578125" style="4" customWidth="1"/>
    <col min="8455" max="8455" width="8.85546875" style="4" customWidth="1"/>
    <col min="8456" max="8459" width="8.42578125" style="4" customWidth="1"/>
    <col min="8460" max="8460" width="9.140625" style="4"/>
    <col min="8461" max="8462" width="8.42578125" style="4" customWidth="1"/>
    <col min="8463" max="8465" width="9.140625" style="4"/>
    <col min="8466" max="8466" width="9" style="4" customWidth="1"/>
    <col min="8467" max="8707" width="9.140625" style="4"/>
    <col min="8708" max="8708" width="12.140625" style="4" customWidth="1"/>
    <col min="8709" max="8710" width="8.42578125" style="4" customWidth="1"/>
    <col min="8711" max="8711" width="8.85546875" style="4" customWidth="1"/>
    <col min="8712" max="8715" width="8.42578125" style="4" customWidth="1"/>
    <col min="8716" max="8716" width="9.140625" style="4"/>
    <col min="8717" max="8718" width="8.42578125" style="4" customWidth="1"/>
    <col min="8719" max="8721" width="9.140625" style="4"/>
    <col min="8722" max="8722" width="9" style="4" customWidth="1"/>
    <col min="8723" max="8963" width="9.140625" style="4"/>
    <col min="8964" max="8964" width="12.140625" style="4" customWidth="1"/>
    <col min="8965" max="8966" width="8.42578125" style="4" customWidth="1"/>
    <col min="8967" max="8967" width="8.85546875" style="4" customWidth="1"/>
    <col min="8968" max="8971" width="8.42578125" style="4" customWidth="1"/>
    <col min="8972" max="8972" width="9.140625" style="4"/>
    <col min="8973" max="8974" width="8.42578125" style="4" customWidth="1"/>
    <col min="8975" max="8977" width="9.140625" style="4"/>
    <col min="8978" max="8978" width="9" style="4" customWidth="1"/>
    <col min="8979" max="9219" width="9.140625" style="4"/>
    <col min="9220" max="9220" width="12.140625" style="4" customWidth="1"/>
    <col min="9221" max="9222" width="8.42578125" style="4" customWidth="1"/>
    <col min="9223" max="9223" width="8.85546875" style="4" customWidth="1"/>
    <col min="9224" max="9227" width="8.42578125" style="4" customWidth="1"/>
    <col min="9228" max="9228" width="9.140625" style="4"/>
    <col min="9229" max="9230" width="8.42578125" style="4" customWidth="1"/>
    <col min="9231" max="9233" width="9.140625" style="4"/>
    <col min="9234" max="9234" width="9" style="4" customWidth="1"/>
    <col min="9235" max="9475" width="9.140625" style="4"/>
    <col min="9476" max="9476" width="12.140625" style="4" customWidth="1"/>
    <col min="9477" max="9478" width="8.42578125" style="4" customWidth="1"/>
    <col min="9479" max="9479" width="8.85546875" style="4" customWidth="1"/>
    <col min="9480" max="9483" width="8.42578125" style="4" customWidth="1"/>
    <col min="9484" max="9484" width="9.140625" style="4"/>
    <col min="9485" max="9486" width="8.42578125" style="4" customWidth="1"/>
    <col min="9487" max="9489" width="9.140625" style="4"/>
    <col min="9490" max="9490" width="9" style="4" customWidth="1"/>
    <col min="9491" max="9731" width="9.140625" style="4"/>
    <col min="9732" max="9732" width="12.140625" style="4" customWidth="1"/>
    <col min="9733" max="9734" width="8.42578125" style="4" customWidth="1"/>
    <col min="9735" max="9735" width="8.85546875" style="4" customWidth="1"/>
    <col min="9736" max="9739" width="8.42578125" style="4" customWidth="1"/>
    <col min="9740" max="9740" width="9.140625" style="4"/>
    <col min="9741" max="9742" width="8.42578125" style="4" customWidth="1"/>
    <col min="9743" max="9745" width="9.140625" style="4"/>
    <col min="9746" max="9746" width="9" style="4" customWidth="1"/>
    <col min="9747" max="9987" width="9.140625" style="4"/>
    <col min="9988" max="9988" width="12.140625" style="4" customWidth="1"/>
    <col min="9989" max="9990" width="8.42578125" style="4" customWidth="1"/>
    <col min="9991" max="9991" width="8.85546875" style="4" customWidth="1"/>
    <col min="9992" max="9995" width="8.42578125" style="4" customWidth="1"/>
    <col min="9996" max="9996" width="9.140625" style="4"/>
    <col min="9997" max="9998" width="8.42578125" style="4" customWidth="1"/>
    <col min="9999" max="10001" width="9.140625" style="4"/>
    <col min="10002" max="10002" width="9" style="4" customWidth="1"/>
    <col min="10003" max="10243" width="9.140625" style="4"/>
    <col min="10244" max="10244" width="12.140625" style="4" customWidth="1"/>
    <col min="10245" max="10246" width="8.42578125" style="4" customWidth="1"/>
    <col min="10247" max="10247" width="8.85546875" style="4" customWidth="1"/>
    <col min="10248" max="10251" width="8.42578125" style="4" customWidth="1"/>
    <col min="10252" max="10252" width="9.140625" style="4"/>
    <col min="10253" max="10254" width="8.42578125" style="4" customWidth="1"/>
    <col min="10255" max="10257" width="9.140625" style="4"/>
    <col min="10258" max="10258" width="9" style="4" customWidth="1"/>
    <col min="10259" max="10499" width="9.140625" style="4"/>
    <col min="10500" max="10500" width="12.140625" style="4" customWidth="1"/>
    <col min="10501" max="10502" width="8.42578125" style="4" customWidth="1"/>
    <col min="10503" max="10503" width="8.85546875" style="4" customWidth="1"/>
    <col min="10504" max="10507" width="8.42578125" style="4" customWidth="1"/>
    <col min="10508" max="10508" width="9.140625" style="4"/>
    <col min="10509" max="10510" width="8.42578125" style="4" customWidth="1"/>
    <col min="10511" max="10513" width="9.140625" style="4"/>
    <col min="10514" max="10514" width="9" style="4" customWidth="1"/>
    <col min="10515" max="10755" width="9.140625" style="4"/>
    <col min="10756" max="10756" width="12.140625" style="4" customWidth="1"/>
    <col min="10757" max="10758" width="8.42578125" style="4" customWidth="1"/>
    <col min="10759" max="10759" width="8.85546875" style="4" customWidth="1"/>
    <col min="10760" max="10763" width="8.42578125" style="4" customWidth="1"/>
    <col min="10764" max="10764" width="9.140625" style="4"/>
    <col min="10765" max="10766" width="8.42578125" style="4" customWidth="1"/>
    <col min="10767" max="10769" width="9.140625" style="4"/>
    <col min="10770" max="10770" width="9" style="4" customWidth="1"/>
    <col min="10771" max="11011" width="9.140625" style="4"/>
    <col min="11012" max="11012" width="12.140625" style="4" customWidth="1"/>
    <col min="11013" max="11014" width="8.42578125" style="4" customWidth="1"/>
    <col min="11015" max="11015" width="8.85546875" style="4" customWidth="1"/>
    <col min="11016" max="11019" width="8.42578125" style="4" customWidth="1"/>
    <col min="11020" max="11020" width="9.140625" style="4"/>
    <col min="11021" max="11022" width="8.42578125" style="4" customWidth="1"/>
    <col min="11023" max="11025" width="9.140625" style="4"/>
    <col min="11026" max="11026" width="9" style="4" customWidth="1"/>
    <col min="11027" max="11267" width="9.140625" style="4"/>
    <col min="11268" max="11268" width="12.140625" style="4" customWidth="1"/>
    <col min="11269" max="11270" width="8.42578125" style="4" customWidth="1"/>
    <col min="11271" max="11271" width="8.85546875" style="4" customWidth="1"/>
    <col min="11272" max="11275" width="8.42578125" style="4" customWidth="1"/>
    <col min="11276" max="11276" width="9.140625" style="4"/>
    <col min="11277" max="11278" width="8.42578125" style="4" customWidth="1"/>
    <col min="11279" max="11281" width="9.140625" style="4"/>
    <col min="11282" max="11282" width="9" style="4" customWidth="1"/>
    <col min="11283" max="11523" width="9.140625" style="4"/>
    <col min="11524" max="11524" width="12.140625" style="4" customWidth="1"/>
    <col min="11525" max="11526" width="8.42578125" style="4" customWidth="1"/>
    <col min="11527" max="11527" width="8.85546875" style="4" customWidth="1"/>
    <col min="11528" max="11531" width="8.42578125" style="4" customWidth="1"/>
    <col min="11532" max="11532" width="9.140625" style="4"/>
    <col min="11533" max="11534" width="8.42578125" style="4" customWidth="1"/>
    <col min="11535" max="11537" width="9.140625" style="4"/>
    <col min="11538" max="11538" width="9" style="4" customWidth="1"/>
    <col min="11539" max="11779" width="9.140625" style="4"/>
    <col min="11780" max="11780" width="12.140625" style="4" customWidth="1"/>
    <col min="11781" max="11782" width="8.42578125" style="4" customWidth="1"/>
    <col min="11783" max="11783" width="8.85546875" style="4" customWidth="1"/>
    <col min="11784" max="11787" width="8.42578125" style="4" customWidth="1"/>
    <col min="11788" max="11788" width="9.140625" style="4"/>
    <col min="11789" max="11790" width="8.42578125" style="4" customWidth="1"/>
    <col min="11791" max="11793" width="9.140625" style="4"/>
    <col min="11794" max="11794" width="9" style="4" customWidth="1"/>
    <col min="11795" max="12035" width="9.140625" style="4"/>
    <col min="12036" max="12036" width="12.140625" style="4" customWidth="1"/>
    <col min="12037" max="12038" width="8.42578125" style="4" customWidth="1"/>
    <col min="12039" max="12039" width="8.85546875" style="4" customWidth="1"/>
    <col min="12040" max="12043" width="8.42578125" style="4" customWidth="1"/>
    <col min="12044" max="12044" width="9.140625" style="4"/>
    <col min="12045" max="12046" width="8.42578125" style="4" customWidth="1"/>
    <col min="12047" max="12049" width="9.140625" style="4"/>
    <col min="12050" max="12050" width="9" style="4" customWidth="1"/>
    <col min="12051" max="12291" width="9.140625" style="4"/>
    <col min="12292" max="12292" width="12.140625" style="4" customWidth="1"/>
    <col min="12293" max="12294" width="8.42578125" style="4" customWidth="1"/>
    <col min="12295" max="12295" width="8.85546875" style="4" customWidth="1"/>
    <col min="12296" max="12299" width="8.42578125" style="4" customWidth="1"/>
    <col min="12300" max="12300" width="9.140625" style="4"/>
    <col min="12301" max="12302" width="8.42578125" style="4" customWidth="1"/>
    <col min="12303" max="12305" width="9.140625" style="4"/>
    <col min="12306" max="12306" width="9" style="4" customWidth="1"/>
    <col min="12307" max="12547" width="9.140625" style="4"/>
    <col min="12548" max="12548" width="12.140625" style="4" customWidth="1"/>
    <col min="12549" max="12550" width="8.42578125" style="4" customWidth="1"/>
    <col min="12551" max="12551" width="8.85546875" style="4" customWidth="1"/>
    <col min="12552" max="12555" width="8.42578125" style="4" customWidth="1"/>
    <col min="12556" max="12556" width="9.140625" style="4"/>
    <col min="12557" max="12558" width="8.42578125" style="4" customWidth="1"/>
    <col min="12559" max="12561" width="9.140625" style="4"/>
    <col min="12562" max="12562" width="9" style="4" customWidth="1"/>
    <col min="12563" max="12803" width="9.140625" style="4"/>
    <col min="12804" max="12804" width="12.140625" style="4" customWidth="1"/>
    <col min="12805" max="12806" width="8.42578125" style="4" customWidth="1"/>
    <col min="12807" max="12807" width="8.85546875" style="4" customWidth="1"/>
    <col min="12808" max="12811" width="8.42578125" style="4" customWidth="1"/>
    <col min="12812" max="12812" width="9.140625" style="4"/>
    <col min="12813" max="12814" width="8.42578125" style="4" customWidth="1"/>
    <col min="12815" max="12817" width="9.140625" style="4"/>
    <col min="12818" max="12818" width="9" style="4" customWidth="1"/>
    <col min="12819" max="13059" width="9.140625" style="4"/>
    <col min="13060" max="13060" width="12.140625" style="4" customWidth="1"/>
    <col min="13061" max="13062" width="8.42578125" style="4" customWidth="1"/>
    <col min="13063" max="13063" width="8.85546875" style="4" customWidth="1"/>
    <col min="13064" max="13067" width="8.42578125" style="4" customWidth="1"/>
    <col min="13068" max="13068" width="9.140625" style="4"/>
    <col min="13069" max="13070" width="8.42578125" style="4" customWidth="1"/>
    <col min="13071" max="13073" width="9.140625" style="4"/>
    <col min="13074" max="13074" width="9" style="4" customWidth="1"/>
    <col min="13075" max="13315" width="9.140625" style="4"/>
    <col min="13316" max="13316" width="12.140625" style="4" customWidth="1"/>
    <col min="13317" max="13318" width="8.42578125" style="4" customWidth="1"/>
    <col min="13319" max="13319" width="8.85546875" style="4" customWidth="1"/>
    <col min="13320" max="13323" width="8.42578125" style="4" customWidth="1"/>
    <col min="13324" max="13324" width="9.140625" style="4"/>
    <col min="13325" max="13326" width="8.42578125" style="4" customWidth="1"/>
    <col min="13327" max="13329" width="9.140625" style="4"/>
    <col min="13330" max="13330" width="9" style="4" customWidth="1"/>
    <col min="13331" max="13571" width="9.140625" style="4"/>
    <col min="13572" max="13572" width="12.140625" style="4" customWidth="1"/>
    <col min="13573" max="13574" width="8.42578125" style="4" customWidth="1"/>
    <col min="13575" max="13575" width="8.85546875" style="4" customWidth="1"/>
    <col min="13576" max="13579" width="8.42578125" style="4" customWidth="1"/>
    <col min="13580" max="13580" width="9.140625" style="4"/>
    <col min="13581" max="13582" width="8.42578125" style="4" customWidth="1"/>
    <col min="13583" max="13585" width="9.140625" style="4"/>
    <col min="13586" max="13586" width="9" style="4" customWidth="1"/>
    <col min="13587" max="13827" width="9.140625" style="4"/>
    <col min="13828" max="13828" width="12.140625" style="4" customWidth="1"/>
    <col min="13829" max="13830" width="8.42578125" style="4" customWidth="1"/>
    <col min="13831" max="13831" width="8.85546875" style="4" customWidth="1"/>
    <col min="13832" max="13835" width="8.42578125" style="4" customWidth="1"/>
    <col min="13836" max="13836" width="9.140625" style="4"/>
    <col min="13837" max="13838" width="8.42578125" style="4" customWidth="1"/>
    <col min="13839" max="13841" width="9.140625" style="4"/>
    <col min="13842" max="13842" width="9" style="4" customWidth="1"/>
    <col min="13843" max="14083" width="9.140625" style="4"/>
    <col min="14084" max="14084" width="12.140625" style="4" customWidth="1"/>
    <col min="14085" max="14086" width="8.42578125" style="4" customWidth="1"/>
    <col min="14087" max="14087" width="8.85546875" style="4" customWidth="1"/>
    <col min="14088" max="14091" width="8.42578125" style="4" customWidth="1"/>
    <col min="14092" max="14092" width="9.140625" style="4"/>
    <col min="14093" max="14094" width="8.42578125" style="4" customWidth="1"/>
    <col min="14095" max="14097" width="9.140625" style="4"/>
    <col min="14098" max="14098" width="9" style="4" customWidth="1"/>
    <col min="14099" max="14339" width="9.140625" style="4"/>
    <col min="14340" max="14340" width="12.140625" style="4" customWidth="1"/>
    <col min="14341" max="14342" width="8.42578125" style="4" customWidth="1"/>
    <col min="14343" max="14343" width="8.85546875" style="4" customWidth="1"/>
    <col min="14344" max="14347" width="8.42578125" style="4" customWidth="1"/>
    <col min="14348" max="14348" width="9.140625" style="4"/>
    <col min="14349" max="14350" width="8.42578125" style="4" customWidth="1"/>
    <col min="14351" max="14353" width="9.140625" style="4"/>
    <col min="14354" max="14354" width="9" style="4" customWidth="1"/>
    <col min="14355" max="14595" width="9.140625" style="4"/>
    <col min="14596" max="14596" width="12.140625" style="4" customWidth="1"/>
    <col min="14597" max="14598" width="8.42578125" style="4" customWidth="1"/>
    <col min="14599" max="14599" width="8.85546875" style="4" customWidth="1"/>
    <col min="14600" max="14603" width="8.42578125" style="4" customWidth="1"/>
    <col min="14604" max="14604" width="9.140625" style="4"/>
    <col min="14605" max="14606" width="8.42578125" style="4" customWidth="1"/>
    <col min="14607" max="14609" width="9.140625" style="4"/>
    <col min="14610" max="14610" width="9" style="4" customWidth="1"/>
    <col min="14611" max="14851" width="9.140625" style="4"/>
    <col min="14852" max="14852" width="12.140625" style="4" customWidth="1"/>
    <col min="14853" max="14854" width="8.42578125" style="4" customWidth="1"/>
    <col min="14855" max="14855" width="8.85546875" style="4" customWidth="1"/>
    <col min="14856" max="14859" width="8.42578125" style="4" customWidth="1"/>
    <col min="14860" max="14860" width="9.140625" style="4"/>
    <col min="14861" max="14862" width="8.42578125" style="4" customWidth="1"/>
    <col min="14863" max="14865" width="9.140625" style="4"/>
    <col min="14866" max="14866" width="9" style="4" customWidth="1"/>
    <col min="14867" max="15107" width="9.140625" style="4"/>
    <col min="15108" max="15108" width="12.140625" style="4" customWidth="1"/>
    <col min="15109" max="15110" width="8.42578125" style="4" customWidth="1"/>
    <col min="15111" max="15111" width="8.85546875" style="4" customWidth="1"/>
    <col min="15112" max="15115" width="8.42578125" style="4" customWidth="1"/>
    <col min="15116" max="15116" width="9.140625" style="4"/>
    <col min="15117" max="15118" width="8.42578125" style="4" customWidth="1"/>
    <col min="15119" max="15121" width="9.140625" style="4"/>
    <col min="15122" max="15122" width="9" style="4" customWidth="1"/>
    <col min="15123" max="15363" width="9.140625" style="4"/>
    <col min="15364" max="15364" width="12.140625" style="4" customWidth="1"/>
    <col min="15365" max="15366" width="8.42578125" style="4" customWidth="1"/>
    <col min="15367" max="15367" width="8.85546875" style="4" customWidth="1"/>
    <col min="15368" max="15371" width="8.42578125" style="4" customWidth="1"/>
    <col min="15372" max="15372" width="9.140625" style="4"/>
    <col min="15373" max="15374" width="8.42578125" style="4" customWidth="1"/>
    <col min="15375" max="15377" width="9.140625" style="4"/>
    <col min="15378" max="15378" width="9" style="4" customWidth="1"/>
    <col min="15379" max="15619" width="9.140625" style="4"/>
    <col min="15620" max="15620" width="12.140625" style="4" customWidth="1"/>
    <col min="15621" max="15622" width="8.42578125" style="4" customWidth="1"/>
    <col min="15623" max="15623" width="8.85546875" style="4" customWidth="1"/>
    <col min="15624" max="15627" width="8.42578125" style="4" customWidth="1"/>
    <col min="15628" max="15628" width="9.140625" style="4"/>
    <col min="15629" max="15630" width="8.42578125" style="4" customWidth="1"/>
    <col min="15631" max="15633" width="9.140625" style="4"/>
    <col min="15634" max="15634" width="9" style="4" customWidth="1"/>
    <col min="15635" max="15875" width="9.140625" style="4"/>
    <col min="15876" max="15876" width="12.140625" style="4" customWidth="1"/>
    <col min="15877" max="15878" width="8.42578125" style="4" customWidth="1"/>
    <col min="15879" max="15879" width="8.85546875" style="4" customWidth="1"/>
    <col min="15880" max="15883" width="8.42578125" style="4" customWidth="1"/>
    <col min="15884" max="15884" width="9.140625" style="4"/>
    <col min="15885" max="15886" width="8.42578125" style="4" customWidth="1"/>
    <col min="15887" max="15889" width="9.140625" style="4"/>
    <col min="15890" max="15890" width="9" style="4" customWidth="1"/>
    <col min="15891" max="16131" width="9.140625" style="4"/>
    <col min="16132" max="16132" width="12.140625" style="4" customWidth="1"/>
    <col min="16133" max="16134" width="8.42578125" style="4" customWidth="1"/>
    <col min="16135" max="16135" width="8.85546875" style="4" customWidth="1"/>
    <col min="16136" max="16139" width="8.42578125" style="4" customWidth="1"/>
    <col min="16140" max="16140" width="9.140625" style="4"/>
    <col min="16141" max="16142" width="8.42578125" style="4" customWidth="1"/>
    <col min="16143" max="16145" width="9.140625" style="4"/>
    <col min="16146" max="16146" width="9" style="4" customWidth="1"/>
    <col min="16147" max="16384" width="9.140625" style="4"/>
  </cols>
  <sheetData>
    <row r="2" spans="1:14" ht="15.75" x14ac:dyDescent="0.15">
      <c r="A2" s="6" t="s">
        <v>51</v>
      </c>
      <c r="B2" s="7"/>
      <c r="C2" s="7"/>
      <c r="D2" s="7"/>
      <c r="F2" s="7"/>
      <c r="G2" s="7"/>
      <c r="H2" s="7"/>
      <c r="I2" s="7"/>
      <c r="J2" s="7"/>
      <c r="K2" s="7"/>
      <c r="L2" s="7"/>
      <c r="M2" s="7"/>
      <c r="N2" s="7"/>
    </row>
    <row r="3" spans="1:14" ht="33.75" x14ac:dyDescent="0.15">
      <c r="A3" s="222" t="s">
        <v>23</v>
      </c>
      <c r="B3" s="222"/>
      <c r="C3" s="222"/>
      <c r="D3" s="223"/>
      <c r="E3" s="39" t="s">
        <v>15</v>
      </c>
      <c r="F3" s="40" t="s">
        <v>7</v>
      </c>
      <c r="G3" s="42" t="s">
        <v>62</v>
      </c>
      <c r="H3" s="41" t="s">
        <v>64</v>
      </c>
      <c r="I3" s="42" t="s">
        <v>76</v>
      </c>
      <c r="J3" s="41" t="s">
        <v>80</v>
      </c>
      <c r="K3" s="41" t="s">
        <v>81</v>
      </c>
      <c r="L3" s="41" t="s">
        <v>130</v>
      </c>
      <c r="M3" s="41" t="s">
        <v>140</v>
      </c>
      <c r="N3" s="43" t="s">
        <v>17</v>
      </c>
    </row>
    <row r="4" spans="1:14" ht="24.75" customHeight="1" x14ac:dyDescent="0.15">
      <c r="A4" s="229" t="s">
        <v>19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</row>
    <row r="5" spans="1:14" ht="36.75" customHeight="1" x14ac:dyDescent="0.15">
      <c r="A5" s="224" t="s">
        <v>20</v>
      </c>
      <c r="B5" s="224"/>
      <c r="C5" s="224"/>
      <c r="D5" s="224"/>
      <c r="E5" s="38" t="s">
        <v>18</v>
      </c>
      <c r="F5" s="44">
        <v>333.03</v>
      </c>
      <c r="G5" s="46">
        <v>364.09</v>
      </c>
      <c r="H5" s="45">
        <v>369.4</v>
      </c>
      <c r="I5" s="46">
        <v>606.66</v>
      </c>
      <c r="J5" s="45">
        <v>684.16</v>
      </c>
      <c r="K5" s="45">
        <v>637.91</v>
      </c>
      <c r="L5" s="212">
        <v>662.04</v>
      </c>
      <c r="M5" s="212">
        <v>792.53</v>
      </c>
      <c r="N5" s="47" t="s">
        <v>141</v>
      </c>
    </row>
    <row r="6" spans="1:14" ht="23.25" customHeight="1" x14ac:dyDescent="0.15">
      <c r="A6" s="230" t="s">
        <v>21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</row>
    <row r="7" spans="1:14" ht="22.5" customHeight="1" x14ac:dyDescent="0.15">
      <c r="A7" s="225" t="s">
        <v>22</v>
      </c>
      <c r="B7" s="225"/>
      <c r="C7" s="225"/>
      <c r="D7" s="225"/>
      <c r="E7" s="237" t="s">
        <v>18</v>
      </c>
      <c r="F7" s="233">
        <v>223.59</v>
      </c>
      <c r="G7" s="235">
        <v>242.31</v>
      </c>
      <c r="H7" s="231">
        <v>263.93</v>
      </c>
      <c r="I7" s="235">
        <v>434.82</v>
      </c>
      <c r="J7" s="231">
        <v>462.02</v>
      </c>
      <c r="K7" s="231">
        <v>423.08</v>
      </c>
      <c r="L7" s="231">
        <v>498.79</v>
      </c>
      <c r="M7" s="239">
        <v>556.97</v>
      </c>
      <c r="N7" s="227" t="s">
        <v>141</v>
      </c>
    </row>
    <row r="8" spans="1:14" ht="21" customHeight="1" x14ac:dyDescent="0.15">
      <c r="A8" s="226"/>
      <c r="B8" s="226"/>
      <c r="C8" s="226"/>
      <c r="D8" s="226"/>
      <c r="E8" s="238"/>
      <c r="F8" s="234"/>
      <c r="G8" s="236"/>
      <c r="H8" s="232"/>
      <c r="I8" s="236"/>
      <c r="J8" s="232"/>
      <c r="K8" s="232"/>
      <c r="L8" s="232"/>
      <c r="M8" s="240"/>
      <c r="N8" s="228"/>
    </row>
    <row r="9" spans="1:14" ht="11.25" x14ac:dyDescent="0.15">
      <c r="A9" s="48" t="s">
        <v>16</v>
      </c>
      <c r="B9" s="49"/>
      <c r="C9" s="49"/>
      <c r="D9" s="49"/>
      <c r="F9" s="8"/>
      <c r="G9" s="8"/>
      <c r="H9" s="8"/>
      <c r="I9" s="8"/>
      <c r="J9" s="8"/>
      <c r="K9" s="8"/>
      <c r="L9" s="8"/>
      <c r="M9" s="8"/>
      <c r="N9" s="8"/>
    </row>
  </sheetData>
  <mergeCells count="15">
    <mergeCell ref="A3:D3"/>
    <mergeCell ref="A5:D5"/>
    <mergeCell ref="A7:D8"/>
    <mergeCell ref="N7:N8"/>
    <mergeCell ref="A4:N4"/>
    <mergeCell ref="A6:N6"/>
    <mergeCell ref="J7:J8"/>
    <mergeCell ref="F7:F8"/>
    <mergeCell ref="G7:G8"/>
    <mergeCell ref="K7:K8"/>
    <mergeCell ref="I7:I8"/>
    <mergeCell ref="H7:H8"/>
    <mergeCell ref="E7:E8"/>
    <mergeCell ref="L7:L8"/>
    <mergeCell ref="M7:M8"/>
  </mergeCells>
  <phoneticPr fontId="16" type="noConversion"/>
  <pageMargins left="0.51181102362204722" right="0.23" top="1.4" bottom="0.55118110236220474" header="0.31496062992125984" footer="0.31496062992125984"/>
  <pageSetup paperSize="9" scale="11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"/>
  <sheetViews>
    <sheetView showGridLines="0" tabSelected="1" zoomScaleNormal="100" workbookViewId="0">
      <selection activeCell="P27" sqref="P27"/>
    </sheetView>
  </sheetViews>
  <sheetFormatPr defaultColWidth="9.140625" defaultRowHeight="12.75" x14ac:dyDescent="0.25"/>
  <cols>
    <col min="1" max="16384" width="9.140625" style="1"/>
  </cols>
  <sheetData>
    <row r="1" spans="1:11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</sheetData>
  <pageMargins left="0.51181102362204722" right="0.23" top="1.4" bottom="0.55118110236220474" header="0.31496062992125984" footer="0.31496062992125984"/>
  <pageSetup paperSize="9" scale="104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rowBreaks count="1" manualBreakCount="1">
    <brk id="45" max="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5"/>
  <sheetViews>
    <sheetView showGridLines="0" tabSelected="1" zoomScale="90" zoomScaleNormal="90" workbookViewId="0">
      <selection activeCell="P27" sqref="P27"/>
    </sheetView>
  </sheetViews>
  <sheetFormatPr defaultRowHeight="12.75" x14ac:dyDescent="0.25"/>
  <cols>
    <col min="1" max="1" width="16.28515625" style="3" customWidth="1"/>
    <col min="2" max="2" width="9.7109375" style="3" customWidth="1"/>
    <col min="3" max="3" width="18.85546875" style="3" bestFit="1" customWidth="1"/>
    <col min="4" max="4" width="11.7109375" style="3" customWidth="1"/>
    <col min="5" max="5" width="6.5703125" style="3" customWidth="1"/>
    <col min="6" max="6" width="16.28515625" style="3" customWidth="1"/>
    <col min="7" max="7" width="9.7109375" style="3" customWidth="1"/>
    <col min="8" max="8" width="18.85546875" style="3" bestFit="1" customWidth="1"/>
    <col min="9" max="9" width="11.7109375" style="3" customWidth="1"/>
    <col min="10" max="12" width="9.140625" style="3"/>
    <col min="13" max="13" width="16.28515625" style="3" customWidth="1"/>
    <col min="14" max="251" width="9.140625" style="3"/>
    <col min="252" max="252" width="16.28515625" style="3" customWidth="1"/>
    <col min="253" max="253" width="9.7109375" style="3" customWidth="1"/>
    <col min="254" max="254" width="14.7109375" style="3" customWidth="1"/>
    <col min="255" max="255" width="7.140625" style="3" customWidth="1"/>
    <col min="256" max="256" width="9.140625" style="3"/>
    <col min="257" max="257" width="16.28515625" style="3" customWidth="1"/>
    <col min="258" max="258" width="9.7109375" style="3" customWidth="1"/>
    <col min="259" max="259" width="17.5703125" style="3" customWidth="1"/>
    <col min="260" max="260" width="11.7109375" style="3" customWidth="1"/>
    <col min="261" max="261" width="10.42578125" style="3" customWidth="1"/>
    <col min="262" max="507" width="9.140625" style="3"/>
    <col min="508" max="508" width="16.28515625" style="3" customWidth="1"/>
    <col min="509" max="509" width="9.7109375" style="3" customWidth="1"/>
    <col min="510" max="510" width="14.7109375" style="3" customWidth="1"/>
    <col min="511" max="511" width="7.140625" style="3" customWidth="1"/>
    <col min="512" max="512" width="9.140625" style="3"/>
    <col min="513" max="513" width="16.28515625" style="3" customWidth="1"/>
    <col min="514" max="514" width="9.7109375" style="3" customWidth="1"/>
    <col min="515" max="515" width="17.5703125" style="3" customWidth="1"/>
    <col min="516" max="516" width="11.7109375" style="3" customWidth="1"/>
    <col min="517" max="517" width="10.42578125" style="3" customWidth="1"/>
    <col min="518" max="763" width="9.140625" style="3"/>
    <col min="764" max="764" width="16.28515625" style="3" customWidth="1"/>
    <col min="765" max="765" width="9.7109375" style="3" customWidth="1"/>
    <col min="766" max="766" width="14.7109375" style="3" customWidth="1"/>
    <col min="767" max="767" width="7.140625" style="3" customWidth="1"/>
    <col min="768" max="768" width="9.140625" style="3"/>
    <col min="769" max="769" width="16.28515625" style="3" customWidth="1"/>
    <col min="770" max="770" width="9.7109375" style="3" customWidth="1"/>
    <col min="771" max="771" width="17.5703125" style="3" customWidth="1"/>
    <col min="772" max="772" width="11.7109375" style="3" customWidth="1"/>
    <col min="773" max="773" width="10.42578125" style="3" customWidth="1"/>
    <col min="774" max="1019" width="9.140625" style="3"/>
    <col min="1020" max="1020" width="16.28515625" style="3" customWidth="1"/>
    <col min="1021" max="1021" width="9.7109375" style="3" customWidth="1"/>
    <col min="1022" max="1022" width="14.7109375" style="3" customWidth="1"/>
    <col min="1023" max="1023" width="7.140625" style="3" customWidth="1"/>
    <col min="1024" max="1024" width="9.140625" style="3"/>
    <col min="1025" max="1025" width="16.28515625" style="3" customWidth="1"/>
    <col min="1026" max="1026" width="9.7109375" style="3" customWidth="1"/>
    <col min="1027" max="1027" width="17.5703125" style="3" customWidth="1"/>
    <col min="1028" max="1028" width="11.7109375" style="3" customWidth="1"/>
    <col min="1029" max="1029" width="10.42578125" style="3" customWidth="1"/>
    <col min="1030" max="1275" width="9.140625" style="3"/>
    <col min="1276" max="1276" width="16.28515625" style="3" customWidth="1"/>
    <col min="1277" max="1277" width="9.7109375" style="3" customWidth="1"/>
    <col min="1278" max="1278" width="14.7109375" style="3" customWidth="1"/>
    <col min="1279" max="1279" width="7.140625" style="3" customWidth="1"/>
    <col min="1280" max="1280" width="9.140625" style="3"/>
    <col min="1281" max="1281" width="16.28515625" style="3" customWidth="1"/>
    <col min="1282" max="1282" width="9.7109375" style="3" customWidth="1"/>
    <col min="1283" max="1283" width="17.5703125" style="3" customWidth="1"/>
    <col min="1284" max="1284" width="11.7109375" style="3" customWidth="1"/>
    <col min="1285" max="1285" width="10.42578125" style="3" customWidth="1"/>
    <col min="1286" max="1531" width="9.140625" style="3"/>
    <col min="1532" max="1532" width="16.28515625" style="3" customWidth="1"/>
    <col min="1533" max="1533" width="9.7109375" style="3" customWidth="1"/>
    <col min="1534" max="1534" width="14.7109375" style="3" customWidth="1"/>
    <col min="1535" max="1535" width="7.140625" style="3" customWidth="1"/>
    <col min="1536" max="1536" width="9.140625" style="3"/>
    <col min="1537" max="1537" width="16.28515625" style="3" customWidth="1"/>
    <col min="1538" max="1538" width="9.7109375" style="3" customWidth="1"/>
    <col min="1539" max="1539" width="17.5703125" style="3" customWidth="1"/>
    <col min="1540" max="1540" width="11.7109375" style="3" customWidth="1"/>
    <col min="1541" max="1541" width="10.42578125" style="3" customWidth="1"/>
    <col min="1542" max="1787" width="9.140625" style="3"/>
    <col min="1788" max="1788" width="16.28515625" style="3" customWidth="1"/>
    <col min="1789" max="1789" width="9.7109375" style="3" customWidth="1"/>
    <col min="1790" max="1790" width="14.7109375" style="3" customWidth="1"/>
    <col min="1791" max="1791" width="7.140625" style="3" customWidth="1"/>
    <col min="1792" max="1792" width="9.140625" style="3"/>
    <col min="1793" max="1793" width="16.28515625" style="3" customWidth="1"/>
    <col min="1794" max="1794" width="9.7109375" style="3" customWidth="1"/>
    <col min="1795" max="1795" width="17.5703125" style="3" customWidth="1"/>
    <col min="1796" max="1796" width="11.7109375" style="3" customWidth="1"/>
    <col min="1797" max="1797" width="10.42578125" style="3" customWidth="1"/>
    <col min="1798" max="2043" width="9.140625" style="3"/>
    <col min="2044" max="2044" width="16.28515625" style="3" customWidth="1"/>
    <col min="2045" max="2045" width="9.7109375" style="3" customWidth="1"/>
    <col min="2046" max="2046" width="14.7109375" style="3" customWidth="1"/>
    <col min="2047" max="2047" width="7.140625" style="3" customWidth="1"/>
    <col min="2048" max="2048" width="9.140625" style="3"/>
    <col min="2049" max="2049" width="16.28515625" style="3" customWidth="1"/>
    <col min="2050" max="2050" width="9.7109375" style="3" customWidth="1"/>
    <col min="2051" max="2051" width="17.5703125" style="3" customWidth="1"/>
    <col min="2052" max="2052" width="11.7109375" style="3" customWidth="1"/>
    <col min="2053" max="2053" width="10.42578125" style="3" customWidth="1"/>
    <col min="2054" max="2299" width="9.140625" style="3"/>
    <col min="2300" max="2300" width="16.28515625" style="3" customWidth="1"/>
    <col min="2301" max="2301" width="9.7109375" style="3" customWidth="1"/>
    <col min="2302" max="2302" width="14.7109375" style="3" customWidth="1"/>
    <col min="2303" max="2303" width="7.140625" style="3" customWidth="1"/>
    <col min="2304" max="2304" width="9.140625" style="3"/>
    <col min="2305" max="2305" width="16.28515625" style="3" customWidth="1"/>
    <col min="2306" max="2306" width="9.7109375" style="3" customWidth="1"/>
    <col min="2307" max="2307" width="17.5703125" style="3" customWidth="1"/>
    <col min="2308" max="2308" width="11.7109375" style="3" customWidth="1"/>
    <col min="2309" max="2309" width="10.42578125" style="3" customWidth="1"/>
    <col min="2310" max="2555" width="9.140625" style="3"/>
    <col min="2556" max="2556" width="16.28515625" style="3" customWidth="1"/>
    <col min="2557" max="2557" width="9.7109375" style="3" customWidth="1"/>
    <col min="2558" max="2558" width="14.7109375" style="3" customWidth="1"/>
    <col min="2559" max="2559" width="7.140625" style="3" customWidth="1"/>
    <col min="2560" max="2560" width="9.140625" style="3"/>
    <col min="2561" max="2561" width="16.28515625" style="3" customWidth="1"/>
    <col min="2562" max="2562" width="9.7109375" style="3" customWidth="1"/>
    <col min="2563" max="2563" width="17.5703125" style="3" customWidth="1"/>
    <col min="2564" max="2564" width="11.7109375" style="3" customWidth="1"/>
    <col min="2565" max="2565" width="10.42578125" style="3" customWidth="1"/>
    <col min="2566" max="2811" width="9.140625" style="3"/>
    <col min="2812" max="2812" width="16.28515625" style="3" customWidth="1"/>
    <col min="2813" max="2813" width="9.7109375" style="3" customWidth="1"/>
    <col min="2814" max="2814" width="14.7109375" style="3" customWidth="1"/>
    <col min="2815" max="2815" width="7.140625" style="3" customWidth="1"/>
    <col min="2816" max="2816" width="9.140625" style="3"/>
    <col min="2817" max="2817" width="16.28515625" style="3" customWidth="1"/>
    <col min="2818" max="2818" width="9.7109375" style="3" customWidth="1"/>
    <col min="2819" max="2819" width="17.5703125" style="3" customWidth="1"/>
    <col min="2820" max="2820" width="11.7109375" style="3" customWidth="1"/>
    <col min="2821" max="2821" width="10.42578125" style="3" customWidth="1"/>
    <col min="2822" max="3067" width="9.140625" style="3"/>
    <col min="3068" max="3068" width="16.28515625" style="3" customWidth="1"/>
    <col min="3069" max="3069" width="9.7109375" style="3" customWidth="1"/>
    <col min="3070" max="3070" width="14.7109375" style="3" customWidth="1"/>
    <col min="3071" max="3071" width="7.140625" style="3" customWidth="1"/>
    <col min="3072" max="3072" width="9.140625" style="3"/>
    <col min="3073" max="3073" width="16.28515625" style="3" customWidth="1"/>
    <col min="3074" max="3074" width="9.7109375" style="3" customWidth="1"/>
    <col min="3075" max="3075" width="17.5703125" style="3" customWidth="1"/>
    <col min="3076" max="3076" width="11.7109375" style="3" customWidth="1"/>
    <col min="3077" max="3077" width="10.42578125" style="3" customWidth="1"/>
    <col min="3078" max="3323" width="9.140625" style="3"/>
    <col min="3324" max="3324" width="16.28515625" style="3" customWidth="1"/>
    <col min="3325" max="3325" width="9.7109375" style="3" customWidth="1"/>
    <col min="3326" max="3326" width="14.7109375" style="3" customWidth="1"/>
    <col min="3327" max="3327" width="7.140625" style="3" customWidth="1"/>
    <col min="3328" max="3328" width="9.140625" style="3"/>
    <col min="3329" max="3329" width="16.28515625" style="3" customWidth="1"/>
    <col min="3330" max="3330" width="9.7109375" style="3" customWidth="1"/>
    <col min="3331" max="3331" width="17.5703125" style="3" customWidth="1"/>
    <col min="3332" max="3332" width="11.7109375" style="3" customWidth="1"/>
    <col min="3333" max="3333" width="10.42578125" style="3" customWidth="1"/>
    <col min="3334" max="3579" width="9.140625" style="3"/>
    <col min="3580" max="3580" width="16.28515625" style="3" customWidth="1"/>
    <col min="3581" max="3581" width="9.7109375" style="3" customWidth="1"/>
    <col min="3582" max="3582" width="14.7109375" style="3" customWidth="1"/>
    <col min="3583" max="3583" width="7.140625" style="3" customWidth="1"/>
    <col min="3584" max="3584" width="9.140625" style="3"/>
    <col min="3585" max="3585" width="16.28515625" style="3" customWidth="1"/>
    <col min="3586" max="3586" width="9.7109375" style="3" customWidth="1"/>
    <col min="3587" max="3587" width="17.5703125" style="3" customWidth="1"/>
    <col min="3588" max="3588" width="11.7109375" style="3" customWidth="1"/>
    <col min="3589" max="3589" width="10.42578125" style="3" customWidth="1"/>
    <col min="3590" max="3835" width="9.140625" style="3"/>
    <col min="3836" max="3836" width="16.28515625" style="3" customWidth="1"/>
    <col min="3837" max="3837" width="9.7109375" style="3" customWidth="1"/>
    <col min="3838" max="3838" width="14.7109375" style="3" customWidth="1"/>
    <col min="3839" max="3839" width="7.140625" style="3" customWidth="1"/>
    <col min="3840" max="3840" width="9.140625" style="3"/>
    <col min="3841" max="3841" width="16.28515625" style="3" customWidth="1"/>
    <col min="3842" max="3842" width="9.7109375" style="3" customWidth="1"/>
    <col min="3843" max="3843" width="17.5703125" style="3" customWidth="1"/>
    <col min="3844" max="3844" width="11.7109375" style="3" customWidth="1"/>
    <col min="3845" max="3845" width="10.42578125" style="3" customWidth="1"/>
    <col min="3846" max="4091" width="9.140625" style="3"/>
    <col min="4092" max="4092" width="16.28515625" style="3" customWidth="1"/>
    <col min="4093" max="4093" width="9.7109375" style="3" customWidth="1"/>
    <col min="4094" max="4094" width="14.7109375" style="3" customWidth="1"/>
    <col min="4095" max="4095" width="7.140625" style="3" customWidth="1"/>
    <col min="4096" max="4096" width="9.140625" style="3"/>
    <col min="4097" max="4097" width="16.28515625" style="3" customWidth="1"/>
    <col min="4098" max="4098" width="9.7109375" style="3" customWidth="1"/>
    <col min="4099" max="4099" width="17.5703125" style="3" customWidth="1"/>
    <col min="4100" max="4100" width="11.7109375" style="3" customWidth="1"/>
    <col min="4101" max="4101" width="10.42578125" style="3" customWidth="1"/>
    <col min="4102" max="4347" width="9.140625" style="3"/>
    <col min="4348" max="4348" width="16.28515625" style="3" customWidth="1"/>
    <col min="4349" max="4349" width="9.7109375" style="3" customWidth="1"/>
    <col min="4350" max="4350" width="14.7109375" style="3" customWidth="1"/>
    <col min="4351" max="4351" width="7.140625" style="3" customWidth="1"/>
    <col min="4352" max="4352" width="9.140625" style="3"/>
    <col min="4353" max="4353" width="16.28515625" style="3" customWidth="1"/>
    <col min="4354" max="4354" width="9.7109375" style="3" customWidth="1"/>
    <col min="4355" max="4355" width="17.5703125" style="3" customWidth="1"/>
    <col min="4356" max="4356" width="11.7109375" style="3" customWidth="1"/>
    <col min="4357" max="4357" width="10.42578125" style="3" customWidth="1"/>
    <col min="4358" max="4603" width="9.140625" style="3"/>
    <col min="4604" max="4604" width="16.28515625" style="3" customWidth="1"/>
    <col min="4605" max="4605" width="9.7109375" style="3" customWidth="1"/>
    <col min="4606" max="4606" width="14.7109375" style="3" customWidth="1"/>
    <col min="4607" max="4607" width="7.140625" style="3" customWidth="1"/>
    <col min="4608" max="4608" width="9.140625" style="3"/>
    <col min="4609" max="4609" width="16.28515625" style="3" customWidth="1"/>
    <col min="4610" max="4610" width="9.7109375" style="3" customWidth="1"/>
    <col min="4611" max="4611" width="17.5703125" style="3" customWidth="1"/>
    <col min="4612" max="4612" width="11.7109375" style="3" customWidth="1"/>
    <col min="4613" max="4613" width="10.42578125" style="3" customWidth="1"/>
    <col min="4614" max="4859" width="9.140625" style="3"/>
    <col min="4860" max="4860" width="16.28515625" style="3" customWidth="1"/>
    <col min="4861" max="4861" width="9.7109375" style="3" customWidth="1"/>
    <col min="4862" max="4862" width="14.7109375" style="3" customWidth="1"/>
    <col min="4863" max="4863" width="7.140625" style="3" customWidth="1"/>
    <col min="4864" max="4864" width="9.140625" style="3"/>
    <col min="4865" max="4865" width="16.28515625" style="3" customWidth="1"/>
    <col min="4866" max="4866" width="9.7109375" style="3" customWidth="1"/>
    <col min="4867" max="4867" width="17.5703125" style="3" customWidth="1"/>
    <col min="4868" max="4868" width="11.7109375" style="3" customWidth="1"/>
    <col min="4869" max="4869" width="10.42578125" style="3" customWidth="1"/>
    <col min="4870" max="5115" width="9.140625" style="3"/>
    <col min="5116" max="5116" width="16.28515625" style="3" customWidth="1"/>
    <col min="5117" max="5117" width="9.7109375" style="3" customWidth="1"/>
    <col min="5118" max="5118" width="14.7109375" style="3" customWidth="1"/>
    <col min="5119" max="5119" width="7.140625" style="3" customWidth="1"/>
    <col min="5120" max="5120" width="9.140625" style="3"/>
    <col min="5121" max="5121" width="16.28515625" style="3" customWidth="1"/>
    <col min="5122" max="5122" width="9.7109375" style="3" customWidth="1"/>
    <col min="5123" max="5123" width="17.5703125" style="3" customWidth="1"/>
    <col min="5124" max="5124" width="11.7109375" style="3" customWidth="1"/>
    <col min="5125" max="5125" width="10.42578125" style="3" customWidth="1"/>
    <col min="5126" max="5371" width="9.140625" style="3"/>
    <col min="5372" max="5372" width="16.28515625" style="3" customWidth="1"/>
    <col min="5373" max="5373" width="9.7109375" style="3" customWidth="1"/>
    <col min="5374" max="5374" width="14.7109375" style="3" customWidth="1"/>
    <col min="5375" max="5375" width="7.140625" style="3" customWidth="1"/>
    <col min="5376" max="5376" width="9.140625" style="3"/>
    <col min="5377" max="5377" width="16.28515625" style="3" customWidth="1"/>
    <col min="5378" max="5378" width="9.7109375" style="3" customWidth="1"/>
    <col min="5379" max="5379" width="17.5703125" style="3" customWidth="1"/>
    <col min="5380" max="5380" width="11.7109375" style="3" customWidth="1"/>
    <col min="5381" max="5381" width="10.42578125" style="3" customWidth="1"/>
    <col min="5382" max="5627" width="9.140625" style="3"/>
    <col min="5628" max="5628" width="16.28515625" style="3" customWidth="1"/>
    <col min="5629" max="5629" width="9.7109375" style="3" customWidth="1"/>
    <col min="5630" max="5630" width="14.7109375" style="3" customWidth="1"/>
    <col min="5631" max="5631" width="7.140625" style="3" customWidth="1"/>
    <col min="5632" max="5632" width="9.140625" style="3"/>
    <col min="5633" max="5633" width="16.28515625" style="3" customWidth="1"/>
    <col min="5634" max="5634" width="9.7109375" style="3" customWidth="1"/>
    <col min="5635" max="5635" width="17.5703125" style="3" customWidth="1"/>
    <col min="5636" max="5636" width="11.7109375" style="3" customWidth="1"/>
    <col min="5637" max="5637" width="10.42578125" style="3" customWidth="1"/>
    <col min="5638" max="5883" width="9.140625" style="3"/>
    <col min="5884" max="5884" width="16.28515625" style="3" customWidth="1"/>
    <col min="5885" max="5885" width="9.7109375" style="3" customWidth="1"/>
    <col min="5886" max="5886" width="14.7109375" style="3" customWidth="1"/>
    <col min="5887" max="5887" width="7.140625" style="3" customWidth="1"/>
    <col min="5888" max="5888" width="9.140625" style="3"/>
    <col min="5889" max="5889" width="16.28515625" style="3" customWidth="1"/>
    <col min="5890" max="5890" width="9.7109375" style="3" customWidth="1"/>
    <col min="5891" max="5891" width="17.5703125" style="3" customWidth="1"/>
    <col min="5892" max="5892" width="11.7109375" style="3" customWidth="1"/>
    <col min="5893" max="5893" width="10.42578125" style="3" customWidth="1"/>
    <col min="5894" max="6139" width="9.140625" style="3"/>
    <col min="6140" max="6140" width="16.28515625" style="3" customWidth="1"/>
    <col min="6141" max="6141" width="9.7109375" style="3" customWidth="1"/>
    <col min="6142" max="6142" width="14.7109375" style="3" customWidth="1"/>
    <col min="6143" max="6143" width="7.140625" style="3" customWidth="1"/>
    <col min="6144" max="6144" width="9.140625" style="3"/>
    <col min="6145" max="6145" width="16.28515625" style="3" customWidth="1"/>
    <col min="6146" max="6146" width="9.7109375" style="3" customWidth="1"/>
    <col min="6147" max="6147" width="17.5703125" style="3" customWidth="1"/>
    <col min="6148" max="6148" width="11.7109375" style="3" customWidth="1"/>
    <col min="6149" max="6149" width="10.42578125" style="3" customWidth="1"/>
    <col min="6150" max="6395" width="9.140625" style="3"/>
    <col min="6396" max="6396" width="16.28515625" style="3" customWidth="1"/>
    <col min="6397" max="6397" width="9.7109375" style="3" customWidth="1"/>
    <col min="6398" max="6398" width="14.7109375" style="3" customWidth="1"/>
    <col min="6399" max="6399" width="7.140625" style="3" customWidth="1"/>
    <col min="6400" max="6400" width="9.140625" style="3"/>
    <col min="6401" max="6401" width="16.28515625" style="3" customWidth="1"/>
    <col min="6402" max="6402" width="9.7109375" style="3" customWidth="1"/>
    <col min="6403" max="6403" width="17.5703125" style="3" customWidth="1"/>
    <col min="6404" max="6404" width="11.7109375" style="3" customWidth="1"/>
    <col min="6405" max="6405" width="10.42578125" style="3" customWidth="1"/>
    <col min="6406" max="6651" width="9.140625" style="3"/>
    <col min="6652" max="6652" width="16.28515625" style="3" customWidth="1"/>
    <col min="6653" max="6653" width="9.7109375" style="3" customWidth="1"/>
    <col min="6654" max="6654" width="14.7109375" style="3" customWidth="1"/>
    <col min="6655" max="6655" width="7.140625" style="3" customWidth="1"/>
    <col min="6656" max="6656" width="9.140625" style="3"/>
    <col min="6657" max="6657" width="16.28515625" style="3" customWidth="1"/>
    <col min="6658" max="6658" width="9.7109375" style="3" customWidth="1"/>
    <col min="6659" max="6659" width="17.5703125" style="3" customWidth="1"/>
    <col min="6660" max="6660" width="11.7109375" style="3" customWidth="1"/>
    <col min="6661" max="6661" width="10.42578125" style="3" customWidth="1"/>
    <col min="6662" max="6907" width="9.140625" style="3"/>
    <col min="6908" max="6908" width="16.28515625" style="3" customWidth="1"/>
    <col min="6909" max="6909" width="9.7109375" style="3" customWidth="1"/>
    <col min="6910" max="6910" width="14.7109375" style="3" customWidth="1"/>
    <col min="6911" max="6911" width="7.140625" style="3" customWidth="1"/>
    <col min="6912" max="6912" width="9.140625" style="3"/>
    <col min="6913" max="6913" width="16.28515625" style="3" customWidth="1"/>
    <col min="6914" max="6914" width="9.7109375" style="3" customWidth="1"/>
    <col min="6915" max="6915" width="17.5703125" style="3" customWidth="1"/>
    <col min="6916" max="6916" width="11.7109375" style="3" customWidth="1"/>
    <col min="6917" max="6917" width="10.42578125" style="3" customWidth="1"/>
    <col min="6918" max="7163" width="9.140625" style="3"/>
    <col min="7164" max="7164" width="16.28515625" style="3" customWidth="1"/>
    <col min="7165" max="7165" width="9.7109375" style="3" customWidth="1"/>
    <col min="7166" max="7166" width="14.7109375" style="3" customWidth="1"/>
    <col min="7167" max="7167" width="7.140625" style="3" customWidth="1"/>
    <col min="7168" max="7168" width="9.140625" style="3"/>
    <col min="7169" max="7169" width="16.28515625" style="3" customWidth="1"/>
    <col min="7170" max="7170" width="9.7109375" style="3" customWidth="1"/>
    <col min="7171" max="7171" width="17.5703125" style="3" customWidth="1"/>
    <col min="7172" max="7172" width="11.7109375" style="3" customWidth="1"/>
    <col min="7173" max="7173" width="10.42578125" style="3" customWidth="1"/>
    <col min="7174" max="7419" width="9.140625" style="3"/>
    <col min="7420" max="7420" width="16.28515625" style="3" customWidth="1"/>
    <col min="7421" max="7421" width="9.7109375" style="3" customWidth="1"/>
    <col min="7422" max="7422" width="14.7109375" style="3" customWidth="1"/>
    <col min="7423" max="7423" width="7.140625" style="3" customWidth="1"/>
    <col min="7424" max="7424" width="9.140625" style="3"/>
    <col min="7425" max="7425" width="16.28515625" style="3" customWidth="1"/>
    <col min="7426" max="7426" width="9.7109375" style="3" customWidth="1"/>
    <col min="7427" max="7427" width="17.5703125" style="3" customWidth="1"/>
    <col min="7428" max="7428" width="11.7109375" style="3" customWidth="1"/>
    <col min="7429" max="7429" width="10.42578125" style="3" customWidth="1"/>
    <col min="7430" max="7675" width="9.140625" style="3"/>
    <col min="7676" max="7676" width="16.28515625" style="3" customWidth="1"/>
    <col min="7677" max="7677" width="9.7109375" style="3" customWidth="1"/>
    <col min="7678" max="7678" width="14.7109375" style="3" customWidth="1"/>
    <col min="7679" max="7679" width="7.140625" style="3" customWidth="1"/>
    <col min="7680" max="7680" width="9.140625" style="3"/>
    <col min="7681" max="7681" width="16.28515625" style="3" customWidth="1"/>
    <col min="7682" max="7682" width="9.7109375" style="3" customWidth="1"/>
    <col min="7683" max="7683" width="17.5703125" style="3" customWidth="1"/>
    <col min="7684" max="7684" width="11.7109375" style="3" customWidth="1"/>
    <col min="7685" max="7685" width="10.42578125" style="3" customWidth="1"/>
    <col min="7686" max="7931" width="9.140625" style="3"/>
    <col min="7932" max="7932" width="16.28515625" style="3" customWidth="1"/>
    <col min="7933" max="7933" width="9.7109375" style="3" customWidth="1"/>
    <col min="7934" max="7934" width="14.7109375" style="3" customWidth="1"/>
    <col min="7935" max="7935" width="7.140625" style="3" customWidth="1"/>
    <col min="7936" max="7936" width="9.140625" style="3"/>
    <col min="7937" max="7937" width="16.28515625" style="3" customWidth="1"/>
    <col min="7938" max="7938" width="9.7109375" style="3" customWidth="1"/>
    <col min="7939" max="7939" width="17.5703125" style="3" customWidth="1"/>
    <col min="7940" max="7940" width="11.7109375" style="3" customWidth="1"/>
    <col min="7941" max="7941" width="10.42578125" style="3" customWidth="1"/>
    <col min="7942" max="8187" width="9.140625" style="3"/>
    <col min="8188" max="8188" width="16.28515625" style="3" customWidth="1"/>
    <col min="8189" max="8189" width="9.7109375" style="3" customWidth="1"/>
    <col min="8190" max="8190" width="14.7109375" style="3" customWidth="1"/>
    <col min="8191" max="8191" width="7.140625" style="3" customWidth="1"/>
    <col min="8192" max="8192" width="9.140625" style="3"/>
    <col min="8193" max="8193" width="16.28515625" style="3" customWidth="1"/>
    <col min="8194" max="8194" width="9.7109375" style="3" customWidth="1"/>
    <col min="8195" max="8195" width="17.5703125" style="3" customWidth="1"/>
    <col min="8196" max="8196" width="11.7109375" style="3" customWidth="1"/>
    <col min="8197" max="8197" width="10.42578125" style="3" customWidth="1"/>
    <col min="8198" max="8443" width="9.140625" style="3"/>
    <col min="8444" max="8444" width="16.28515625" style="3" customWidth="1"/>
    <col min="8445" max="8445" width="9.7109375" style="3" customWidth="1"/>
    <col min="8446" max="8446" width="14.7109375" style="3" customWidth="1"/>
    <col min="8447" max="8447" width="7.140625" style="3" customWidth="1"/>
    <col min="8448" max="8448" width="9.140625" style="3"/>
    <col min="8449" max="8449" width="16.28515625" style="3" customWidth="1"/>
    <col min="8450" max="8450" width="9.7109375" style="3" customWidth="1"/>
    <col min="8451" max="8451" width="17.5703125" style="3" customWidth="1"/>
    <col min="8452" max="8452" width="11.7109375" style="3" customWidth="1"/>
    <col min="8453" max="8453" width="10.42578125" style="3" customWidth="1"/>
    <col min="8454" max="8699" width="9.140625" style="3"/>
    <col min="8700" max="8700" width="16.28515625" style="3" customWidth="1"/>
    <col min="8701" max="8701" width="9.7109375" style="3" customWidth="1"/>
    <col min="8702" max="8702" width="14.7109375" style="3" customWidth="1"/>
    <col min="8703" max="8703" width="7.140625" style="3" customWidth="1"/>
    <col min="8704" max="8704" width="9.140625" style="3"/>
    <col min="8705" max="8705" width="16.28515625" style="3" customWidth="1"/>
    <col min="8706" max="8706" width="9.7109375" style="3" customWidth="1"/>
    <col min="8707" max="8707" width="17.5703125" style="3" customWidth="1"/>
    <col min="8708" max="8708" width="11.7109375" style="3" customWidth="1"/>
    <col min="8709" max="8709" width="10.42578125" style="3" customWidth="1"/>
    <col min="8710" max="8955" width="9.140625" style="3"/>
    <col min="8956" max="8956" width="16.28515625" style="3" customWidth="1"/>
    <col min="8957" max="8957" width="9.7109375" style="3" customWidth="1"/>
    <col min="8958" max="8958" width="14.7109375" style="3" customWidth="1"/>
    <col min="8959" max="8959" width="7.140625" style="3" customWidth="1"/>
    <col min="8960" max="8960" width="9.140625" style="3"/>
    <col min="8961" max="8961" width="16.28515625" style="3" customWidth="1"/>
    <col min="8962" max="8962" width="9.7109375" style="3" customWidth="1"/>
    <col min="8963" max="8963" width="17.5703125" style="3" customWidth="1"/>
    <col min="8964" max="8964" width="11.7109375" style="3" customWidth="1"/>
    <col min="8965" max="8965" width="10.42578125" style="3" customWidth="1"/>
    <col min="8966" max="9211" width="9.140625" style="3"/>
    <col min="9212" max="9212" width="16.28515625" style="3" customWidth="1"/>
    <col min="9213" max="9213" width="9.7109375" style="3" customWidth="1"/>
    <col min="9214" max="9214" width="14.7109375" style="3" customWidth="1"/>
    <col min="9215" max="9215" width="7.140625" style="3" customWidth="1"/>
    <col min="9216" max="9216" width="9.140625" style="3"/>
    <col min="9217" max="9217" width="16.28515625" style="3" customWidth="1"/>
    <col min="9218" max="9218" width="9.7109375" style="3" customWidth="1"/>
    <col min="9219" max="9219" width="17.5703125" style="3" customWidth="1"/>
    <col min="9220" max="9220" width="11.7109375" style="3" customWidth="1"/>
    <col min="9221" max="9221" width="10.42578125" style="3" customWidth="1"/>
    <col min="9222" max="9467" width="9.140625" style="3"/>
    <col min="9468" max="9468" width="16.28515625" style="3" customWidth="1"/>
    <col min="9469" max="9469" width="9.7109375" style="3" customWidth="1"/>
    <col min="9470" max="9470" width="14.7109375" style="3" customWidth="1"/>
    <col min="9471" max="9471" width="7.140625" style="3" customWidth="1"/>
    <col min="9472" max="9472" width="9.140625" style="3"/>
    <col min="9473" max="9473" width="16.28515625" style="3" customWidth="1"/>
    <col min="9474" max="9474" width="9.7109375" style="3" customWidth="1"/>
    <col min="9475" max="9475" width="17.5703125" style="3" customWidth="1"/>
    <col min="9476" max="9476" width="11.7109375" style="3" customWidth="1"/>
    <col min="9477" max="9477" width="10.42578125" style="3" customWidth="1"/>
    <col min="9478" max="9723" width="9.140625" style="3"/>
    <col min="9724" max="9724" width="16.28515625" style="3" customWidth="1"/>
    <col min="9725" max="9725" width="9.7109375" style="3" customWidth="1"/>
    <col min="9726" max="9726" width="14.7109375" style="3" customWidth="1"/>
    <col min="9727" max="9727" width="7.140625" style="3" customWidth="1"/>
    <col min="9728" max="9728" width="9.140625" style="3"/>
    <col min="9729" max="9729" width="16.28515625" style="3" customWidth="1"/>
    <col min="9730" max="9730" width="9.7109375" style="3" customWidth="1"/>
    <col min="9731" max="9731" width="17.5703125" style="3" customWidth="1"/>
    <col min="9732" max="9732" width="11.7109375" style="3" customWidth="1"/>
    <col min="9733" max="9733" width="10.42578125" style="3" customWidth="1"/>
    <col min="9734" max="9979" width="9.140625" style="3"/>
    <col min="9980" max="9980" width="16.28515625" style="3" customWidth="1"/>
    <col min="9981" max="9981" width="9.7109375" style="3" customWidth="1"/>
    <col min="9982" max="9982" width="14.7109375" style="3" customWidth="1"/>
    <col min="9983" max="9983" width="7.140625" style="3" customWidth="1"/>
    <col min="9984" max="9984" width="9.140625" style="3"/>
    <col min="9985" max="9985" width="16.28515625" style="3" customWidth="1"/>
    <col min="9986" max="9986" width="9.7109375" style="3" customWidth="1"/>
    <col min="9987" max="9987" width="17.5703125" style="3" customWidth="1"/>
    <col min="9988" max="9988" width="11.7109375" style="3" customWidth="1"/>
    <col min="9989" max="9989" width="10.42578125" style="3" customWidth="1"/>
    <col min="9990" max="10235" width="9.140625" style="3"/>
    <col min="10236" max="10236" width="16.28515625" style="3" customWidth="1"/>
    <col min="10237" max="10237" width="9.7109375" style="3" customWidth="1"/>
    <col min="10238" max="10238" width="14.7109375" style="3" customWidth="1"/>
    <col min="10239" max="10239" width="7.140625" style="3" customWidth="1"/>
    <col min="10240" max="10240" width="9.140625" style="3"/>
    <col min="10241" max="10241" width="16.28515625" style="3" customWidth="1"/>
    <col min="10242" max="10242" width="9.7109375" style="3" customWidth="1"/>
    <col min="10243" max="10243" width="17.5703125" style="3" customWidth="1"/>
    <col min="10244" max="10244" width="11.7109375" style="3" customWidth="1"/>
    <col min="10245" max="10245" width="10.42578125" style="3" customWidth="1"/>
    <col min="10246" max="10491" width="9.140625" style="3"/>
    <col min="10492" max="10492" width="16.28515625" style="3" customWidth="1"/>
    <col min="10493" max="10493" width="9.7109375" style="3" customWidth="1"/>
    <col min="10494" max="10494" width="14.7109375" style="3" customWidth="1"/>
    <col min="10495" max="10495" width="7.140625" style="3" customWidth="1"/>
    <col min="10496" max="10496" width="9.140625" style="3"/>
    <col min="10497" max="10497" width="16.28515625" style="3" customWidth="1"/>
    <col min="10498" max="10498" width="9.7109375" style="3" customWidth="1"/>
    <col min="10499" max="10499" width="17.5703125" style="3" customWidth="1"/>
    <col min="10500" max="10500" width="11.7109375" style="3" customWidth="1"/>
    <col min="10501" max="10501" width="10.42578125" style="3" customWidth="1"/>
    <col min="10502" max="10747" width="9.140625" style="3"/>
    <col min="10748" max="10748" width="16.28515625" style="3" customWidth="1"/>
    <col min="10749" max="10749" width="9.7109375" style="3" customWidth="1"/>
    <col min="10750" max="10750" width="14.7109375" style="3" customWidth="1"/>
    <col min="10751" max="10751" width="7.140625" style="3" customWidth="1"/>
    <col min="10752" max="10752" width="9.140625" style="3"/>
    <col min="10753" max="10753" width="16.28515625" style="3" customWidth="1"/>
    <col min="10754" max="10754" width="9.7109375" style="3" customWidth="1"/>
    <col min="10755" max="10755" width="17.5703125" style="3" customWidth="1"/>
    <col min="10756" max="10756" width="11.7109375" style="3" customWidth="1"/>
    <col min="10757" max="10757" width="10.42578125" style="3" customWidth="1"/>
    <col min="10758" max="11003" width="9.140625" style="3"/>
    <col min="11004" max="11004" width="16.28515625" style="3" customWidth="1"/>
    <col min="11005" max="11005" width="9.7109375" style="3" customWidth="1"/>
    <col min="11006" max="11006" width="14.7109375" style="3" customWidth="1"/>
    <col min="11007" max="11007" width="7.140625" style="3" customWidth="1"/>
    <col min="11008" max="11008" width="9.140625" style="3"/>
    <col min="11009" max="11009" width="16.28515625" style="3" customWidth="1"/>
    <col min="11010" max="11010" width="9.7109375" style="3" customWidth="1"/>
    <col min="11011" max="11011" width="17.5703125" style="3" customWidth="1"/>
    <col min="11012" max="11012" width="11.7109375" style="3" customWidth="1"/>
    <col min="11013" max="11013" width="10.42578125" style="3" customWidth="1"/>
    <col min="11014" max="11259" width="9.140625" style="3"/>
    <col min="11260" max="11260" width="16.28515625" style="3" customWidth="1"/>
    <col min="11261" max="11261" width="9.7109375" style="3" customWidth="1"/>
    <col min="11262" max="11262" width="14.7109375" style="3" customWidth="1"/>
    <col min="11263" max="11263" width="7.140625" style="3" customWidth="1"/>
    <col min="11264" max="11264" width="9.140625" style="3"/>
    <col min="11265" max="11265" width="16.28515625" style="3" customWidth="1"/>
    <col min="11266" max="11266" width="9.7109375" style="3" customWidth="1"/>
    <col min="11267" max="11267" width="17.5703125" style="3" customWidth="1"/>
    <col min="11268" max="11268" width="11.7109375" style="3" customWidth="1"/>
    <col min="11269" max="11269" width="10.42578125" style="3" customWidth="1"/>
    <col min="11270" max="11515" width="9.140625" style="3"/>
    <col min="11516" max="11516" width="16.28515625" style="3" customWidth="1"/>
    <col min="11517" max="11517" width="9.7109375" style="3" customWidth="1"/>
    <col min="11518" max="11518" width="14.7109375" style="3" customWidth="1"/>
    <col min="11519" max="11519" width="7.140625" style="3" customWidth="1"/>
    <col min="11520" max="11520" width="9.140625" style="3"/>
    <col min="11521" max="11521" width="16.28515625" style="3" customWidth="1"/>
    <col min="11522" max="11522" width="9.7109375" style="3" customWidth="1"/>
    <col min="11523" max="11523" width="17.5703125" style="3" customWidth="1"/>
    <col min="11524" max="11524" width="11.7109375" style="3" customWidth="1"/>
    <col min="11525" max="11525" width="10.42578125" style="3" customWidth="1"/>
    <col min="11526" max="11771" width="9.140625" style="3"/>
    <col min="11772" max="11772" width="16.28515625" style="3" customWidth="1"/>
    <col min="11773" max="11773" width="9.7109375" style="3" customWidth="1"/>
    <col min="11774" max="11774" width="14.7109375" style="3" customWidth="1"/>
    <col min="11775" max="11775" width="7.140625" style="3" customWidth="1"/>
    <col min="11776" max="11776" width="9.140625" style="3"/>
    <col min="11777" max="11777" width="16.28515625" style="3" customWidth="1"/>
    <col min="11778" max="11778" width="9.7109375" style="3" customWidth="1"/>
    <col min="11779" max="11779" width="17.5703125" style="3" customWidth="1"/>
    <col min="11780" max="11780" width="11.7109375" style="3" customWidth="1"/>
    <col min="11781" max="11781" width="10.42578125" style="3" customWidth="1"/>
    <col min="11782" max="12027" width="9.140625" style="3"/>
    <col min="12028" max="12028" width="16.28515625" style="3" customWidth="1"/>
    <col min="12029" max="12029" width="9.7109375" style="3" customWidth="1"/>
    <col min="12030" max="12030" width="14.7109375" style="3" customWidth="1"/>
    <col min="12031" max="12031" width="7.140625" style="3" customWidth="1"/>
    <col min="12032" max="12032" width="9.140625" style="3"/>
    <col min="12033" max="12033" width="16.28515625" style="3" customWidth="1"/>
    <col min="12034" max="12034" width="9.7109375" style="3" customWidth="1"/>
    <col min="12035" max="12035" width="17.5703125" style="3" customWidth="1"/>
    <col min="12036" max="12036" width="11.7109375" style="3" customWidth="1"/>
    <col min="12037" max="12037" width="10.42578125" style="3" customWidth="1"/>
    <col min="12038" max="12283" width="9.140625" style="3"/>
    <col min="12284" max="12284" width="16.28515625" style="3" customWidth="1"/>
    <col min="12285" max="12285" width="9.7109375" style="3" customWidth="1"/>
    <col min="12286" max="12286" width="14.7109375" style="3" customWidth="1"/>
    <col min="12287" max="12287" width="7.140625" style="3" customWidth="1"/>
    <col min="12288" max="12288" width="9.140625" style="3"/>
    <col min="12289" max="12289" width="16.28515625" style="3" customWidth="1"/>
    <col min="12290" max="12290" width="9.7109375" style="3" customWidth="1"/>
    <col min="12291" max="12291" width="17.5703125" style="3" customWidth="1"/>
    <col min="12292" max="12292" width="11.7109375" style="3" customWidth="1"/>
    <col min="12293" max="12293" width="10.42578125" style="3" customWidth="1"/>
    <col min="12294" max="12539" width="9.140625" style="3"/>
    <col min="12540" max="12540" width="16.28515625" style="3" customWidth="1"/>
    <col min="12541" max="12541" width="9.7109375" style="3" customWidth="1"/>
    <col min="12542" max="12542" width="14.7109375" style="3" customWidth="1"/>
    <col min="12543" max="12543" width="7.140625" style="3" customWidth="1"/>
    <col min="12544" max="12544" width="9.140625" style="3"/>
    <col min="12545" max="12545" width="16.28515625" style="3" customWidth="1"/>
    <col min="12546" max="12546" width="9.7109375" style="3" customWidth="1"/>
    <col min="12547" max="12547" width="17.5703125" style="3" customWidth="1"/>
    <col min="12548" max="12548" width="11.7109375" style="3" customWidth="1"/>
    <col min="12549" max="12549" width="10.42578125" style="3" customWidth="1"/>
    <col min="12550" max="12795" width="9.140625" style="3"/>
    <col min="12796" max="12796" width="16.28515625" style="3" customWidth="1"/>
    <col min="12797" max="12797" width="9.7109375" style="3" customWidth="1"/>
    <col min="12798" max="12798" width="14.7109375" style="3" customWidth="1"/>
    <col min="12799" max="12799" width="7.140625" style="3" customWidth="1"/>
    <col min="12800" max="12800" width="9.140625" style="3"/>
    <col min="12801" max="12801" width="16.28515625" style="3" customWidth="1"/>
    <col min="12802" max="12802" width="9.7109375" style="3" customWidth="1"/>
    <col min="12803" max="12803" width="17.5703125" style="3" customWidth="1"/>
    <col min="12804" max="12804" width="11.7109375" style="3" customWidth="1"/>
    <col min="12805" max="12805" width="10.42578125" style="3" customWidth="1"/>
    <col min="12806" max="13051" width="9.140625" style="3"/>
    <col min="13052" max="13052" width="16.28515625" style="3" customWidth="1"/>
    <col min="13053" max="13053" width="9.7109375" style="3" customWidth="1"/>
    <col min="13054" max="13054" width="14.7109375" style="3" customWidth="1"/>
    <col min="13055" max="13055" width="7.140625" style="3" customWidth="1"/>
    <col min="13056" max="13056" width="9.140625" style="3"/>
    <col min="13057" max="13057" width="16.28515625" style="3" customWidth="1"/>
    <col min="13058" max="13058" width="9.7109375" style="3" customWidth="1"/>
    <col min="13059" max="13059" width="17.5703125" style="3" customWidth="1"/>
    <col min="13060" max="13060" width="11.7109375" style="3" customWidth="1"/>
    <col min="13061" max="13061" width="10.42578125" style="3" customWidth="1"/>
    <col min="13062" max="13307" width="9.140625" style="3"/>
    <col min="13308" max="13308" width="16.28515625" style="3" customWidth="1"/>
    <col min="13309" max="13309" width="9.7109375" style="3" customWidth="1"/>
    <col min="13310" max="13310" width="14.7109375" style="3" customWidth="1"/>
    <col min="13311" max="13311" width="7.140625" style="3" customWidth="1"/>
    <col min="13312" max="13312" width="9.140625" style="3"/>
    <col min="13313" max="13313" width="16.28515625" style="3" customWidth="1"/>
    <col min="13314" max="13314" width="9.7109375" style="3" customWidth="1"/>
    <col min="13315" max="13315" width="17.5703125" style="3" customWidth="1"/>
    <col min="13316" max="13316" width="11.7109375" style="3" customWidth="1"/>
    <col min="13317" max="13317" width="10.42578125" style="3" customWidth="1"/>
    <col min="13318" max="13563" width="9.140625" style="3"/>
    <col min="13564" max="13564" width="16.28515625" style="3" customWidth="1"/>
    <col min="13565" max="13565" width="9.7109375" style="3" customWidth="1"/>
    <col min="13566" max="13566" width="14.7109375" style="3" customWidth="1"/>
    <col min="13567" max="13567" width="7.140625" style="3" customWidth="1"/>
    <col min="13568" max="13568" width="9.140625" style="3"/>
    <col min="13569" max="13569" width="16.28515625" style="3" customWidth="1"/>
    <col min="13570" max="13570" width="9.7109375" style="3" customWidth="1"/>
    <col min="13571" max="13571" width="17.5703125" style="3" customWidth="1"/>
    <col min="13572" max="13572" width="11.7109375" style="3" customWidth="1"/>
    <col min="13573" max="13573" width="10.42578125" style="3" customWidth="1"/>
    <col min="13574" max="13819" width="9.140625" style="3"/>
    <col min="13820" max="13820" width="16.28515625" style="3" customWidth="1"/>
    <col min="13821" max="13821" width="9.7109375" style="3" customWidth="1"/>
    <col min="13822" max="13822" width="14.7109375" style="3" customWidth="1"/>
    <col min="13823" max="13823" width="7.140625" style="3" customWidth="1"/>
    <col min="13824" max="13824" width="9.140625" style="3"/>
    <col min="13825" max="13825" width="16.28515625" style="3" customWidth="1"/>
    <col min="13826" max="13826" width="9.7109375" style="3" customWidth="1"/>
    <col min="13827" max="13827" width="17.5703125" style="3" customWidth="1"/>
    <col min="13828" max="13828" width="11.7109375" style="3" customWidth="1"/>
    <col min="13829" max="13829" width="10.42578125" style="3" customWidth="1"/>
    <col min="13830" max="14075" width="9.140625" style="3"/>
    <col min="14076" max="14076" width="16.28515625" style="3" customWidth="1"/>
    <col min="14077" max="14077" width="9.7109375" style="3" customWidth="1"/>
    <col min="14078" max="14078" width="14.7109375" style="3" customWidth="1"/>
    <col min="14079" max="14079" width="7.140625" style="3" customWidth="1"/>
    <col min="14080" max="14080" width="9.140625" style="3"/>
    <col min="14081" max="14081" width="16.28515625" style="3" customWidth="1"/>
    <col min="14082" max="14082" width="9.7109375" style="3" customWidth="1"/>
    <col min="14083" max="14083" width="17.5703125" style="3" customWidth="1"/>
    <col min="14084" max="14084" width="11.7109375" style="3" customWidth="1"/>
    <col min="14085" max="14085" width="10.42578125" style="3" customWidth="1"/>
    <col min="14086" max="14331" width="9.140625" style="3"/>
    <col min="14332" max="14332" width="16.28515625" style="3" customWidth="1"/>
    <col min="14333" max="14333" width="9.7109375" style="3" customWidth="1"/>
    <col min="14334" max="14334" width="14.7109375" style="3" customWidth="1"/>
    <col min="14335" max="14335" width="7.140625" style="3" customWidth="1"/>
    <col min="14336" max="14336" width="9.140625" style="3"/>
    <col min="14337" max="14337" width="16.28515625" style="3" customWidth="1"/>
    <col min="14338" max="14338" width="9.7109375" style="3" customWidth="1"/>
    <col min="14339" max="14339" width="17.5703125" style="3" customWidth="1"/>
    <col min="14340" max="14340" width="11.7109375" style="3" customWidth="1"/>
    <col min="14341" max="14341" width="10.42578125" style="3" customWidth="1"/>
    <col min="14342" max="14587" width="9.140625" style="3"/>
    <col min="14588" max="14588" width="16.28515625" style="3" customWidth="1"/>
    <col min="14589" max="14589" width="9.7109375" style="3" customWidth="1"/>
    <col min="14590" max="14590" width="14.7109375" style="3" customWidth="1"/>
    <col min="14591" max="14591" width="7.140625" style="3" customWidth="1"/>
    <col min="14592" max="14592" width="9.140625" style="3"/>
    <col min="14593" max="14593" width="16.28515625" style="3" customWidth="1"/>
    <col min="14594" max="14594" width="9.7109375" style="3" customWidth="1"/>
    <col min="14595" max="14595" width="17.5703125" style="3" customWidth="1"/>
    <col min="14596" max="14596" width="11.7109375" style="3" customWidth="1"/>
    <col min="14597" max="14597" width="10.42578125" style="3" customWidth="1"/>
    <col min="14598" max="14843" width="9.140625" style="3"/>
    <col min="14844" max="14844" width="16.28515625" style="3" customWidth="1"/>
    <col min="14845" max="14845" width="9.7109375" style="3" customWidth="1"/>
    <col min="14846" max="14846" width="14.7109375" style="3" customWidth="1"/>
    <col min="14847" max="14847" width="7.140625" style="3" customWidth="1"/>
    <col min="14848" max="14848" width="9.140625" style="3"/>
    <col min="14849" max="14849" width="16.28515625" style="3" customWidth="1"/>
    <col min="14850" max="14850" width="9.7109375" style="3" customWidth="1"/>
    <col min="14851" max="14851" width="17.5703125" style="3" customWidth="1"/>
    <col min="14852" max="14852" width="11.7109375" style="3" customWidth="1"/>
    <col min="14853" max="14853" width="10.42578125" style="3" customWidth="1"/>
    <col min="14854" max="15099" width="9.140625" style="3"/>
    <col min="15100" max="15100" width="16.28515625" style="3" customWidth="1"/>
    <col min="15101" max="15101" width="9.7109375" style="3" customWidth="1"/>
    <col min="15102" max="15102" width="14.7109375" style="3" customWidth="1"/>
    <col min="15103" max="15103" width="7.140625" style="3" customWidth="1"/>
    <col min="15104" max="15104" width="9.140625" style="3"/>
    <col min="15105" max="15105" width="16.28515625" style="3" customWidth="1"/>
    <col min="15106" max="15106" width="9.7109375" style="3" customWidth="1"/>
    <col min="15107" max="15107" width="17.5703125" style="3" customWidth="1"/>
    <col min="15108" max="15108" width="11.7109375" style="3" customWidth="1"/>
    <col min="15109" max="15109" width="10.42578125" style="3" customWidth="1"/>
    <col min="15110" max="15355" width="9.140625" style="3"/>
    <col min="15356" max="15356" width="16.28515625" style="3" customWidth="1"/>
    <col min="15357" max="15357" width="9.7109375" style="3" customWidth="1"/>
    <col min="15358" max="15358" width="14.7109375" style="3" customWidth="1"/>
    <col min="15359" max="15359" width="7.140625" style="3" customWidth="1"/>
    <col min="15360" max="15360" width="9.140625" style="3"/>
    <col min="15361" max="15361" width="16.28515625" style="3" customWidth="1"/>
    <col min="15362" max="15362" width="9.7109375" style="3" customWidth="1"/>
    <col min="15363" max="15363" width="17.5703125" style="3" customWidth="1"/>
    <col min="15364" max="15364" width="11.7109375" style="3" customWidth="1"/>
    <col min="15365" max="15365" width="10.42578125" style="3" customWidth="1"/>
    <col min="15366" max="15611" width="9.140625" style="3"/>
    <col min="15612" max="15612" width="16.28515625" style="3" customWidth="1"/>
    <col min="15613" max="15613" width="9.7109375" style="3" customWidth="1"/>
    <col min="15614" max="15614" width="14.7109375" style="3" customWidth="1"/>
    <col min="15615" max="15615" width="7.140625" style="3" customWidth="1"/>
    <col min="15616" max="15616" width="9.140625" style="3"/>
    <col min="15617" max="15617" width="16.28515625" style="3" customWidth="1"/>
    <col min="15618" max="15618" width="9.7109375" style="3" customWidth="1"/>
    <col min="15619" max="15619" width="17.5703125" style="3" customWidth="1"/>
    <col min="15620" max="15620" width="11.7109375" style="3" customWidth="1"/>
    <col min="15621" max="15621" width="10.42578125" style="3" customWidth="1"/>
    <col min="15622" max="15867" width="9.140625" style="3"/>
    <col min="15868" max="15868" width="16.28515625" style="3" customWidth="1"/>
    <col min="15869" max="15869" width="9.7109375" style="3" customWidth="1"/>
    <col min="15870" max="15870" width="14.7109375" style="3" customWidth="1"/>
    <col min="15871" max="15871" width="7.140625" style="3" customWidth="1"/>
    <col min="15872" max="15872" width="9.140625" style="3"/>
    <col min="15873" max="15873" width="16.28515625" style="3" customWidth="1"/>
    <col min="15874" max="15874" width="9.7109375" style="3" customWidth="1"/>
    <col min="15875" max="15875" width="17.5703125" style="3" customWidth="1"/>
    <col min="15876" max="15876" width="11.7109375" style="3" customWidth="1"/>
    <col min="15877" max="15877" width="10.42578125" style="3" customWidth="1"/>
    <col min="15878" max="16202" width="9.140625" style="3"/>
    <col min="16203" max="16208" width="9.140625" style="3" customWidth="1"/>
    <col min="16209" max="16222" width="9.140625" style="3"/>
    <col min="16223" max="16244" width="9.140625" style="3" customWidth="1"/>
    <col min="16245" max="16257" width="9.140625" style="3"/>
    <col min="16258" max="16269" width="9.140625" style="3" customWidth="1"/>
    <col min="16270" max="16275" width="9.140625" style="3"/>
    <col min="16276" max="16336" width="9.140625" style="3" customWidth="1"/>
    <col min="16337" max="16384" width="9.140625" style="3"/>
  </cols>
  <sheetData>
    <row r="1" spans="1:9" ht="15.95" customHeight="1" x14ac:dyDescent="0.25">
      <c r="A1" s="241" t="s">
        <v>129</v>
      </c>
      <c r="B1" s="241"/>
      <c r="C1" s="241"/>
      <c r="D1" s="241"/>
      <c r="F1" s="241" t="s">
        <v>139</v>
      </c>
      <c r="G1" s="241"/>
      <c r="H1" s="241"/>
      <c r="I1" s="241"/>
    </row>
    <row r="2" spans="1:9" x14ac:dyDescent="0.25">
      <c r="B2" s="50"/>
      <c r="C2" s="50"/>
      <c r="D2" s="50"/>
      <c r="G2" s="50"/>
      <c r="H2" s="50"/>
      <c r="I2" s="50"/>
    </row>
    <row r="3" spans="1:9" ht="35.25" customHeight="1" x14ac:dyDescent="0.25">
      <c r="A3" s="144" t="s">
        <v>40</v>
      </c>
      <c r="B3" s="145" t="s">
        <v>42</v>
      </c>
      <c r="C3" s="145" t="s">
        <v>41</v>
      </c>
      <c r="D3" s="146" t="s">
        <v>10</v>
      </c>
      <c r="F3" s="51" t="s">
        <v>40</v>
      </c>
      <c r="G3" s="52" t="s">
        <v>42</v>
      </c>
      <c r="H3" s="52" t="s">
        <v>41</v>
      </c>
      <c r="I3" s="53" t="s">
        <v>10</v>
      </c>
    </row>
    <row r="4" spans="1:9" ht="13.5" customHeight="1" x14ac:dyDescent="0.25">
      <c r="A4" s="54" t="s">
        <v>3</v>
      </c>
      <c r="B4" s="55">
        <v>38951</v>
      </c>
      <c r="C4" s="56">
        <v>7593759365.1099997</v>
      </c>
      <c r="D4" s="143">
        <v>63.374272446145078</v>
      </c>
      <c r="F4" s="54" t="s">
        <v>3</v>
      </c>
      <c r="G4" s="55">
        <v>10592</v>
      </c>
      <c r="H4" s="56">
        <v>1963830757.6099997</v>
      </c>
      <c r="I4" s="141">
        <f t="shared" ref="I4:I21" si="0">(H4*100/$H$21)</f>
        <v>61.872015273980871</v>
      </c>
    </row>
    <row r="5" spans="1:9" ht="13.5" customHeight="1" x14ac:dyDescent="0.25">
      <c r="A5" s="54" t="s">
        <v>12</v>
      </c>
      <c r="B5" s="55">
        <v>15206</v>
      </c>
      <c r="C5" s="56">
        <v>2597412167</v>
      </c>
      <c r="D5" s="143">
        <v>21.676892618259259</v>
      </c>
      <c r="F5" s="54" t="s">
        <v>12</v>
      </c>
      <c r="G5" s="55">
        <v>5091</v>
      </c>
      <c r="H5" s="56">
        <v>784227551.01000011</v>
      </c>
      <c r="I5" s="141">
        <f t="shared" si="0"/>
        <v>24.707698882065962</v>
      </c>
    </row>
    <row r="6" spans="1:9" ht="13.5" customHeight="1" x14ac:dyDescent="0.25">
      <c r="A6" s="54" t="s">
        <v>4</v>
      </c>
      <c r="B6" s="55">
        <v>2586</v>
      </c>
      <c r="C6" s="56">
        <v>1198477537.6700001</v>
      </c>
      <c r="D6" s="143">
        <v>10.001981672194253</v>
      </c>
      <c r="F6" s="54" t="s">
        <v>4</v>
      </c>
      <c r="G6" s="55">
        <v>720</v>
      </c>
      <c r="H6" s="56">
        <v>256657274.06999981</v>
      </c>
      <c r="I6" s="141">
        <f t="shared" si="0"/>
        <v>8.0861870198852124</v>
      </c>
    </row>
    <row r="7" spans="1:9" ht="13.5" customHeight="1" x14ac:dyDescent="0.25">
      <c r="A7" s="54" t="s">
        <v>11</v>
      </c>
      <c r="B7" s="55">
        <v>1006</v>
      </c>
      <c r="C7" s="56">
        <v>393494383.44</v>
      </c>
      <c r="D7" s="143">
        <v>3.2839360668618189</v>
      </c>
      <c r="F7" s="54" t="s">
        <v>11</v>
      </c>
      <c r="G7" s="55">
        <v>319</v>
      </c>
      <c r="H7" s="56">
        <v>86671265.040000051</v>
      </c>
      <c r="I7" s="141">
        <f t="shared" si="0"/>
        <v>2.7306456086350188</v>
      </c>
    </row>
    <row r="8" spans="1:9" ht="13.5" customHeight="1" x14ac:dyDescent="0.25">
      <c r="A8" s="54" t="s">
        <v>14</v>
      </c>
      <c r="B8" s="55">
        <v>640</v>
      </c>
      <c r="C8" s="56">
        <v>80931240.689999998</v>
      </c>
      <c r="D8" s="143">
        <v>0.67541756991377966</v>
      </c>
      <c r="F8" s="54" t="s">
        <v>14</v>
      </c>
      <c r="G8" s="55">
        <v>279</v>
      </c>
      <c r="H8" s="56">
        <v>33374381.139999997</v>
      </c>
      <c r="I8" s="141">
        <f t="shared" si="0"/>
        <v>1.051485832805058</v>
      </c>
    </row>
    <row r="9" spans="1:9" ht="13.5" customHeight="1" x14ac:dyDescent="0.25">
      <c r="A9" s="54" t="s">
        <v>5</v>
      </c>
      <c r="B9" s="55">
        <v>490</v>
      </c>
      <c r="C9" s="56">
        <v>54096976.369999997</v>
      </c>
      <c r="D9" s="143">
        <v>0.45147026053220091</v>
      </c>
      <c r="F9" s="54" t="s">
        <v>2</v>
      </c>
      <c r="G9" s="55">
        <v>4</v>
      </c>
      <c r="H9" s="56">
        <v>26286925.879999999</v>
      </c>
      <c r="I9" s="141">
        <f t="shared" si="0"/>
        <v>0.82819004298147236</v>
      </c>
    </row>
    <row r="10" spans="1:9" ht="13.5" customHeight="1" x14ac:dyDescent="0.25">
      <c r="A10" s="54" t="s">
        <v>2</v>
      </c>
      <c r="B10" s="57">
        <v>23</v>
      </c>
      <c r="C10" s="58">
        <v>35040712.68</v>
      </c>
      <c r="D10" s="143">
        <v>0.29243482250602532</v>
      </c>
      <c r="F10" s="54" t="s">
        <v>5</v>
      </c>
      <c r="G10" s="57">
        <v>114</v>
      </c>
      <c r="H10" s="58">
        <v>14911453.829999996</v>
      </c>
      <c r="I10" s="141">
        <f t="shared" si="0"/>
        <v>0.46979694943256473</v>
      </c>
    </row>
    <row r="11" spans="1:9" ht="13.5" customHeight="1" x14ac:dyDescent="0.25">
      <c r="A11" s="54" t="s">
        <v>13</v>
      </c>
      <c r="B11" s="55">
        <v>247</v>
      </c>
      <c r="C11" s="56">
        <v>22557086.609999999</v>
      </c>
      <c r="D11" s="143">
        <v>0.18825181095170551</v>
      </c>
      <c r="F11" s="54" t="s">
        <v>13</v>
      </c>
      <c r="G11" s="55">
        <v>84</v>
      </c>
      <c r="H11" s="56">
        <v>6700627.2000000011</v>
      </c>
      <c r="I11" s="141">
        <f t="shared" si="0"/>
        <v>0.21110847096019672</v>
      </c>
    </row>
    <row r="12" spans="1:9" ht="13.5" customHeight="1" x14ac:dyDescent="0.25">
      <c r="A12" s="54" t="s">
        <v>44</v>
      </c>
      <c r="B12" s="55">
        <v>15</v>
      </c>
      <c r="C12" s="56">
        <v>3414667.94</v>
      </c>
      <c r="D12" s="143">
        <v>2.8497360258339217E-2</v>
      </c>
      <c r="F12" s="54" t="s">
        <v>44</v>
      </c>
      <c r="G12" s="55">
        <v>4</v>
      </c>
      <c r="H12" s="56">
        <v>1073963.6599999999</v>
      </c>
      <c r="I12" s="141">
        <f t="shared" si="0"/>
        <v>3.38360603212512E-2</v>
      </c>
    </row>
    <row r="13" spans="1:9" ht="13.5" customHeight="1" x14ac:dyDescent="0.25">
      <c r="A13" s="54" t="s">
        <v>43</v>
      </c>
      <c r="B13" s="55">
        <v>2</v>
      </c>
      <c r="C13" s="56">
        <v>1993000</v>
      </c>
      <c r="D13" s="143">
        <v>1.6632726810581196E-2</v>
      </c>
      <c r="F13" s="54" t="s">
        <v>78</v>
      </c>
      <c r="G13" s="55">
        <v>1</v>
      </c>
      <c r="H13" s="56">
        <v>252000.06</v>
      </c>
      <c r="I13" s="156">
        <f t="shared" si="0"/>
        <v>7.9394578687317242E-3</v>
      </c>
    </row>
    <row r="14" spans="1:9" ht="13.5" customHeight="1" x14ac:dyDescent="0.25">
      <c r="A14" s="54" t="s">
        <v>0</v>
      </c>
      <c r="B14" s="55">
        <v>2</v>
      </c>
      <c r="C14" s="56">
        <v>793476.39</v>
      </c>
      <c r="D14" s="143">
        <v>6.6220150654872963E-3</v>
      </c>
      <c r="F14" s="54" t="s">
        <v>0</v>
      </c>
      <c r="G14" s="55">
        <v>1</v>
      </c>
      <c r="H14" s="56">
        <v>34800</v>
      </c>
      <c r="I14" s="156">
        <f t="shared" si="0"/>
        <v>1.0964010636817468E-3</v>
      </c>
    </row>
    <row r="15" spans="1:9" ht="13.5" customHeight="1" x14ac:dyDescent="0.25">
      <c r="A15" s="54" t="s">
        <v>78</v>
      </c>
      <c r="B15" s="55">
        <v>2</v>
      </c>
      <c r="C15" s="56">
        <v>254552.47</v>
      </c>
      <c r="D15" s="147">
        <v>2.1243861979270777E-3</v>
      </c>
      <c r="F15" s="54"/>
      <c r="G15" s="55"/>
      <c r="H15" s="56"/>
      <c r="I15" s="156">
        <f t="shared" si="0"/>
        <v>0</v>
      </c>
    </row>
    <row r="16" spans="1:9" ht="13.5" customHeight="1" x14ac:dyDescent="0.25">
      <c r="A16" s="54" t="s">
        <v>1</v>
      </c>
      <c r="B16" s="55">
        <v>1</v>
      </c>
      <c r="C16" s="56">
        <v>120000</v>
      </c>
      <c r="D16" s="147">
        <v>1.0014687492572723E-3</v>
      </c>
      <c r="F16" s="54"/>
      <c r="G16" s="55"/>
      <c r="H16" s="56"/>
      <c r="I16" s="156">
        <f t="shared" si="0"/>
        <v>0</v>
      </c>
    </row>
    <row r="17" spans="1:9" ht="13.5" customHeight="1" x14ac:dyDescent="0.25">
      <c r="A17" s="96" t="s">
        <v>63</v>
      </c>
      <c r="B17" s="97">
        <v>2</v>
      </c>
      <c r="C17" s="98">
        <v>55691.27</v>
      </c>
      <c r="D17" s="147">
        <v>4.6477555426207537E-4</v>
      </c>
      <c r="F17" s="96"/>
      <c r="G17" s="97"/>
      <c r="H17" s="98"/>
      <c r="I17" s="156">
        <f t="shared" si="0"/>
        <v>0</v>
      </c>
    </row>
    <row r="18" spans="1:9" ht="13.5" customHeight="1" x14ac:dyDescent="0.25">
      <c r="A18" s="54"/>
      <c r="B18" s="55"/>
      <c r="C18" s="56"/>
      <c r="D18" s="147"/>
      <c r="F18" s="54"/>
      <c r="G18" s="55"/>
      <c r="H18" s="56"/>
      <c r="I18" s="156">
        <f t="shared" si="0"/>
        <v>0</v>
      </c>
    </row>
    <row r="19" spans="1:9" ht="13.5" customHeight="1" x14ac:dyDescent="0.25">
      <c r="A19" s="96"/>
      <c r="B19" s="97"/>
      <c r="C19" s="98"/>
      <c r="D19" s="147"/>
      <c r="F19" s="96"/>
      <c r="G19" s="97"/>
      <c r="H19" s="98"/>
      <c r="I19" s="156">
        <f t="shared" si="0"/>
        <v>0</v>
      </c>
    </row>
    <row r="20" spans="1:9" ht="13.5" customHeight="1" x14ac:dyDescent="0.25">
      <c r="A20" s="96"/>
      <c r="B20" s="97"/>
      <c r="C20" s="98"/>
      <c r="D20" s="147"/>
      <c r="F20" s="96"/>
      <c r="G20" s="97"/>
      <c r="H20" s="98"/>
      <c r="I20" s="156">
        <f t="shared" si="0"/>
        <v>0</v>
      </c>
    </row>
    <row r="21" spans="1:9" ht="13.5" customHeight="1" x14ac:dyDescent="0.25">
      <c r="A21" s="148" t="s">
        <v>6</v>
      </c>
      <c r="B21" s="149">
        <f>SUM(B4:B20)</f>
        <v>59173</v>
      </c>
      <c r="C21" s="150">
        <f>SUM(C4:C20)</f>
        <v>11982400857.640003</v>
      </c>
      <c r="D21" s="151">
        <v>100</v>
      </c>
      <c r="F21" s="59" t="s">
        <v>6</v>
      </c>
      <c r="G21" s="157">
        <f>SUM(G4:G20)</f>
        <v>17209</v>
      </c>
      <c r="H21" s="60">
        <f>SUM(H4:H20)</f>
        <v>3174020999.499999</v>
      </c>
      <c r="I21" s="142">
        <f t="shared" si="0"/>
        <v>99.999999999999986</v>
      </c>
    </row>
    <row r="22" spans="1:9" x14ac:dyDescent="0.25">
      <c r="A22" s="26"/>
      <c r="B22" s="27"/>
      <c r="C22" s="27"/>
      <c r="D22" s="28"/>
      <c r="F22" s="26"/>
      <c r="G22" s="27"/>
      <c r="H22" s="27"/>
      <c r="I22" s="28"/>
    </row>
    <row r="23" spans="1:9" x14ac:dyDescent="0.25">
      <c r="A23" s="29"/>
      <c r="B23" s="30"/>
      <c r="C23" s="30"/>
      <c r="D23" s="31"/>
      <c r="F23" s="29"/>
      <c r="G23" s="30"/>
      <c r="H23" s="30"/>
      <c r="I23" s="31"/>
    </row>
    <row r="24" spans="1:9" ht="25.5" x14ac:dyDescent="0.25">
      <c r="A24" s="144" t="s">
        <v>45</v>
      </c>
      <c r="B24" s="145" t="s">
        <v>46</v>
      </c>
      <c r="C24" s="145" t="s">
        <v>41</v>
      </c>
      <c r="D24" s="146" t="s">
        <v>10</v>
      </c>
      <c r="F24" s="51" t="s">
        <v>45</v>
      </c>
      <c r="G24" s="52" t="s">
        <v>46</v>
      </c>
      <c r="H24" s="52" t="s">
        <v>41</v>
      </c>
      <c r="I24" s="53" t="s">
        <v>10</v>
      </c>
    </row>
    <row r="25" spans="1:9" ht="19.5" customHeight="1" x14ac:dyDescent="0.25">
      <c r="A25" s="139" t="s">
        <v>50</v>
      </c>
      <c r="B25" s="97">
        <v>8081</v>
      </c>
      <c r="C25" s="98">
        <v>3178412927.0500031</v>
      </c>
      <c r="D25" s="152">
        <v>26.525676822299268</v>
      </c>
      <c r="F25" s="61" t="s">
        <v>50</v>
      </c>
      <c r="G25" s="55">
        <f>G33</f>
        <v>1983</v>
      </c>
      <c r="H25" s="56">
        <f>H33</f>
        <v>1346940234.3699989</v>
      </c>
      <c r="I25" s="138">
        <f t="shared" ref="I25:I28" si="1">(H25*100/$H$29)</f>
        <v>42.436399588477244</v>
      </c>
    </row>
    <row r="26" spans="1:9" ht="19.5" customHeight="1" x14ac:dyDescent="0.25">
      <c r="A26" s="139" t="s">
        <v>47</v>
      </c>
      <c r="B26" s="97">
        <v>13664</v>
      </c>
      <c r="C26" s="98">
        <v>4572656596.3999996</v>
      </c>
      <c r="D26" s="152">
        <v>38.161439019831022</v>
      </c>
      <c r="F26" s="61" t="s">
        <v>47</v>
      </c>
      <c r="G26" s="55">
        <v>3511</v>
      </c>
      <c r="H26" s="56">
        <v>958379066.63</v>
      </c>
      <c r="I26" s="138">
        <f t="shared" si="1"/>
        <v>30.194477817915278</v>
      </c>
    </row>
    <row r="27" spans="1:9" ht="19.5" customHeight="1" x14ac:dyDescent="0.25">
      <c r="A27" s="139" t="s">
        <v>48</v>
      </c>
      <c r="B27" s="97">
        <v>36056</v>
      </c>
      <c r="C27" s="98">
        <v>2455929440.8699999</v>
      </c>
      <c r="D27" s="152">
        <v>20.496138211768258</v>
      </c>
      <c r="F27" s="139" t="s">
        <v>48</v>
      </c>
      <c r="G27" s="97">
        <v>11488</v>
      </c>
      <c r="H27" s="98">
        <v>729393398.03999996</v>
      </c>
      <c r="I27" s="138">
        <f t="shared" si="1"/>
        <v>22.980106248663784</v>
      </c>
    </row>
    <row r="28" spans="1:9" ht="19.5" customHeight="1" x14ac:dyDescent="0.25">
      <c r="A28" s="139" t="s">
        <v>49</v>
      </c>
      <c r="B28" s="97">
        <v>1372</v>
      </c>
      <c r="C28" s="98">
        <v>1775401893.3199999</v>
      </c>
      <c r="D28" s="152">
        <v>14.816745946101445</v>
      </c>
      <c r="F28" s="61" t="s">
        <v>49</v>
      </c>
      <c r="G28" s="55">
        <v>227</v>
      </c>
      <c r="H28" s="56">
        <v>139308300.46000001</v>
      </c>
      <c r="I28" s="138">
        <f t="shared" si="1"/>
        <v>4.3890163449436885</v>
      </c>
    </row>
    <row r="29" spans="1:9" ht="18.95" customHeight="1" x14ac:dyDescent="0.25">
      <c r="A29" s="148" t="s">
        <v>6</v>
      </c>
      <c r="B29" s="149">
        <v>59173</v>
      </c>
      <c r="C29" s="150">
        <v>11982400857.640003</v>
      </c>
      <c r="D29" s="153">
        <v>100</v>
      </c>
      <c r="F29" s="62" t="s">
        <v>6</v>
      </c>
      <c r="G29" s="63">
        <f>SUM(G25:G28)</f>
        <v>17209</v>
      </c>
      <c r="H29" s="78">
        <f>SUM(H25:H28)</f>
        <v>3174020999.499999</v>
      </c>
      <c r="I29" s="140">
        <f>(H29*100/$H$29)</f>
        <v>99.999999999999986</v>
      </c>
    </row>
    <row r="30" spans="1:9" ht="27.95" customHeight="1" x14ac:dyDescent="0.25">
      <c r="A30" s="242" t="s">
        <v>133</v>
      </c>
      <c r="B30" s="242"/>
      <c r="C30" s="242"/>
      <c r="D30" s="242"/>
      <c r="F30" s="242" t="s">
        <v>143</v>
      </c>
      <c r="G30" s="242"/>
      <c r="H30" s="242"/>
      <c r="I30" s="242"/>
    </row>
    <row r="31" spans="1:9" x14ac:dyDescent="0.25">
      <c r="B31" s="36"/>
      <c r="C31" s="37"/>
      <c r="G31" s="36"/>
      <c r="H31" s="37"/>
    </row>
    <row r="32" spans="1:9" hidden="1" x14ac:dyDescent="0.25">
      <c r="B32" s="36"/>
      <c r="C32" s="37"/>
      <c r="G32" s="136">
        <f>SUM(G26:G28)</f>
        <v>15226</v>
      </c>
      <c r="H32" s="136">
        <f>SUM(H26:H28)</f>
        <v>1827080765.1300001</v>
      </c>
    </row>
    <row r="33" spans="1:9" ht="14.45" hidden="1" customHeight="1" x14ac:dyDescent="0.25">
      <c r="B33" s="36"/>
      <c r="C33" s="37"/>
      <c r="F33" s="3" t="s">
        <v>79</v>
      </c>
      <c r="G33" s="36">
        <f>G21-G32</f>
        <v>1983</v>
      </c>
      <c r="H33" s="36">
        <f>H21-H32</f>
        <v>1346940234.3699989</v>
      </c>
    </row>
    <row r="34" spans="1:9" ht="14.45" customHeight="1" x14ac:dyDescent="0.25">
      <c r="A34" s="34"/>
      <c r="B34" s="35"/>
      <c r="C34" s="35"/>
      <c r="D34" s="34"/>
      <c r="E34" s="34"/>
      <c r="F34" s="34"/>
      <c r="G34" s="35"/>
      <c r="H34" s="35"/>
      <c r="I34" s="34"/>
    </row>
    <row r="35" spans="1:9" x14ac:dyDescent="0.25">
      <c r="A35" s="34"/>
      <c r="B35" s="34"/>
      <c r="C35" s="34"/>
      <c r="D35" s="34"/>
      <c r="E35" s="34"/>
      <c r="F35" s="34"/>
      <c r="G35" s="137"/>
      <c r="H35" s="137"/>
      <c r="I35" s="34"/>
    </row>
  </sheetData>
  <mergeCells count="4">
    <mergeCell ref="A1:D1"/>
    <mergeCell ref="F1:I1"/>
    <mergeCell ref="F30:I30"/>
    <mergeCell ref="A30:D30"/>
  </mergeCells>
  <printOptions horizontalCentered="1"/>
  <pageMargins left="0.51181102362204722" right="0.23622047244094491" top="1.4173228346456694" bottom="0.55118110236220474" header="0.31496062992125984" footer="0.31496062992125984"/>
  <pageSetup paperSize="9" scale="96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9"/>
  <sheetViews>
    <sheetView showGridLines="0" tabSelected="1" zoomScaleNormal="100" workbookViewId="0">
      <selection activeCell="P27" sqref="P27"/>
    </sheetView>
  </sheetViews>
  <sheetFormatPr defaultColWidth="9.140625" defaultRowHeight="12.75" x14ac:dyDescent="0.25"/>
  <cols>
    <col min="1" max="1" width="14.140625" style="1" customWidth="1"/>
    <col min="2" max="6" width="9.140625" style="1" hidden="1" customWidth="1"/>
    <col min="7" max="11" width="0" style="1" hidden="1" customWidth="1"/>
    <col min="12" max="16384" width="9.140625" style="1"/>
  </cols>
  <sheetData>
    <row r="1" spans="1:21" ht="15.75" x14ac:dyDescent="0.25">
      <c r="A1" s="243" t="s">
        <v>24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</row>
    <row r="2" spans="1:21" ht="12.75" customHeight="1" x14ac:dyDescent="0.25">
      <c r="A2" s="248" t="s">
        <v>25</v>
      </c>
      <c r="B2" s="246">
        <v>2007</v>
      </c>
      <c r="C2" s="246">
        <v>2008</v>
      </c>
      <c r="D2" s="246">
        <v>2009</v>
      </c>
      <c r="E2" s="246">
        <v>2010</v>
      </c>
      <c r="F2" s="246">
        <v>2011</v>
      </c>
      <c r="G2" s="246">
        <v>2012</v>
      </c>
      <c r="H2" s="246">
        <v>2013</v>
      </c>
      <c r="I2" s="246">
        <v>2014</v>
      </c>
      <c r="J2" s="246">
        <v>2015</v>
      </c>
      <c r="K2" s="246">
        <v>2016</v>
      </c>
      <c r="L2" s="244">
        <v>2017</v>
      </c>
      <c r="M2" s="244">
        <v>2018</v>
      </c>
      <c r="N2" s="244">
        <v>2019</v>
      </c>
      <c r="O2" s="244">
        <v>2020</v>
      </c>
      <c r="P2" s="244">
        <v>2021</v>
      </c>
      <c r="Q2" s="244">
        <v>2022</v>
      </c>
      <c r="R2" s="244">
        <v>2023</v>
      </c>
      <c r="S2" s="244">
        <v>2024</v>
      </c>
      <c r="T2" s="244">
        <v>2025</v>
      </c>
      <c r="U2" s="244" t="s">
        <v>138</v>
      </c>
    </row>
    <row r="3" spans="1:21" ht="12.75" customHeight="1" x14ac:dyDescent="0.25">
      <c r="A3" s="249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5"/>
      <c r="M3" s="245"/>
      <c r="N3" s="245"/>
      <c r="O3" s="245"/>
      <c r="P3" s="245"/>
      <c r="Q3" s="245"/>
      <c r="R3" s="245"/>
      <c r="S3" s="245"/>
      <c r="T3" s="245"/>
      <c r="U3" s="245"/>
    </row>
    <row r="4" spans="1:21" ht="15" x14ac:dyDescent="0.25">
      <c r="A4" s="9" t="s">
        <v>26</v>
      </c>
      <c r="B4" s="10">
        <v>3.61</v>
      </c>
      <c r="C4" s="10">
        <v>3.89</v>
      </c>
      <c r="D4" s="10">
        <v>4.2300000000000004</v>
      </c>
      <c r="E4" s="10">
        <v>4.18</v>
      </c>
      <c r="F4" s="10">
        <v>4.1500000000000004</v>
      </c>
      <c r="G4" s="10">
        <v>5.31</v>
      </c>
      <c r="H4" s="10">
        <v>6.0247619047619052</v>
      </c>
      <c r="I4" s="10">
        <v>5.2495238095238097</v>
      </c>
      <c r="J4" s="10">
        <v>5.5688888888888899</v>
      </c>
      <c r="K4" s="10">
        <v>6.38</v>
      </c>
      <c r="L4" s="11">
        <v>7.81</v>
      </c>
      <c r="M4" s="11">
        <v>8.02</v>
      </c>
      <c r="N4" s="11">
        <v>7.68</v>
      </c>
      <c r="O4" s="11">
        <v>7.03</v>
      </c>
      <c r="P4" s="11">
        <v>7.59</v>
      </c>
      <c r="Q4" s="11">
        <v>13.86</v>
      </c>
      <c r="R4" s="11">
        <v>16.11</v>
      </c>
      <c r="S4" s="11">
        <v>14.26</v>
      </c>
      <c r="T4" s="11">
        <v>22.65</v>
      </c>
      <c r="U4" s="11">
        <v>29.43</v>
      </c>
    </row>
    <row r="5" spans="1:21" ht="15" x14ac:dyDescent="0.25">
      <c r="A5" s="12" t="s">
        <v>27</v>
      </c>
      <c r="B5" s="13">
        <v>3.73</v>
      </c>
      <c r="C5" s="13">
        <v>3.91</v>
      </c>
      <c r="D5" s="13">
        <v>4.18</v>
      </c>
      <c r="E5" s="13">
        <v>4.12</v>
      </c>
      <c r="F5" s="13">
        <v>4.18</v>
      </c>
      <c r="G5" s="13">
        <v>5.48</v>
      </c>
      <c r="H5" s="13">
        <v>5.9249999999999989</v>
      </c>
      <c r="I5" s="13">
        <v>5.2004999999999999</v>
      </c>
      <c r="J5" s="13">
        <v>5.48</v>
      </c>
      <c r="K5" s="13">
        <v>6.19</v>
      </c>
      <c r="L5" s="14">
        <v>7.63</v>
      </c>
      <c r="M5" s="14">
        <v>8.06</v>
      </c>
      <c r="N5" s="14">
        <v>7.59</v>
      </c>
      <c r="O5" s="14">
        <v>6.91</v>
      </c>
      <c r="P5" s="14">
        <v>7.62</v>
      </c>
      <c r="Q5" s="14">
        <v>14.14</v>
      </c>
      <c r="R5" s="14">
        <v>15.65</v>
      </c>
      <c r="S5" s="14">
        <v>14.51</v>
      </c>
      <c r="T5" s="14">
        <v>24.92</v>
      </c>
      <c r="U5" s="14">
        <v>29.16</v>
      </c>
    </row>
    <row r="6" spans="1:21" ht="15" x14ac:dyDescent="0.25">
      <c r="A6" s="9" t="s">
        <v>28</v>
      </c>
      <c r="B6" s="10">
        <v>3.812727272727273</v>
      </c>
      <c r="C6" s="10">
        <v>3.99</v>
      </c>
      <c r="D6" s="10">
        <v>4.26</v>
      </c>
      <c r="E6" s="10">
        <v>4.1100000000000003</v>
      </c>
      <c r="F6" s="10">
        <v>4.2</v>
      </c>
      <c r="G6" s="10">
        <v>5.51</v>
      </c>
      <c r="H6" s="10">
        <v>5.8294999999999995</v>
      </c>
      <c r="I6" s="10">
        <v>5.2061111111111105</v>
      </c>
      <c r="J6" s="10">
        <v>5.69</v>
      </c>
      <c r="K6" s="10">
        <v>6.35</v>
      </c>
      <c r="L6" s="11">
        <v>7.95</v>
      </c>
      <c r="M6" s="11">
        <v>7.92</v>
      </c>
      <c r="N6" s="11">
        <v>7.26</v>
      </c>
      <c r="O6" s="11">
        <v>6.92</v>
      </c>
      <c r="P6" s="11">
        <v>8.06</v>
      </c>
      <c r="Q6" s="11">
        <v>14.49</v>
      </c>
      <c r="R6" s="11">
        <v>15.28</v>
      </c>
      <c r="S6" s="11">
        <v>14.48</v>
      </c>
      <c r="T6" s="11">
        <v>25.87</v>
      </c>
      <c r="U6" s="11">
        <v>28.39</v>
      </c>
    </row>
    <row r="7" spans="1:21" ht="15" x14ac:dyDescent="0.25">
      <c r="A7" s="12" t="s">
        <v>29</v>
      </c>
      <c r="B7" s="13">
        <v>3.857368421052632</v>
      </c>
      <c r="C7" s="13">
        <v>3.96</v>
      </c>
      <c r="D7" s="13">
        <v>4.22</v>
      </c>
      <c r="E7" s="13">
        <v>4.12</v>
      </c>
      <c r="F7" s="13">
        <v>4.3099999999999996</v>
      </c>
      <c r="G7" s="13">
        <v>5.51</v>
      </c>
      <c r="H7" s="13">
        <v>5.6540909090909084</v>
      </c>
      <c r="I7" s="13">
        <v>5.4799999999999995</v>
      </c>
      <c r="J7" s="13">
        <v>5.63</v>
      </c>
      <c r="K7" s="13">
        <v>6.52</v>
      </c>
      <c r="L7" s="14">
        <v>8.2200000000000006</v>
      </c>
      <c r="M7" s="14">
        <v>7.89</v>
      </c>
      <c r="N7" s="14">
        <v>7.13</v>
      </c>
      <c r="O7" s="14">
        <v>7.35</v>
      </c>
      <c r="P7" s="14">
        <v>7.75</v>
      </c>
      <c r="Q7" s="14">
        <v>15.31</v>
      </c>
      <c r="R7" s="14">
        <v>15.07</v>
      </c>
      <c r="S7" s="14">
        <v>14.81</v>
      </c>
      <c r="T7" s="14">
        <v>27.86</v>
      </c>
      <c r="U7" s="14">
        <v>27.13</v>
      </c>
    </row>
    <row r="8" spans="1:21" ht="15" x14ac:dyDescent="0.25">
      <c r="A8" s="9" t="s">
        <v>30</v>
      </c>
      <c r="B8" s="10">
        <v>3.8495454545454546</v>
      </c>
      <c r="C8" s="10">
        <v>4.05</v>
      </c>
      <c r="D8" s="10">
        <v>4.16</v>
      </c>
      <c r="E8" s="10">
        <v>4.12</v>
      </c>
      <c r="F8" s="10">
        <v>4.4000000000000004</v>
      </c>
      <c r="G8" s="10">
        <v>5.53</v>
      </c>
      <c r="H8" s="10">
        <v>5.58</v>
      </c>
      <c r="I8" s="10">
        <v>5.5409090909090901</v>
      </c>
      <c r="J8" s="10">
        <v>5.56</v>
      </c>
      <c r="K8" s="10">
        <v>6.61</v>
      </c>
      <c r="L8" s="11">
        <v>8.5</v>
      </c>
      <c r="M8" s="11">
        <v>7.64</v>
      </c>
      <c r="N8" s="11">
        <v>7.08</v>
      </c>
      <c r="O8" s="11">
        <v>7.44</v>
      </c>
      <c r="P8" s="11">
        <v>7.72</v>
      </c>
      <c r="Q8" s="11">
        <v>15.1</v>
      </c>
      <c r="R8" s="11">
        <v>14.91</v>
      </c>
      <c r="S8" s="11">
        <v>15.31</v>
      </c>
      <c r="T8" s="11">
        <v>29.96</v>
      </c>
      <c r="U8" s="11">
        <v>26.14</v>
      </c>
    </row>
    <row r="9" spans="1:21" ht="15" x14ac:dyDescent="0.25">
      <c r="A9" s="12" t="s">
        <v>31</v>
      </c>
      <c r="B9" s="13">
        <v>3.9038095238095232</v>
      </c>
      <c r="C9" s="13">
        <v>4.0999999999999996</v>
      </c>
      <c r="D9" s="13">
        <v>4.09</v>
      </c>
      <c r="E9" s="13">
        <v>4.0599999999999996</v>
      </c>
      <c r="F9" s="13">
        <v>4.47</v>
      </c>
      <c r="G9" s="13">
        <v>5.51</v>
      </c>
      <c r="H9" s="13">
        <v>5.35</v>
      </c>
      <c r="I9" s="13">
        <v>5.5836842105263162</v>
      </c>
      <c r="J9" s="13">
        <v>5.58</v>
      </c>
      <c r="K9" s="13">
        <v>6.72</v>
      </c>
      <c r="L9" s="14">
        <v>8.4600000000000009</v>
      </c>
      <c r="M9" s="14">
        <v>7.69</v>
      </c>
      <c r="N9" s="14">
        <v>7.18</v>
      </c>
      <c r="O9" s="14">
        <v>7.49</v>
      </c>
      <c r="P9" s="14">
        <v>8.26</v>
      </c>
      <c r="Q9" s="14">
        <v>15.53</v>
      </c>
      <c r="R9" s="14">
        <v>14.63</v>
      </c>
      <c r="S9" s="14">
        <v>15.79</v>
      </c>
      <c r="T9" s="14">
        <v>30.94</v>
      </c>
      <c r="U9" s="14"/>
    </row>
    <row r="10" spans="1:21" ht="15" x14ac:dyDescent="0.25">
      <c r="A10" s="9" t="s">
        <v>32</v>
      </c>
      <c r="B10" s="10">
        <v>3.9080000000000004</v>
      </c>
      <c r="C10" s="10">
        <v>4.07</v>
      </c>
      <c r="D10" s="10">
        <v>4.08</v>
      </c>
      <c r="E10" s="10">
        <v>4.0199999999999996</v>
      </c>
      <c r="F10" s="10">
        <v>4.49</v>
      </c>
      <c r="G10" s="10">
        <v>5.51</v>
      </c>
      <c r="H10" s="10">
        <v>5.3</v>
      </c>
      <c r="I10" s="10">
        <v>5.7140909090909098</v>
      </c>
      <c r="J10" s="10">
        <v>5.57</v>
      </c>
      <c r="K10" s="10">
        <v>6.86</v>
      </c>
      <c r="L10" s="11">
        <v>8.4700000000000006</v>
      </c>
      <c r="M10" s="11">
        <v>7.54</v>
      </c>
      <c r="N10" s="11">
        <v>6.96</v>
      </c>
      <c r="O10" s="11">
        <v>7.05</v>
      </c>
      <c r="P10" s="11">
        <v>9.09</v>
      </c>
      <c r="Q10" s="11">
        <v>15.57</v>
      </c>
      <c r="R10" s="11">
        <v>14.76</v>
      </c>
      <c r="S10" s="11">
        <v>16.62</v>
      </c>
      <c r="T10" s="11">
        <v>30.43</v>
      </c>
      <c r="U10" s="11"/>
    </row>
    <row r="11" spans="1:21" ht="15" x14ac:dyDescent="0.25">
      <c r="A11" s="12" t="s">
        <v>33</v>
      </c>
      <c r="B11" s="13">
        <v>3.8926086956521742</v>
      </c>
      <c r="C11" s="13">
        <v>4.05</v>
      </c>
      <c r="D11" s="13">
        <v>4.12</v>
      </c>
      <c r="E11" s="13">
        <v>4.05</v>
      </c>
      <c r="F11" s="13">
        <v>4.68</v>
      </c>
      <c r="G11" s="13">
        <v>5.49</v>
      </c>
      <c r="H11" s="13">
        <v>5.16</v>
      </c>
      <c r="I11" s="13">
        <v>5.5514285714285707</v>
      </c>
      <c r="J11" s="13">
        <v>5.54</v>
      </c>
      <c r="K11" s="13">
        <v>7</v>
      </c>
      <c r="L11" s="14">
        <v>8.2200000000000006</v>
      </c>
      <c r="M11" s="14">
        <v>7.51</v>
      </c>
      <c r="N11" s="14">
        <v>6.86</v>
      </c>
      <c r="O11" s="14">
        <v>7.31</v>
      </c>
      <c r="P11" s="14">
        <v>9.36</v>
      </c>
      <c r="Q11" s="14">
        <v>15.35</v>
      </c>
      <c r="R11" s="14">
        <v>14.37</v>
      </c>
      <c r="S11" s="14">
        <v>17.43</v>
      </c>
      <c r="T11" s="14">
        <v>30.08</v>
      </c>
      <c r="U11" s="14"/>
    </row>
    <row r="12" spans="1:21" ht="15" x14ac:dyDescent="0.25">
      <c r="A12" s="9" t="s">
        <v>34</v>
      </c>
      <c r="B12" s="10">
        <v>3.9331578947368424</v>
      </c>
      <c r="C12" s="10">
        <v>4.0072727272727269</v>
      </c>
      <c r="D12" s="10">
        <v>4.12</v>
      </c>
      <c r="E12" s="10">
        <v>4.05</v>
      </c>
      <c r="F12" s="10">
        <v>4.8099999999999996</v>
      </c>
      <c r="G12" s="10">
        <v>5.52</v>
      </c>
      <c r="H12" s="10">
        <v>5.18</v>
      </c>
      <c r="I12" s="10">
        <v>5.5400000000000009</v>
      </c>
      <c r="J12" s="10">
        <v>6.08</v>
      </c>
      <c r="K12" s="10">
        <v>7.68</v>
      </c>
      <c r="L12" s="11">
        <v>8.2799999999999994</v>
      </c>
      <c r="M12" s="11">
        <v>7.21</v>
      </c>
      <c r="N12" s="11">
        <v>6.99</v>
      </c>
      <c r="O12" s="11">
        <v>7.38</v>
      </c>
      <c r="P12" s="11">
        <v>10.08</v>
      </c>
      <c r="Q12" s="11">
        <v>15.56</v>
      </c>
      <c r="R12" s="11">
        <v>14.53</v>
      </c>
      <c r="S12" s="11">
        <v>17.73</v>
      </c>
      <c r="T12" s="11">
        <v>30.07</v>
      </c>
      <c r="U12" s="11"/>
    </row>
    <row r="13" spans="1:21" ht="15" x14ac:dyDescent="0.25">
      <c r="A13" s="12" t="s">
        <v>35</v>
      </c>
      <c r="B13" s="13">
        <v>3.9027272727272728</v>
      </c>
      <c r="C13" s="13">
        <v>4.0199999999999996</v>
      </c>
      <c r="D13" s="13">
        <v>4.1519047619047615</v>
      </c>
      <c r="E13" s="13">
        <v>4.1100000000000003</v>
      </c>
      <c r="F13" s="13">
        <v>4.97</v>
      </c>
      <c r="G13" s="13">
        <v>5.67</v>
      </c>
      <c r="H13" s="13">
        <v>5.24</v>
      </c>
      <c r="I13" s="13">
        <v>5.4573913043478255</v>
      </c>
      <c r="J13" s="13">
        <v>5.98</v>
      </c>
      <c r="K13" s="13">
        <v>7.09</v>
      </c>
      <c r="L13" s="14">
        <v>8.16</v>
      </c>
      <c r="M13" s="14">
        <v>7.38</v>
      </c>
      <c r="N13" s="14">
        <v>6.81</v>
      </c>
      <c r="O13" s="14">
        <v>7.29</v>
      </c>
      <c r="P13" s="14">
        <v>10.55</v>
      </c>
      <c r="Q13" s="14">
        <v>15.62</v>
      </c>
      <c r="R13" s="14">
        <v>14.19</v>
      </c>
      <c r="S13" s="14">
        <v>18.88</v>
      </c>
      <c r="T13" s="14">
        <v>29.68</v>
      </c>
      <c r="U13" s="14"/>
    </row>
    <row r="14" spans="1:21" ht="15" x14ac:dyDescent="0.25">
      <c r="A14" s="9" t="s">
        <v>36</v>
      </c>
      <c r="B14" s="10">
        <v>3.7715789473684218</v>
      </c>
      <c r="C14" s="10">
        <v>4.09</v>
      </c>
      <c r="D14" s="10">
        <v>4.1089473684210525</v>
      </c>
      <c r="E14" s="10">
        <v>4.1100000000000003</v>
      </c>
      <c r="F14" s="10">
        <v>5.1100000000000003</v>
      </c>
      <c r="G14" s="10">
        <v>5.82</v>
      </c>
      <c r="H14" s="10">
        <v>5.28</v>
      </c>
      <c r="I14" s="10">
        <v>5.51</v>
      </c>
      <c r="J14" s="10">
        <v>6.3</v>
      </c>
      <c r="K14" s="10">
        <v>7.56</v>
      </c>
      <c r="L14" s="11">
        <v>8.1300000000000008</v>
      </c>
      <c r="M14" s="11">
        <v>7.45</v>
      </c>
      <c r="N14" s="11">
        <v>6.87</v>
      </c>
      <c r="O14" s="11">
        <v>7.42</v>
      </c>
      <c r="P14" s="11">
        <v>11.49</v>
      </c>
      <c r="Q14" s="11">
        <v>15.79</v>
      </c>
      <c r="R14" s="11">
        <v>13.83</v>
      </c>
      <c r="S14" s="11">
        <v>19.510000000000002</v>
      </c>
      <c r="T14" s="11">
        <v>29.34</v>
      </c>
      <c r="U14" s="11"/>
    </row>
    <row r="15" spans="1:21" ht="15" x14ac:dyDescent="0.25">
      <c r="A15" s="15" t="s">
        <v>37</v>
      </c>
      <c r="B15" s="16">
        <v>3.84</v>
      </c>
      <c r="C15" s="16">
        <v>4.18</v>
      </c>
      <c r="D15" s="16">
        <v>4.1100000000000003</v>
      </c>
      <c r="E15" s="16">
        <v>4.1500000000000004</v>
      </c>
      <c r="F15" s="16">
        <v>5.32</v>
      </c>
      <c r="G15" s="16">
        <v>5.98</v>
      </c>
      <c r="H15" s="16">
        <v>5.23</v>
      </c>
      <c r="I15" s="16">
        <v>5.54</v>
      </c>
      <c r="J15" s="16">
        <v>6.46</v>
      </c>
      <c r="K15" s="16">
        <v>7.52</v>
      </c>
      <c r="L15" s="17">
        <v>8.06</v>
      </c>
      <c r="M15" s="17">
        <v>7.38</v>
      </c>
      <c r="N15" s="17">
        <v>7.39</v>
      </c>
      <c r="O15" s="17">
        <v>7.47</v>
      </c>
      <c r="P15" s="17">
        <v>12.39</v>
      </c>
      <c r="Q15" s="17">
        <v>15.48</v>
      </c>
      <c r="R15" s="17">
        <v>14.05</v>
      </c>
      <c r="S15" s="17">
        <v>20.69</v>
      </c>
      <c r="T15" s="17">
        <v>29.01</v>
      </c>
      <c r="U15" s="17"/>
    </row>
    <row r="16" spans="1:21" ht="15" x14ac:dyDescent="0.25">
      <c r="A16" s="18" t="s">
        <v>38</v>
      </c>
      <c r="B16" s="19">
        <f>AVERAGE(B4:B15)</f>
        <v>3.8342936235516341</v>
      </c>
      <c r="C16" s="19">
        <f>AVERAGE(C4:C15)</f>
        <v>4.0264393939393939</v>
      </c>
      <c r="D16" s="19">
        <f>AVERAGE(D4:D15)</f>
        <v>4.1525710108604841</v>
      </c>
      <c r="E16" s="19">
        <f t="shared" ref="E16:J16" si="0">AVERAGE(E4:E15)</f>
        <v>4.0999999999999996</v>
      </c>
      <c r="F16" s="19">
        <f t="shared" si="0"/>
        <v>4.5908333333333333</v>
      </c>
      <c r="G16" s="19">
        <f t="shared" si="0"/>
        <v>5.5699999999999994</v>
      </c>
      <c r="H16" s="19">
        <f t="shared" si="0"/>
        <v>5.4794460678210681</v>
      </c>
      <c r="I16" s="19">
        <f t="shared" si="0"/>
        <v>5.464469917244803</v>
      </c>
      <c r="J16" s="19">
        <f t="shared" si="0"/>
        <v>5.7865740740740739</v>
      </c>
      <c r="K16" s="19">
        <f t="shared" ref="K16:P16" si="1">AVERAGE(K4:K15)</f>
        <v>6.873333333333334</v>
      </c>
      <c r="L16" s="19">
        <f t="shared" si="1"/>
        <v>8.1575000000000006</v>
      </c>
      <c r="M16" s="19">
        <f t="shared" si="1"/>
        <v>7.6408333333333323</v>
      </c>
      <c r="N16" s="19">
        <f t="shared" si="1"/>
        <v>7.1500000000000012</v>
      </c>
      <c r="O16" s="19">
        <f t="shared" si="1"/>
        <v>7.2549999999999999</v>
      </c>
      <c r="P16" s="19">
        <f t="shared" si="1"/>
        <v>9.1633333333333322</v>
      </c>
      <c r="Q16" s="19">
        <f t="shared" ref="Q16:R16" si="2">AVERAGE(Q4:Q15)</f>
        <v>15.149999999999999</v>
      </c>
      <c r="R16" s="19">
        <f t="shared" si="2"/>
        <v>14.781666666666668</v>
      </c>
      <c r="S16" s="19">
        <f t="shared" ref="S16" si="3">AVERAGE(S4:S15)</f>
        <v>16.668333333333333</v>
      </c>
      <c r="T16" s="19">
        <v>30.94</v>
      </c>
      <c r="U16" s="19">
        <f t="shared" ref="U16" si="4">AVERAGE(U4:U15)</f>
        <v>28.05</v>
      </c>
    </row>
    <row r="17" spans="1:21" ht="15" x14ac:dyDescent="0.25">
      <c r="A17" s="20" t="s">
        <v>39</v>
      </c>
      <c r="B17" s="21">
        <v>15.61</v>
      </c>
      <c r="C17" s="22">
        <f>(C16/B16-1)*100</f>
        <v>5.0112429889962007</v>
      </c>
      <c r="D17" s="22">
        <f>(D16/C16-1)*100</f>
        <v>3.1325845140235842</v>
      </c>
      <c r="E17" s="22">
        <f t="shared" ref="E17:J17" si="5">(E16/D16-1)*100</f>
        <v>-1.2659870408715967</v>
      </c>
      <c r="F17" s="22">
        <f t="shared" si="5"/>
        <v>11.97154471544717</v>
      </c>
      <c r="G17" s="22">
        <f t="shared" si="5"/>
        <v>21.328734797603911</v>
      </c>
      <c r="H17" s="22">
        <f t="shared" si="5"/>
        <v>-1.625743845223182</v>
      </c>
      <c r="I17" s="22">
        <f t="shared" si="5"/>
        <v>-0.27331504664704909</v>
      </c>
      <c r="J17" s="22">
        <f t="shared" si="5"/>
        <v>5.8945178893340167</v>
      </c>
      <c r="K17" s="22">
        <f t="shared" ref="K17:N17" si="6">(K16/J16-1)*100</f>
        <v>18.780702456196519</v>
      </c>
      <c r="L17" s="23">
        <f>(L16/K16-1)*100</f>
        <v>18.683317167798251</v>
      </c>
      <c r="M17" s="23">
        <f t="shared" si="6"/>
        <v>-6.3336397997752814</v>
      </c>
      <c r="N17" s="23">
        <f t="shared" si="6"/>
        <v>-6.4238193914276103</v>
      </c>
      <c r="O17" s="23">
        <f t="shared" ref="O17:U17" si="7">(O16/N16-1)*100</f>
        <v>1.4685314685314532</v>
      </c>
      <c r="P17" s="23">
        <f t="shared" si="7"/>
        <v>26.30369859866757</v>
      </c>
      <c r="Q17" s="23">
        <f t="shared" si="7"/>
        <v>65.332848308475803</v>
      </c>
      <c r="R17" s="23">
        <f t="shared" si="7"/>
        <v>-2.43124312431241</v>
      </c>
      <c r="S17" s="23">
        <f t="shared" si="7"/>
        <v>12.763558462058832</v>
      </c>
      <c r="T17" s="23">
        <f t="shared" si="7"/>
        <v>85.621437856214385</v>
      </c>
      <c r="U17" s="23">
        <f t="shared" si="7"/>
        <v>-9.3406593406593412</v>
      </c>
    </row>
    <row r="18" spans="1:21" ht="15" x14ac:dyDescent="0.25">
      <c r="A18" s="2" t="s">
        <v>131</v>
      </c>
      <c r="B18" s="24"/>
      <c r="C18" s="24"/>
      <c r="D18" s="24"/>
      <c r="E18" s="24"/>
      <c r="F18" s="24"/>
      <c r="G18" s="24"/>
      <c r="H18" s="25"/>
      <c r="I18" s="24"/>
      <c r="J18" s="24"/>
      <c r="K18" s="24"/>
      <c r="L18" s="24"/>
      <c r="M18" s="24"/>
      <c r="N18" s="24"/>
      <c r="O18" s="24"/>
      <c r="P18" s="24"/>
    </row>
    <row r="19" spans="1:21" x14ac:dyDescent="0.25">
      <c r="A19" s="2" t="s">
        <v>142</v>
      </c>
    </row>
  </sheetData>
  <mergeCells count="22">
    <mergeCell ref="U2:U3"/>
    <mergeCell ref="F2:F3"/>
    <mergeCell ref="G2:G3"/>
    <mergeCell ref="S2:S3"/>
    <mergeCell ref="H2:H3"/>
    <mergeCell ref="I2:I3"/>
    <mergeCell ref="A1:T1"/>
    <mergeCell ref="T2:T3"/>
    <mergeCell ref="J2:J3"/>
    <mergeCell ref="K2:K3"/>
    <mergeCell ref="L2:L3"/>
    <mergeCell ref="R2:R3"/>
    <mergeCell ref="M2:M3"/>
    <mergeCell ref="P2:P3"/>
    <mergeCell ref="Q2:Q3"/>
    <mergeCell ref="O2:O3"/>
    <mergeCell ref="N2:N3"/>
    <mergeCell ref="A2:A3"/>
    <mergeCell ref="B2:B3"/>
    <mergeCell ref="C2:C3"/>
    <mergeCell ref="D2:D3"/>
    <mergeCell ref="E2:E3"/>
  </mergeCells>
  <pageMargins left="0.51181102362204722" right="0.23" top="1.4" bottom="0.55118110236220474" header="0.31496062992125984" footer="0.31496062992125984"/>
  <pageSetup paperSize="9" scale="11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  <ignoredErrors>
    <ignoredError sqref="A16:M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6955-D639-4CD8-8F1B-EA41C3B557A7}">
  <dimension ref="A3:I36"/>
  <sheetViews>
    <sheetView workbookViewId="0">
      <selection activeCell="A5" sqref="A5"/>
    </sheetView>
  </sheetViews>
  <sheetFormatPr defaultRowHeight="15" x14ac:dyDescent="0.25"/>
  <cols>
    <col min="1" max="1" width="13.5703125" bestFit="1" customWidth="1"/>
    <col min="2" max="9" width="14.28515625" customWidth="1"/>
  </cols>
  <sheetData>
    <row r="3" spans="1:9" s="155" customFormat="1" ht="45" x14ac:dyDescent="0.25">
      <c r="A3" s="154" t="s">
        <v>109</v>
      </c>
      <c r="B3" s="155" t="s">
        <v>110</v>
      </c>
      <c r="C3" s="155" t="s">
        <v>111</v>
      </c>
      <c r="D3" s="155" t="s">
        <v>112</v>
      </c>
      <c r="E3" s="155" t="s">
        <v>113</v>
      </c>
      <c r="F3" s="155" t="s">
        <v>114</v>
      </c>
      <c r="G3" s="155" t="s">
        <v>115</v>
      </c>
      <c r="H3" s="155" t="s">
        <v>116</v>
      </c>
      <c r="I3" s="155" t="s">
        <v>117</v>
      </c>
    </row>
    <row r="4" spans="1:9" x14ac:dyDescent="0.25">
      <c r="A4" s="69" t="s">
        <v>108</v>
      </c>
    </row>
    <row r="5" spans="1:9" x14ac:dyDescent="0.25">
      <c r="A5" s="79" t="s">
        <v>98</v>
      </c>
      <c r="B5">
        <v>34.951000000000001</v>
      </c>
      <c r="C5">
        <v>101.136</v>
      </c>
      <c r="D5">
        <v>59.942999999999998</v>
      </c>
      <c r="E5">
        <v>161.07900000000001</v>
      </c>
      <c r="F5">
        <v>129.13300000000001</v>
      </c>
      <c r="G5">
        <v>155.10400000000001</v>
      </c>
      <c r="H5">
        <v>133.60599999999999</v>
      </c>
      <c r="I5">
        <v>36.453000000000003</v>
      </c>
    </row>
    <row r="6" spans="1:9" x14ac:dyDescent="0.25">
      <c r="A6" s="79" t="s">
        <v>99</v>
      </c>
      <c r="B6">
        <v>36.453000000000003</v>
      </c>
      <c r="C6">
        <v>95.224000000000004</v>
      </c>
      <c r="D6">
        <v>64.59</v>
      </c>
      <c r="E6">
        <v>159.81399999999999</v>
      </c>
      <c r="F6">
        <v>130.48500000000001</v>
      </c>
      <c r="G6">
        <v>160.62700000000001</v>
      </c>
      <c r="H6">
        <v>134.17400000000001</v>
      </c>
      <c r="I6">
        <v>31.951000000000001</v>
      </c>
    </row>
    <row r="7" spans="1:9" x14ac:dyDescent="0.25">
      <c r="A7" s="79" t="s">
        <v>100</v>
      </c>
      <c r="B7">
        <v>31.951000000000001</v>
      </c>
      <c r="C7">
        <v>104.926</v>
      </c>
      <c r="D7">
        <v>70.930000000000007</v>
      </c>
      <c r="E7">
        <v>175.85599999999999</v>
      </c>
      <c r="F7">
        <v>138.506</v>
      </c>
      <c r="G7">
        <v>166.00299999999999</v>
      </c>
      <c r="H7">
        <v>143.364</v>
      </c>
      <c r="I7">
        <v>36.945999999999998</v>
      </c>
    </row>
    <row r="8" spans="1:9" x14ac:dyDescent="0.25">
      <c r="A8" s="79" t="s">
        <v>101</v>
      </c>
      <c r="B8">
        <v>36.945999999999998</v>
      </c>
      <c r="C8">
        <v>94.921000000000006</v>
      </c>
      <c r="D8">
        <v>74.108999999999995</v>
      </c>
      <c r="E8">
        <v>169.03</v>
      </c>
      <c r="F8">
        <v>131.18799999999999</v>
      </c>
      <c r="G8">
        <v>162.35499999999999</v>
      </c>
      <c r="H8">
        <v>139.001</v>
      </c>
      <c r="I8">
        <v>35.808</v>
      </c>
    </row>
    <row r="9" spans="1:9" x14ac:dyDescent="0.25">
      <c r="A9" s="79" t="s">
        <v>102</v>
      </c>
      <c r="B9">
        <v>35.808</v>
      </c>
      <c r="C9">
        <v>102.11</v>
      </c>
      <c r="D9">
        <v>74.438999999999993</v>
      </c>
      <c r="E9">
        <v>176.54900000000001</v>
      </c>
      <c r="F9">
        <v>132.126</v>
      </c>
      <c r="G9">
        <v>162.09299999999999</v>
      </c>
      <c r="H9">
        <v>144.89599999999999</v>
      </c>
      <c r="I9">
        <v>37.494</v>
      </c>
    </row>
    <row r="10" spans="1:9" x14ac:dyDescent="0.25">
      <c r="A10" s="79" t="s">
        <v>103</v>
      </c>
      <c r="B10">
        <v>37.494</v>
      </c>
      <c r="C10">
        <v>87.088999999999999</v>
      </c>
      <c r="D10">
        <v>77.954999999999998</v>
      </c>
      <c r="E10">
        <v>165.04400000000001</v>
      </c>
      <c r="F10">
        <v>140.86099999999999</v>
      </c>
      <c r="G10">
        <v>167.88300000000001</v>
      </c>
      <c r="H10">
        <v>143.57599999999999</v>
      </c>
      <c r="I10">
        <v>31.94</v>
      </c>
    </row>
    <row r="11" spans="1:9" x14ac:dyDescent="0.25">
      <c r="A11" s="79" t="s">
        <v>104</v>
      </c>
      <c r="B11">
        <v>31.94</v>
      </c>
      <c r="C11">
        <v>87.783000000000001</v>
      </c>
      <c r="D11">
        <v>76.605999999999995</v>
      </c>
      <c r="E11">
        <v>164.38900000000001</v>
      </c>
      <c r="F11">
        <v>133.91800000000001</v>
      </c>
      <c r="G11">
        <v>168.75399999999999</v>
      </c>
      <c r="H11">
        <v>134.559</v>
      </c>
      <c r="I11">
        <v>26.934000000000001</v>
      </c>
    </row>
    <row r="12" spans="1:9" x14ac:dyDescent="0.25">
      <c r="A12" s="79" t="s">
        <v>105</v>
      </c>
      <c r="B12">
        <v>26.934000000000001</v>
      </c>
      <c r="C12">
        <v>97.24</v>
      </c>
      <c r="D12">
        <v>72.105000000000004</v>
      </c>
      <c r="E12">
        <v>169.345</v>
      </c>
      <c r="F12">
        <v>134.27500000000001</v>
      </c>
      <c r="G12">
        <v>163.96799999999999</v>
      </c>
      <c r="H12">
        <v>143.465</v>
      </c>
      <c r="I12">
        <v>23.120999999999999</v>
      </c>
    </row>
    <row r="13" spans="1:9" x14ac:dyDescent="0.25">
      <c r="A13" s="79" t="s">
        <v>127</v>
      </c>
      <c r="B13">
        <v>23.120999999999999</v>
      </c>
      <c r="C13">
        <v>100.203</v>
      </c>
      <c r="D13">
        <v>75.113</v>
      </c>
      <c r="E13">
        <v>175.316</v>
      </c>
      <c r="F13">
        <v>141.79900000000001</v>
      </c>
      <c r="G13">
        <v>171.55600000000001</v>
      </c>
      <c r="H13">
        <v>147.37299999999999</v>
      </c>
      <c r="I13">
        <v>21.306999999999999</v>
      </c>
    </row>
    <row r="14" spans="1:9" x14ac:dyDescent="0.25">
      <c r="A14" s="79" t="s">
        <v>132</v>
      </c>
      <c r="B14">
        <v>21.306999999999999</v>
      </c>
      <c r="C14">
        <v>95.515000000000001</v>
      </c>
      <c r="D14">
        <v>83.332999999999998</v>
      </c>
      <c r="E14">
        <v>178.84800000000001</v>
      </c>
      <c r="F14">
        <v>143.94</v>
      </c>
      <c r="G14">
        <v>173.852</v>
      </c>
      <c r="H14">
        <v>150.095</v>
      </c>
      <c r="I14">
        <v>20.148</v>
      </c>
    </row>
    <row r="15" spans="1:9" x14ac:dyDescent="0.25">
      <c r="A15" s="69" t="s">
        <v>107</v>
      </c>
    </row>
    <row r="16" spans="1:9" x14ac:dyDescent="0.25">
      <c r="A16" s="79" t="s">
        <v>98</v>
      </c>
      <c r="B16">
        <v>4.2009999999999996</v>
      </c>
      <c r="C16">
        <v>1.1000000000000001</v>
      </c>
      <c r="D16">
        <v>25.6</v>
      </c>
      <c r="E16">
        <v>26.7</v>
      </c>
      <c r="F16">
        <v>1</v>
      </c>
      <c r="G16">
        <v>2.77</v>
      </c>
      <c r="H16">
        <v>26.45</v>
      </c>
      <c r="I16">
        <v>2.681</v>
      </c>
    </row>
    <row r="17" spans="1:9" x14ac:dyDescent="0.25">
      <c r="A17" s="79" t="s">
        <v>99</v>
      </c>
      <c r="B17">
        <v>2.681</v>
      </c>
      <c r="C17">
        <v>1.026</v>
      </c>
      <c r="D17">
        <v>28.274000000000001</v>
      </c>
      <c r="E17">
        <v>29.3</v>
      </c>
      <c r="F17">
        <v>1.06</v>
      </c>
      <c r="G17">
        <v>2.88</v>
      </c>
      <c r="H17">
        <v>29.907</v>
      </c>
      <c r="I17">
        <v>0.254</v>
      </c>
    </row>
    <row r="18" spans="1:9" x14ac:dyDescent="0.25">
      <c r="A18" s="79" t="s">
        <v>100</v>
      </c>
      <c r="B18">
        <v>0.254</v>
      </c>
      <c r="C18">
        <v>1.0640000000000001</v>
      </c>
      <c r="D18">
        <v>29.335999999999999</v>
      </c>
      <c r="E18">
        <v>30.4</v>
      </c>
      <c r="F18">
        <v>1.1599999999999999</v>
      </c>
      <c r="G18">
        <v>2.94</v>
      </c>
      <c r="H18">
        <v>28.318000000000001</v>
      </c>
      <c r="I18">
        <v>0.55600000000000005</v>
      </c>
    </row>
    <row r="19" spans="1:9" x14ac:dyDescent="0.25">
      <c r="A19" s="79" t="s">
        <v>101</v>
      </c>
      <c r="B19">
        <v>0.55600000000000005</v>
      </c>
      <c r="C19">
        <v>1.1000000000000001</v>
      </c>
      <c r="D19">
        <v>30.2</v>
      </c>
      <c r="E19">
        <v>31.3</v>
      </c>
      <c r="F19">
        <v>0.7</v>
      </c>
      <c r="G19">
        <v>3.1</v>
      </c>
      <c r="H19">
        <v>27.326000000000001</v>
      </c>
      <c r="I19">
        <v>2.13</v>
      </c>
    </row>
    <row r="20" spans="1:9" x14ac:dyDescent="0.25">
      <c r="A20" s="79" t="s">
        <v>102</v>
      </c>
      <c r="B20">
        <v>2.13</v>
      </c>
      <c r="C20">
        <v>0.95</v>
      </c>
      <c r="D20">
        <v>28.05</v>
      </c>
      <c r="E20">
        <v>29</v>
      </c>
      <c r="F20">
        <v>0.55000000000000004</v>
      </c>
      <c r="G20">
        <v>2.72</v>
      </c>
      <c r="H20">
        <v>25.3</v>
      </c>
      <c r="I20">
        <v>3.66</v>
      </c>
    </row>
    <row r="21" spans="1:9" x14ac:dyDescent="0.25">
      <c r="A21" s="79" t="s">
        <v>103</v>
      </c>
      <c r="B21">
        <v>3.66</v>
      </c>
      <c r="C21">
        <v>1.1000000000000001</v>
      </c>
      <c r="D21">
        <v>30.48</v>
      </c>
      <c r="E21">
        <v>31.58</v>
      </c>
      <c r="F21">
        <v>0.55000000000000004</v>
      </c>
      <c r="G21">
        <v>3.2</v>
      </c>
      <c r="H21">
        <v>29.01</v>
      </c>
      <c r="I21">
        <v>3.58</v>
      </c>
    </row>
    <row r="22" spans="1:9" x14ac:dyDescent="0.25">
      <c r="A22" s="79" t="s">
        <v>104</v>
      </c>
      <c r="B22">
        <v>3.58</v>
      </c>
      <c r="C22">
        <v>1</v>
      </c>
      <c r="D22">
        <v>27.3</v>
      </c>
      <c r="E22">
        <v>28.3</v>
      </c>
      <c r="F22">
        <v>0.499</v>
      </c>
      <c r="G22">
        <v>3.2</v>
      </c>
      <c r="H22">
        <v>28.34</v>
      </c>
      <c r="I22">
        <v>0.83899999999999997</v>
      </c>
    </row>
    <row r="23" spans="1:9" x14ac:dyDescent="0.25">
      <c r="A23" s="79" t="s">
        <v>105</v>
      </c>
      <c r="B23">
        <v>0.83899999999999997</v>
      </c>
      <c r="C23">
        <v>1</v>
      </c>
      <c r="D23">
        <v>26.55</v>
      </c>
      <c r="E23">
        <v>27.55</v>
      </c>
      <c r="F23">
        <v>0.8</v>
      </c>
      <c r="G23">
        <v>3.9</v>
      </c>
      <c r="H23">
        <v>24.4</v>
      </c>
      <c r="I23">
        <v>0.88900000000000001</v>
      </c>
    </row>
    <row r="24" spans="1:9" x14ac:dyDescent="0.25">
      <c r="A24" s="79" t="s">
        <v>127</v>
      </c>
      <c r="B24">
        <v>0.88900000000000001</v>
      </c>
      <c r="C24">
        <v>1</v>
      </c>
      <c r="D24">
        <v>28</v>
      </c>
      <c r="E24">
        <v>29</v>
      </c>
      <c r="F24">
        <v>1.2</v>
      </c>
      <c r="G24">
        <v>4.8</v>
      </c>
      <c r="H24">
        <v>25.2</v>
      </c>
      <c r="I24">
        <v>1.089</v>
      </c>
    </row>
    <row r="25" spans="1:9" x14ac:dyDescent="0.25">
      <c r="A25" s="79" t="s">
        <v>132</v>
      </c>
      <c r="B25">
        <v>1.089</v>
      </c>
      <c r="C25">
        <v>1.2</v>
      </c>
      <c r="D25">
        <v>29.6</v>
      </c>
      <c r="E25">
        <v>30.8</v>
      </c>
      <c r="F25">
        <v>1.3</v>
      </c>
      <c r="G25">
        <v>4.9000000000000004</v>
      </c>
      <c r="H25">
        <v>27.9</v>
      </c>
      <c r="I25">
        <v>0.38900000000000001</v>
      </c>
    </row>
    <row r="26" spans="1:9" x14ac:dyDescent="0.25">
      <c r="A26" s="69" t="s">
        <v>106</v>
      </c>
    </row>
    <row r="27" spans="1:9" x14ac:dyDescent="0.25">
      <c r="A27" s="79" t="s">
        <v>98</v>
      </c>
      <c r="B27">
        <v>1.131</v>
      </c>
      <c r="C27">
        <v>14.6</v>
      </c>
      <c r="D27">
        <v>0</v>
      </c>
      <c r="E27">
        <v>14.6</v>
      </c>
      <c r="F27">
        <v>0.36</v>
      </c>
      <c r="G27">
        <v>1.45</v>
      </c>
      <c r="H27">
        <v>13.755000000000001</v>
      </c>
      <c r="I27">
        <v>0.88600000000000001</v>
      </c>
    </row>
    <row r="28" spans="1:9" x14ac:dyDescent="0.25">
      <c r="A28" s="79" t="s">
        <v>99</v>
      </c>
      <c r="B28">
        <v>0.88600000000000001</v>
      </c>
      <c r="C28">
        <v>13.824999999999999</v>
      </c>
      <c r="D28">
        <v>0</v>
      </c>
      <c r="E28">
        <v>13.824999999999999</v>
      </c>
      <c r="F28">
        <v>0.77500000000000002</v>
      </c>
      <c r="G28">
        <v>1.65</v>
      </c>
      <c r="H28">
        <v>12.725</v>
      </c>
      <c r="I28">
        <v>1.111</v>
      </c>
    </row>
    <row r="29" spans="1:9" x14ac:dyDescent="0.25">
      <c r="A29" s="79" t="s">
        <v>100</v>
      </c>
      <c r="B29">
        <v>1.111</v>
      </c>
      <c r="C29">
        <v>13.87</v>
      </c>
      <c r="D29">
        <v>0</v>
      </c>
      <c r="E29">
        <v>13.87</v>
      </c>
      <c r="F29">
        <v>1.111</v>
      </c>
      <c r="G29">
        <v>1.925</v>
      </c>
      <c r="H29">
        <v>13.615</v>
      </c>
      <c r="I29">
        <v>0.55200000000000005</v>
      </c>
    </row>
    <row r="30" spans="1:9" x14ac:dyDescent="0.25">
      <c r="A30" s="79" t="s">
        <v>101</v>
      </c>
      <c r="B30">
        <v>0.55200000000000005</v>
      </c>
      <c r="C30">
        <v>14.1</v>
      </c>
      <c r="D30">
        <v>0</v>
      </c>
      <c r="E30">
        <v>14.1</v>
      </c>
      <c r="F30">
        <v>0.98</v>
      </c>
      <c r="G30">
        <v>1.7749999999999999</v>
      </c>
      <c r="H30">
        <v>13.005000000000001</v>
      </c>
      <c r="I30">
        <v>0.85199999999999998</v>
      </c>
    </row>
    <row r="31" spans="1:9" x14ac:dyDescent="0.25">
      <c r="A31" s="79" t="s">
        <v>102</v>
      </c>
      <c r="B31">
        <v>0.85199999999999998</v>
      </c>
      <c r="C31">
        <v>13.4</v>
      </c>
      <c r="D31">
        <v>0</v>
      </c>
      <c r="E31">
        <v>13.4</v>
      </c>
      <c r="F31">
        <v>1.8180000000000001</v>
      </c>
      <c r="G31">
        <v>2.08</v>
      </c>
      <c r="H31">
        <v>12.755000000000001</v>
      </c>
      <c r="I31">
        <v>1.2350000000000001</v>
      </c>
    </row>
    <row r="32" spans="1:9" x14ac:dyDescent="0.25">
      <c r="A32" s="79" t="s">
        <v>103</v>
      </c>
      <c r="B32">
        <v>1.2350000000000001</v>
      </c>
      <c r="C32">
        <v>11.8</v>
      </c>
      <c r="D32">
        <v>0</v>
      </c>
      <c r="E32">
        <v>11.8</v>
      </c>
      <c r="F32">
        <v>2.2349999999999999</v>
      </c>
      <c r="G32">
        <v>2.145</v>
      </c>
      <c r="H32">
        <v>12.365</v>
      </c>
      <c r="I32">
        <v>0.76</v>
      </c>
    </row>
    <row r="33" spans="1:9" x14ac:dyDescent="0.25">
      <c r="A33" s="79" t="s">
        <v>104</v>
      </c>
      <c r="B33">
        <v>0.76</v>
      </c>
      <c r="C33">
        <v>10.7</v>
      </c>
      <c r="D33">
        <v>0</v>
      </c>
      <c r="E33">
        <v>10.7</v>
      </c>
      <c r="F33">
        <v>2.1850000000000001</v>
      </c>
      <c r="G33">
        <v>2.15</v>
      </c>
      <c r="H33">
        <v>10.61</v>
      </c>
      <c r="I33">
        <v>0.88500000000000001</v>
      </c>
    </row>
    <row r="34" spans="1:9" x14ac:dyDescent="0.25">
      <c r="A34" s="79" t="s">
        <v>105</v>
      </c>
      <c r="B34">
        <v>0.88500000000000001</v>
      </c>
      <c r="C34">
        <v>12.76</v>
      </c>
      <c r="D34">
        <v>0</v>
      </c>
      <c r="E34">
        <v>12.76</v>
      </c>
      <c r="F34">
        <v>1.018</v>
      </c>
      <c r="G34">
        <v>2.2250000000000001</v>
      </c>
      <c r="H34">
        <v>11.77</v>
      </c>
      <c r="I34">
        <v>0.66800000000000004</v>
      </c>
    </row>
    <row r="35" spans="1:9" x14ac:dyDescent="0.25">
      <c r="A35" s="79" t="s">
        <v>127</v>
      </c>
      <c r="B35">
        <v>0.66800000000000004</v>
      </c>
      <c r="C35">
        <v>14.8</v>
      </c>
      <c r="D35">
        <v>0</v>
      </c>
      <c r="E35">
        <v>14.8</v>
      </c>
      <c r="F35">
        <v>0.98</v>
      </c>
      <c r="G35">
        <v>2.15</v>
      </c>
      <c r="H35">
        <v>13.38</v>
      </c>
      <c r="I35">
        <v>0.91800000000000004</v>
      </c>
    </row>
    <row r="36" spans="1:9" x14ac:dyDescent="0.25">
      <c r="A36" s="79" t="s">
        <v>132</v>
      </c>
      <c r="B36">
        <v>0.91800000000000004</v>
      </c>
      <c r="C36">
        <v>13.8</v>
      </c>
      <c r="D36">
        <v>0</v>
      </c>
      <c r="E36">
        <v>13.8</v>
      </c>
      <c r="F36">
        <v>1.0649999999999999</v>
      </c>
      <c r="G36">
        <v>2.27</v>
      </c>
      <c r="H36">
        <v>12.55</v>
      </c>
      <c r="I36">
        <v>0.96299999999999997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47B8-44A3-4883-927E-E3A815758274}">
  <dimension ref="A1"/>
  <sheetViews>
    <sheetView showGridLines="0" tabSelected="1" topLeftCell="A10" zoomScale="78" zoomScaleNormal="78" workbookViewId="0">
      <selection activeCell="P27" sqref="P27"/>
    </sheetView>
  </sheetViews>
  <sheetFormatPr defaultRowHeight="15" x14ac:dyDescent="0.25"/>
  <cols>
    <col min="1" max="1" width="118.7109375" customWidth="1"/>
  </cols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A8B5-48C0-4E70-BF89-9B667F71EAFB}">
  <sheetPr>
    <pageSetUpPr fitToPage="1"/>
  </sheetPr>
  <dimension ref="A1:I37"/>
  <sheetViews>
    <sheetView showGridLines="0" tabSelected="1" zoomScaleNormal="100" workbookViewId="0">
      <selection activeCell="P27" sqref="P27"/>
    </sheetView>
  </sheetViews>
  <sheetFormatPr defaultColWidth="9.140625" defaultRowHeight="12.75" x14ac:dyDescent="0.25"/>
  <cols>
    <col min="1" max="1" width="11" style="1" bestFit="1" customWidth="1"/>
    <col min="2" max="2" width="8.140625" style="1" bestFit="1" customWidth="1"/>
    <col min="3" max="3" width="9.140625" style="1" bestFit="1" customWidth="1"/>
    <col min="4" max="4" width="9.28515625" style="1" bestFit="1" customWidth="1"/>
    <col min="5" max="5" width="9.140625" style="1"/>
    <col min="6" max="6" width="11.85546875" style="1" bestFit="1" customWidth="1"/>
    <col min="7" max="7" width="10.42578125" style="1" bestFit="1" customWidth="1"/>
    <col min="8" max="8" width="11.85546875" style="1" customWidth="1"/>
    <col min="9" max="9" width="8.140625" style="1" bestFit="1" customWidth="1"/>
    <col min="10" max="16384" width="9.140625" style="1"/>
  </cols>
  <sheetData>
    <row r="1" spans="1:9" ht="15.75" x14ac:dyDescent="0.25">
      <c r="A1" s="89" t="s">
        <v>66</v>
      </c>
    </row>
    <row r="3" spans="1:9" ht="34.5" customHeight="1" x14ac:dyDescent="0.25">
      <c r="A3" s="100" t="s">
        <v>118</v>
      </c>
      <c r="B3" s="81" t="s">
        <v>119</v>
      </c>
      <c r="C3" s="81" t="s">
        <v>120</v>
      </c>
      <c r="D3" s="81" t="s">
        <v>121</v>
      </c>
      <c r="E3" s="81" t="s">
        <v>122</v>
      </c>
      <c r="F3" s="81" t="s">
        <v>123</v>
      </c>
      <c r="G3" s="81" t="s">
        <v>124</v>
      </c>
      <c r="H3" s="81" t="s">
        <v>125</v>
      </c>
      <c r="I3" s="82" t="s">
        <v>126</v>
      </c>
    </row>
    <row r="4" spans="1:9" ht="15" x14ac:dyDescent="0.25">
      <c r="A4" s="83" t="str">
        <f>base_cafe!A4</f>
        <v>Mundo</v>
      </c>
      <c r="B4" s="84"/>
      <c r="C4" s="84"/>
      <c r="D4" s="84"/>
      <c r="E4" s="84"/>
      <c r="F4" s="84"/>
      <c r="G4" s="84"/>
      <c r="H4" s="84"/>
      <c r="I4" s="84"/>
    </row>
    <row r="5" spans="1:9" ht="15" x14ac:dyDescent="0.25">
      <c r="A5" s="79" t="str">
        <f>base_cafe!A5</f>
        <v>2016/2017</v>
      </c>
      <c r="B5" s="71">
        <f>base_cafe!B5</f>
        <v>34.951000000000001</v>
      </c>
      <c r="C5" s="71">
        <f>base_cafe!C5</f>
        <v>101.136</v>
      </c>
      <c r="D5" s="71">
        <f>base_cafe!D5</f>
        <v>59.942999999999998</v>
      </c>
      <c r="E5" s="71">
        <f>base_cafe!E5</f>
        <v>161.07900000000001</v>
      </c>
      <c r="F5" s="71">
        <f>base_cafe!F5</f>
        <v>129.13300000000001</v>
      </c>
      <c r="G5" s="71">
        <f>base_cafe!G5</f>
        <v>155.10400000000001</v>
      </c>
      <c r="H5" s="71">
        <f>base_cafe!H5</f>
        <v>133.60599999999999</v>
      </c>
      <c r="I5" s="72">
        <f>base_cafe!I5</f>
        <v>36.453000000000003</v>
      </c>
    </row>
    <row r="6" spans="1:9" ht="15" x14ac:dyDescent="0.25">
      <c r="A6" s="79" t="str">
        <f>base_cafe!A6</f>
        <v>2017/2018</v>
      </c>
      <c r="B6" s="71">
        <f>base_cafe!B6</f>
        <v>36.453000000000003</v>
      </c>
      <c r="C6" s="71">
        <f>base_cafe!C6</f>
        <v>95.224000000000004</v>
      </c>
      <c r="D6" s="71">
        <f>base_cafe!D6</f>
        <v>64.59</v>
      </c>
      <c r="E6" s="71">
        <f>base_cafe!E6</f>
        <v>159.81399999999999</v>
      </c>
      <c r="F6" s="71">
        <f>base_cafe!F6</f>
        <v>130.48500000000001</v>
      </c>
      <c r="G6" s="71">
        <f>base_cafe!G6</f>
        <v>160.62700000000001</v>
      </c>
      <c r="H6" s="71">
        <f>base_cafe!H6</f>
        <v>134.17400000000001</v>
      </c>
      <c r="I6" s="72">
        <f>base_cafe!I6</f>
        <v>31.951000000000001</v>
      </c>
    </row>
    <row r="7" spans="1:9" ht="15" x14ac:dyDescent="0.25">
      <c r="A7" s="79" t="str">
        <f>base_cafe!A7</f>
        <v>2018/2019</v>
      </c>
      <c r="B7" s="71">
        <f>base_cafe!B7</f>
        <v>31.951000000000001</v>
      </c>
      <c r="C7" s="71">
        <f>base_cafe!C7</f>
        <v>104.926</v>
      </c>
      <c r="D7" s="71">
        <f>base_cafe!D7</f>
        <v>70.930000000000007</v>
      </c>
      <c r="E7" s="71">
        <f>base_cafe!E7</f>
        <v>175.85599999999999</v>
      </c>
      <c r="F7" s="71">
        <f>base_cafe!F7</f>
        <v>138.506</v>
      </c>
      <c r="G7" s="71">
        <f>base_cafe!G7</f>
        <v>166.00299999999999</v>
      </c>
      <c r="H7" s="71">
        <f>base_cafe!H7</f>
        <v>143.364</v>
      </c>
      <c r="I7" s="72">
        <f>base_cafe!I7</f>
        <v>36.945999999999998</v>
      </c>
    </row>
    <row r="8" spans="1:9" ht="15" x14ac:dyDescent="0.25">
      <c r="A8" s="79" t="str">
        <f>base_cafe!A8</f>
        <v>2019/2020</v>
      </c>
      <c r="B8" s="71">
        <f>base_cafe!B8</f>
        <v>36.945999999999998</v>
      </c>
      <c r="C8" s="71">
        <f>base_cafe!C8</f>
        <v>94.921000000000006</v>
      </c>
      <c r="D8" s="71">
        <f>base_cafe!D8</f>
        <v>74.108999999999995</v>
      </c>
      <c r="E8" s="71">
        <f>base_cafe!E8</f>
        <v>169.03</v>
      </c>
      <c r="F8" s="71">
        <f>base_cafe!F8</f>
        <v>131.18799999999999</v>
      </c>
      <c r="G8" s="71">
        <f>base_cafe!G8</f>
        <v>162.35499999999999</v>
      </c>
      <c r="H8" s="71">
        <f>base_cafe!H8</f>
        <v>139.001</v>
      </c>
      <c r="I8" s="72">
        <f>base_cafe!I8</f>
        <v>35.808</v>
      </c>
    </row>
    <row r="9" spans="1:9" ht="15" x14ac:dyDescent="0.25">
      <c r="A9" s="79" t="str">
        <f>base_cafe!A9</f>
        <v>2020/2021</v>
      </c>
      <c r="B9" s="71">
        <f>base_cafe!B9</f>
        <v>35.808</v>
      </c>
      <c r="C9" s="71">
        <f>base_cafe!C9</f>
        <v>102.11</v>
      </c>
      <c r="D9" s="71">
        <f>base_cafe!D9</f>
        <v>74.438999999999993</v>
      </c>
      <c r="E9" s="71">
        <f>base_cafe!E9</f>
        <v>176.54900000000001</v>
      </c>
      <c r="F9" s="71">
        <f>base_cafe!F9</f>
        <v>132.126</v>
      </c>
      <c r="G9" s="71">
        <f>base_cafe!G9</f>
        <v>162.09299999999999</v>
      </c>
      <c r="H9" s="71">
        <f>base_cafe!H9</f>
        <v>144.89599999999999</v>
      </c>
      <c r="I9" s="72">
        <f>base_cafe!I9</f>
        <v>37.494</v>
      </c>
    </row>
    <row r="10" spans="1:9" ht="15" x14ac:dyDescent="0.25">
      <c r="A10" s="79" t="str">
        <f>base_cafe!A10</f>
        <v>2021/2022</v>
      </c>
      <c r="B10" s="71">
        <f>base_cafe!B10</f>
        <v>37.494</v>
      </c>
      <c r="C10" s="71">
        <f>base_cafe!C10</f>
        <v>87.088999999999999</v>
      </c>
      <c r="D10" s="71">
        <f>base_cafe!D10</f>
        <v>77.954999999999998</v>
      </c>
      <c r="E10" s="71">
        <f>base_cafe!E10</f>
        <v>165.04400000000001</v>
      </c>
      <c r="F10" s="71">
        <f>base_cafe!F10</f>
        <v>140.86099999999999</v>
      </c>
      <c r="G10" s="71">
        <f>base_cafe!G10</f>
        <v>167.88300000000001</v>
      </c>
      <c r="H10" s="71">
        <f>base_cafe!H10</f>
        <v>143.57599999999999</v>
      </c>
      <c r="I10" s="72">
        <f>base_cafe!I10</f>
        <v>31.94</v>
      </c>
    </row>
    <row r="11" spans="1:9" ht="15" x14ac:dyDescent="0.25">
      <c r="A11" s="79" t="str">
        <f>base_cafe!A11</f>
        <v>2022/2023</v>
      </c>
      <c r="B11" s="71">
        <f>base_cafe!B11</f>
        <v>31.94</v>
      </c>
      <c r="C11" s="71">
        <f>base_cafe!C11</f>
        <v>87.783000000000001</v>
      </c>
      <c r="D11" s="71">
        <f>base_cafe!D11</f>
        <v>76.605999999999995</v>
      </c>
      <c r="E11" s="71">
        <f>base_cafe!E11</f>
        <v>164.38900000000001</v>
      </c>
      <c r="F11" s="71">
        <f>base_cafe!F11</f>
        <v>133.91800000000001</v>
      </c>
      <c r="G11" s="71">
        <f>base_cafe!G11</f>
        <v>168.75399999999999</v>
      </c>
      <c r="H11" s="71">
        <f>base_cafe!H11</f>
        <v>134.559</v>
      </c>
      <c r="I11" s="72">
        <f>base_cafe!I11</f>
        <v>26.934000000000001</v>
      </c>
    </row>
    <row r="12" spans="1:9" ht="15" x14ac:dyDescent="0.25">
      <c r="A12" s="79" t="str">
        <f>base_cafe!A12</f>
        <v>2023/2024</v>
      </c>
      <c r="B12" s="71">
        <f>base_cafe!B12</f>
        <v>26.934000000000001</v>
      </c>
      <c r="C12" s="71">
        <f>base_cafe!C12</f>
        <v>97.24</v>
      </c>
      <c r="D12" s="71">
        <f>base_cafe!D12</f>
        <v>72.105000000000004</v>
      </c>
      <c r="E12" s="71">
        <f>base_cafe!E12</f>
        <v>169.345</v>
      </c>
      <c r="F12" s="71">
        <f>base_cafe!F12</f>
        <v>134.27500000000001</v>
      </c>
      <c r="G12" s="71">
        <f>base_cafe!G12</f>
        <v>163.96799999999999</v>
      </c>
      <c r="H12" s="71">
        <f>base_cafe!H12</f>
        <v>143.465</v>
      </c>
      <c r="I12" s="72">
        <f>base_cafe!I12</f>
        <v>23.120999999999999</v>
      </c>
    </row>
    <row r="13" spans="1:9" ht="15" x14ac:dyDescent="0.25">
      <c r="A13" s="79" t="str">
        <f>base_cafe!A13</f>
        <v>2024/2025</v>
      </c>
      <c r="B13" s="71">
        <f>base_cafe!B13</f>
        <v>23.120999999999999</v>
      </c>
      <c r="C13" s="71">
        <f>base_cafe!C13</f>
        <v>100.203</v>
      </c>
      <c r="D13" s="71">
        <f>base_cafe!D13</f>
        <v>75.113</v>
      </c>
      <c r="E13" s="71">
        <f>base_cafe!E13</f>
        <v>175.316</v>
      </c>
      <c r="F13" s="71">
        <f>base_cafe!F13</f>
        <v>141.79900000000001</v>
      </c>
      <c r="G13" s="71">
        <f>base_cafe!G13</f>
        <v>171.55600000000001</v>
      </c>
      <c r="H13" s="71">
        <f>base_cafe!H13</f>
        <v>147.37299999999999</v>
      </c>
      <c r="I13" s="72">
        <f>base_cafe!I13</f>
        <v>21.306999999999999</v>
      </c>
    </row>
    <row r="14" spans="1:9" ht="15" x14ac:dyDescent="0.25">
      <c r="A14" s="79" t="str">
        <f>base_cafe!A14</f>
        <v>2025/2026</v>
      </c>
      <c r="B14" s="71">
        <f>base_cafe!B14</f>
        <v>21.306999999999999</v>
      </c>
      <c r="C14" s="71">
        <f>base_cafe!C14</f>
        <v>95.515000000000001</v>
      </c>
      <c r="D14" s="71">
        <f>base_cafe!D14</f>
        <v>83.332999999999998</v>
      </c>
      <c r="E14" s="71">
        <f>base_cafe!E14</f>
        <v>178.84800000000001</v>
      </c>
      <c r="F14" s="71">
        <f>base_cafe!F14</f>
        <v>143.94</v>
      </c>
      <c r="G14" s="71">
        <f>base_cafe!G14</f>
        <v>173.852</v>
      </c>
      <c r="H14" s="71">
        <f>base_cafe!H14</f>
        <v>150.095</v>
      </c>
      <c r="I14" s="72">
        <f>base_cafe!I14</f>
        <v>20.148</v>
      </c>
    </row>
    <row r="15" spans="1:9" ht="15" x14ac:dyDescent="0.25">
      <c r="A15" s="85" t="str">
        <f>base_cafe!A15</f>
        <v>Vietnã</v>
      </c>
      <c r="B15" s="87"/>
      <c r="C15" s="87"/>
      <c r="D15" s="87"/>
      <c r="E15" s="87"/>
      <c r="F15" s="87"/>
      <c r="G15" s="87"/>
      <c r="H15" s="87"/>
      <c r="I15" s="87"/>
    </row>
    <row r="16" spans="1:9" ht="15" x14ac:dyDescent="0.25">
      <c r="A16" s="79" t="str">
        <f>base_cafe!A16</f>
        <v>2016/2017</v>
      </c>
      <c r="B16" s="71">
        <f>base_cafe!B16</f>
        <v>4.2009999999999996</v>
      </c>
      <c r="C16" s="71">
        <f>base_cafe!C16</f>
        <v>1.1000000000000001</v>
      </c>
      <c r="D16" s="71">
        <f>base_cafe!D16</f>
        <v>25.6</v>
      </c>
      <c r="E16" s="71">
        <f>base_cafe!E16</f>
        <v>26.7</v>
      </c>
      <c r="F16" s="71">
        <f>base_cafe!F16</f>
        <v>1</v>
      </c>
      <c r="G16" s="71">
        <f>base_cafe!G16</f>
        <v>2.77</v>
      </c>
      <c r="H16" s="71">
        <f>base_cafe!H16</f>
        <v>26.45</v>
      </c>
      <c r="I16" s="72">
        <f>base_cafe!I16</f>
        <v>2.681</v>
      </c>
    </row>
    <row r="17" spans="1:9" ht="15" x14ac:dyDescent="0.25">
      <c r="A17" s="79" t="str">
        <f>base_cafe!A17</f>
        <v>2017/2018</v>
      </c>
      <c r="B17" s="71">
        <f>base_cafe!B17</f>
        <v>2.681</v>
      </c>
      <c r="C17" s="71">
        <f>base_cafe!C17</f>
        <v>1.026</v>
      </c>
      <c r="D17" s="71">
        <f>base_cafe!D17</f>
        <v>28.274000000000001</v>
      </c>
      <c r="E17" s="71">
        <f>base_cafe!E17</f>
        <v>29.3</v>
      </c>
      <c r="F17" s="71">
        <f>base_cafe!F17</f>
        <v>1.06</v>
      </c>
      <c r="G17" s="71">
        <f>base_cafe!G17</f>
        <v>2.88</v>
      </c>
      <c r="H17" s="71">
        <f>base_cafe!H17</f>
        <v>29.907</v>
      </c>
      <c r="I17" s="72">
        <f>base_cafe!I17</f>
        <v>0.254</v>
      </c>
    </row>
    <row r="18" spans="1:9" ht="15" x14ac:dyDescent="0.25">
      <c r="A18" s="79" t="str">
        <f>base_cafe!A18</f>
        <v>2018/2019</v>
      </c>
      <c r="B18" s="71">
        <f>base_cafe!B18</f>
        <v>0.254</v>
      </c>
      <c r="C18" s="71">
        <f>base_cafe!C18</f>
        <v>1.0640000000000001</v>
      </c>
      <c r="D18" s="71">
        <f>base_cafe!D18</f>
        <v>29.335999999999999</v>
      </c>
      <c r="E18" s="71">
        <f>base_cafe!E18</f>
        <v>30.4</v>
      </c>
      <c r="F18" s="71">
        <f>base_cafe!F18</f>
        <v>1.1599999999999999</v>
      </c>
      <c r="G18" s="71">
        <f>base_cafe!G18</f>
        <v>2.94</v>
      </c>
      <c r="H18" s="71">
        <f>base_cafe!H18</f>
        <v>28.318000000000001</v>
      </c>
      <c r="I18" s="72">
        <f>base_cafe!I18</f>
        <v>0.55600000000000005</v>
      </c>
    </row>
    <row r="19" spans="1:9" ht="15" x14ac:dyDescent="0.25">
      <c r="A19" s="79" t="str">
        <f>base_cafe!A19</f>
        <v>2019/2020</v>
      </c>
      <c r="B19" s="71">
        <f>base_cafe!B19</f>
        <v>0.55600000000000005</v>
      </c>
      <c r="C19" s="71">
        <f>base_cafe!C19</f>
        <v>1.1000000000000001</v>
      </c>
      <c r="D19" s="71">
        <f>base_cafe!D19</f>
        <v>30.2</v>
      </c>
      <c r="E19" s="71">
        <f>base_cafe!E19</f>
        <v>31.3</v>
      </c>
      <c r="F19" s="71">
        <f>base_cafe!F19</f>
        <v>0.7</v>
      </c>
      <c r="G19" s="71">
        <f>base_cafe!G19</f>
        <v>3.1</v>
      </c>
      <c r="H19" s="71">
        <f>base_cafe!H19</f>
        <v>27.326000000000001</v>
      </c>
      <c r="I19" s="72">
        <f>base_cafe!I19</f>
        <v>2.13</v>
      </c>
    </row>
    <row r="20" spans="1:9" ht="15" x14ac:dyDescent="0.25">
      <c r="A20" s="79" t="str">
        <f>base_cafe!A20</f>
        <v>2020/2021</v>
      </c>
      <c r="B20" s="71">
        <f>base_cafe!B20</f>
        <v>2.13</v>
      </c>
      <c r="C20" s="71">
        <f>base_cafe!C20</f>
        <v>0.95</v>
      </c>
      <c r="D20" s="71">
        <f>base_cafe!D20</f>
        <v>28.05</v>
      </c>
      <c r="E20" s="71">
        <f>base_cafe!E20</f>
        <v>29</v>
      </c>
      <c r="F20" s="71">
        <f>base_cafe!F20</f>
        <v>0.55000000000000004</v>
      </c>
      <c r="G20" s="71">
        <f>base_cafe!G20</f>
        <v>2.72</v>
      </c>
      <c r="H20" s="71">
        <f>base_cafe!H20</f>
        <v>25.3</v>
      </c>
      <c r="I20" s="72">
        <f>base_cafe!I20</f>
        <v>3.66</v>
      </c>
    </row>
    <row r="21" spans="1:9" ht="15" x14ac:dyDescent="0.25">
      <c r="A21" s="79" t="str">
        <f>base_cafe!A21</f>
        <v>2021/2022</v>
      </c>
      <c r="B21" s="71">
        <f>base_cafe!B21</f>
        <v>3.66</v>
      </c>
      <c r="C21" s="71">
        <f>base_cafe!C21</f>
        <v>1.1000000000000001</v>
      </c>
      <c r="D21" s="71">
        <f>base_cafe!D21</f>
        <v>30.48</v>
      </c>
      <c r="E21" s="71">
        <f>base_cafe!E21</f>
        <v>31.58</v>
      </c>
      <c r="F21" s="71">
        <f>base_cafe!F21</f>
        <v>0.55000000000000004</v>
      </c>
      <c r="G21" s="71">
        <f>base_cafe!G21</f>
        <v>3.2</v>
      </c>
      <c r="H21" s="71">
        <f>base_cafe!H21</f>
        <v>29.01</v>
      </c>
      <c r="I21" s="72">
        <f>base_cafe!I21</f>
        <v>3.58</v>
      </c>
    </row>
    <row r="22" spans="1:9" ht="15" x14ac:dyDescent="0.25">
      <c r="A22" s="79" t="str">
        <f>base_cafe!A22</f>
        <v>2022/2023</v>
      </c>
      <c r="B22" s="71">
        <f>base_cafe!B22</f>
        <v>3.58</v>
      </c>
      <c r="C22" s="71">
        <f>base_cafe!C22</f>
        <v>1</v>
      </c>
      <c r="D22" s="71">
        <f>base_cafe!D22</f>
        <v>27.3</v>
      </c>
      <c r="E22" s="71">
        <f>base_cafe!E22</f>
        <v>28.3</v>
      </c>
      <c r="F22" s="71">
        <f>base_cafe!F22</f>
        <v>0.499</v>
      </c>
      <c r="G22" s="71">
        <f>base_cafe!G22</f>
        <v>3.2</v>
      </c>
      <c r="H22" s="71">
        <f>base_cafe!H22</f>
        <v>28.34</v>
      </c>
      <c r="I22" s="72">
        <f>base_cafe!I22</f>
        <v>0.83899999999999997</v>
      </c>
    </row>
    <row r="23" spans="1:9" ht="15" x14ac:dyDescent="0.25">
      <c r="A23" s="79" t="str">
        <f>base_cafe!A23</f>
        <v>2023/2024</v>
      </c>
      <c r="B23" s="71">
        <f>base_cafe!B23</f>
        <v>0.83899999999999997</v>
      </c>
      <c r="C23" s="71">
        <f>base_cafe!C23</f>
        <v>1</v>
      </c>
      <c r="D23" s="71">
        <f>base_cafe!D23</f>
        <v>26.55</v>
      </c>
      <c r="E23" s="71">
        <f>base_cafe!E23</f>
        <v>27.55</v>
      </c>
      <c r="F23" s="71">
        <f>base_cafe!F23</f>
        <v>0.8</v>
      </c>
      <c r="G23" s="71">
        <f>base_cafe!G23</f>
        <v>3.9</v>
      </c>
      <c r="H23" s="71">
        <f>base_cafe!H23</f>
        <v>24.4</v>
      </c>
      <c r="I23" s="72">
        <f>base_cafe!I23</f>
        <v>0.88900000000000001</v>
      </c>
    </row>
    <row r="24" spans="1:9" ht="15" x14ac:dyDescent="0.25">
      <c r="A24" s="79" t="str">
        <f>base_cafe!A24</f>
        <v>2024/2025</v>
      </c>
      <c r="B24" s="71">
        <f>base_cafe!B24</f>
        <v>0.88900000000000001</v>
      </c>
      <c r="C24" s="71">
        <f>base_cafe!C24</f>
        <v>1</v>
      </c>
      <c r="D24" s="71">
        <f>base_cafe!D24</f>
        <v>28</v>
      </c>
      <c r="E24" s="71">
        <f>base_cafe!E24</f>
        <v>29</v>
      </c>
      <c r="F24" s="71">
        <f>base_cafe!F24</f>
        <v>1.2</v>
      </c>
      <c r="G24" s="71">
        <f>base_cafe!G24</f>
        <v>4.8</v>
      </c>
      <c r="H24" s="71">
        <f>base_cafe!H24</f>
        <v>25.2</v>
      </c>
      <c r="I24" s="72">
        <f>base_cafe!I24</f>
        <v>1.089</v>
      </c>
    </row>
    <row r="25" spans="1:9" ht="15" x14ac:dyDescent="0.25">
      <c r="A25" s="79" t="str">
        <f>base_cafe!A25</f>
        <v>2025/2026</v>
      </c>
      <c r="B25" s="71">
        <f>base_cafe!B25</f>
        <v>1.089</v>
      </c>
      <c r="C25" s="71">
        <f>base_cafe!C25</f>
        <v>1.2</v>
      </c>
      <c r="D25" s="71">
        <f>base_cafe!D25</f>
        <v>29.6</v>
      </c>
      <c r="E25" s="71">
        <f>base_cafe!E25</f>
        <v>30.8</v>
      </c>
      <c r="F25" s="71">
        <f>base_cafe!F25</f>
        <v>1.3</v>
      </c>
      <c r="G25" s="71">
        <f>base_cafe!G25</f>
        <v>4.9000000000000004</v>
      </c>
      <c r="H25" s="71">
        <f>base_cafe!H25</f>
        <v>27.9</v>
      </c>
      <c r="I25" s="72">
        <f>base_cafe!I25</f>
        <v>0.38900000000000001</v>
      </c>
    </row>
    <row r="26" spans="1:9" ht="15" x14ac:dyDescent="0.25">
      <c r="A26" s="86" t="str">
        <f>base_cafe!A26</f>
        <v>Colômbia</v>
      </c>
      <c r="B26" s="88"/>
      <c r="C26" s="88"/>
      <c r="D26" s="88"/>
      <c r="E26" s="88"/>
      <c r="F26" s="88"/>
      <c r="G26" s="88"/>
      <c r="H26" s="88"/>
      <c r="I26" s="88"/>
    </row>
    <row r="27" spans="1:9" ht="15" x14ac:dyDescent="0.25">
      <c r="A27" s="79" t="str">
        <f>base_cafe!A27</f>
        <v>2016/2017</v>
      </c>
      <c r="B27" s="71">
        <f>base_cafe!B27</f>
        <v>1.131</v>
      </c>
      <c r="C27" s="71">
        <f>base_cafe!C27</f>
        <v>14.6</v>
      </c>
      <c r="D27" s="71">
        <f>base_cafe!D27</f>
        <v>0</v>
      </c>
      <c r="E27" s="71">
        <f>base_cafe!E27</f>
        <v>14.6</v>
      </c>
      <c r="F27" s="71">
        <f>base_cafe!F27</f>
        <v>0.36</v>
      </c>
      <c r="G27" s="71">
        <f>base_cafe!G27</f>
        <v>1.45</v>
      </c>
      <c r="H27" s="71">
        <f>base_cafe!H27</f>
        <v>13.755000000000001</v>
      </c>
      <c r="I27" s="72">
        <f>base_cafe!I27</f>
        <v>0.88600000000000001</v>
      </c>
    </row>
    <row r="28" spans="1:9" ht="15" x14ac:dyDescent="0.25">
      <c r="A28" s="79" t="str">
        <f>base_cafe!A28</f>
        <v>2017/2018</v>
      </c>
      <c r="B28" s="71">
        <f>base_cafe!B28</f>
        <v>0.88600000000000001</v>
      </c>
      <c r="C28" s="71">
        <f>base_cafe!C28</f>
        <v>13.824999999999999</v>
      </c>
      <c r="D28" s="71">
        <f>base_cafe!D28</f>
        <v>0</v>
      </c>
      <c r="E28" s="71">
        <f>base_cafe!E28</f>
        <v>13.824999999999999</v>
      </c>
      <c r="F28" s="71">
        <f>base_cafe!F28</f>
        <v>0.77500000000000002</v>
      </c>
      <c r="G28" s="71">
        <f>base_cafe!G28</f>
        <v>1.65</v>
      </c>
      <c r="H28" s="71">
        <f>base_cafe!H28</f>
        <v>12.725</v>
      </c>
      <c r="I28" s="72">
        <f>base_cafe!I28</f>
        <v>1.111</v>
      </c>
    </row>
    <row r="29" spans="1:9" ht="15" x14ac:dyDescent="0.25">
      <c r="A29" s="79" t="str">
        <f>base_cafe!A29</f>
        <v>2018/2019</v>
      </c>
      <c r="B29" s="71">
        <f>base_cafe!B29</f>
        <v>1.111</v>
      </c>
      <c r="C29" s="71">
        <f>base_cafe!C29</f>
        <v>13.87</v>
      </c>
      <c r="D29" s="71">
        <f>base_cafe!D29</f>
        <v>0</v>
      </c>
      <c r="E29" s="71">
        <f>base_cafe!E29</f>
        <v>13.87</v>
      </c>
      <c r="F29" s="71">
        <f>base_cafe!F29</f>
        <v>1.111</v>
      </c>
      <c r="G29" s="71">
        <f>base_cafe!G29</f>
        <v>1.925</v>
      </c>
      <c r="H29" s="71">
        <f>base_cafe!H29</f>
        <v>13.615</v>
      </c>
      <c r="I29" s="72">
        <f>base_cafe!I29</f>
        <v>0.55200000000000005</v>
      </c>
    </row>
    <row r="30" spans="1:9" ht="15" x14ac:dyDescent="0.25">
      <c r="A30" s="79" t="str">
        <f>base_cafe!A30</f>
        <v>2019/2020</v>
      </c>
      <c r="B30" s="71">
        <f>base_cafe!B30</f>
        <v>0.55200000000000005</v>
      </c>
      <c r="C30" s="71">
        <f>base_cafe!C30</f>
        <v>14.1</v>
      </c>
      <c r="D30" s="71">
        <f>base_cafe!D30</f>
        <v>0</v>
      </c>
      <c r="E30" s="71">
        <f>base_cafe!E30</f>
        <v>14.1</v>
      </c>
      <c r="F30" s="71">
        <f>base_cafe!F30</f>
        <v>0.98</v>
      </c>
      <c r="G30" s="71">
        <f>base_cafe!G30</f>
        <v>1.7749999999999999</v>
      </c>
      <c r="H30" s="71">
        <f>base_cafe!H30</f>
        <v>13.005000000000001</v>
      </c>
      <c r="I30" s="72">
        <f>base_cafe!I30</f>
        <v>0.85199999999999998</v>
      </c>
    </row>
    <row r="31" spans="1:9" ht="15" x14ac:dyDescent="0.25">
      <c r="A31" s="79" t="str">
        <f>base_cafe!A31</f>
        <v>2020/2021</v>
      </c>
      <c r="B31" s="71">
        <f>base_cafe!B31</f>
        <v>0.85199999999999998</v>
      </c>
      <c r="C31" s="71">
        <f>base_cafe!C31</f>
        <v>13.4</v>
      </c>
      <c r="D31" s="71">
        <f>base_cafe!D31</f>
        <v>0</v>
      </c>
      <c r="E31" s="71">
        <f>base_cafe!E31</f>
        <v>13.4</v>
      </c>
      <c r="F31" s="71">
        <f>base_cafe!F31</f>
        <v>1.8180000000000001</v>
      </c>
      <c r="G31" s="71">
        <f>base_cafe!G31</f>
        <v>2.08</v>
      </c>
      <c r="H31" s="71">
        <f>base_cafe!H31</f>
        <v>12.755000000000001</v>
      </c>
      <c r="I31" s="72">
        <f>base_cafe!I31</f>
        <v>1.2350000000000001</v>
      </c>
    </row>
    <row r="32" spans="1:9" ht="15" x14ac:dyDescent="0.25">
      <c r="A32" s="79" t="str">
        <f>base_cafe!A32</f>
        <v>2021/2022</v>
      </c>
      <c r="B32" s="71">
        <f>base_cafe!B32</f>
        <v>1.2350000000000001</v>
      </c>
      <c r="C32" s="71">
        <f>base_cafe!C32</f>
        <v>11.8</v>
      </c>
      <c r="D32" s="71">
        <f>base_cafe!D32</f>
        <v>0</v>
      </c>
      <c r="E32" s="71">
        <f>base_cafe!E32</f>
        <v>11.8</v>
      </c>
      <c r="F32" s="71">
        <f>base_cafe!F32</f>
        <v>2.2349999999999999</v>
      </c>
      <c r="G32" s="71">
        <f>base_cafe!G32</f>
        <v>2.145</v>
      </c>
      <c r="H32" s="71">
        <f>base_cafe!H32</f>
        <v>12.365</v>
      </c>
      <c r="I32" s="72">
        <f>base_cafe!I32</f>
        <v>0.76</v>
      </c>
    </row>
    <row r="33" spans="1:9" ht="15" x14ac:dyDescent="0.25">
      <c r="A33" s="79" t="str">
        <f>base_cafe!A33</f>
        <v>2022/2023</v>
      </c>
      <c r="B33" s="71">
        <f>base_cafe!B33</f>
        <v>0.76</v>
      </c>
      <c r="C33" s="71">
        <f>base_cafe!C33</f>
        <v>10.7</v>
      </c>
      <c r="D33" s="71">
        <f>base_cafe!D33</f>
        <v>0</v>
      </c>
      <c r="E33" s="71">
        <f>base_cafe!E33</f>
        <v>10.7</v>
      </c>
      <c r="F33" s="71">
        <f>base_cafe!F33</f>
        <v>2.1850000000000001</v>
      </c>
      <c r="G33" s="71">
        <f>base_cafe!G33</f>
        <v>2.15</v>
      </c>
      <c r="H33" s="71">
        <f>base_cafe!H33</f>
        <v>10.61</v>
      </c>
      <c r="I33" s="72">
        <f>base_cafe!I33</f>
        <v>0.88500000000000001</v>
      </c>
    </row>
    <row r="34" spans="1:9" ht="15" x14ac:dyDescent="0.25">
      <c r="A34" s="79" t="str">
        <f>base_cafe!A34</f>
        <v>2023/2024</v>
      </c>
      <c r="B34" s="71">
        <f>base_cafe!B34</f>
        <v>0.88500000000000001</v>
      </c>
      <c r="C34" s="71">
        <f>base_cafe!C34</f>
        <v>12.76</v>
      </c>
      <c r="D34" s="71">
        <f>base_cafe!D34</f>
        <v>0</v>
      </c>
      <c r="E34" s="71">
        <f>base_cafe!E34</f>
        <v>12.76</v>
      </c>
      <c r="F34" s="71">
        <f>base_cafe!F34</f>
        <v>1.018</v>
      </c>
      <c r="G34" s="71">
        <f>base_cafe!G34</f>
        <v>2.2250000000000001</v>
      </c>
      <c r="H34" s="71">
        <f>base_cafe!H34</f>
        <v>11.77</v>
      </c>
      <c r="I34" s="72">
        <f>base_cafe!I34</f>
        <v>0.66800000000000004</v>
      </c>
    </row>
    <row r="35" spans="1:9" ht="15" x14ac:dyDescent="0.25">
      <c r="A35" s="79" t="str">
        <f>base_cafe!A35</f>
        <v>2024/2025</v>
      </c>
      <c r="B35" s="71">
        <f>base_cafe!B35</f>
        <v>0.66800000000000004</v>
      </c>
      <c r="C35" s="71">
        <f>base_cafe!C35</f>
        <v>14.8</v>
      </c>
      <c r="D35" s="71">
        <f>base_cafe!D35</f>
        <v>0</v>
      </c>
      <c r="E35" s="71">
        <f>base_cafe!E35</f>
        <v>14.8</v>
      </c>
      <c r="F35" s="71">
        <f>base_cafe!F35</f>
        <v>0.98</v>
      </c>
      <c r="G35" s="71">
        <f>base_cafe!G35</f>
        <v>2.15</v>
      </c>
      <c r="H35" s="71">
        <f>base_cafe!H35</f>
        <v>13.38</v>
      </c>
      <c r="I35" s="72">
        <f>base_cafe!I35</f>
        <v>0.91800000000000004</v>
      </c>
    </row>
    <row r="36" spans="1:9" ht="15" x14ac:dyDescent="0.25">
      <c r="A36" s="80" t="str">
        <f>base_cafe!A36</f>
        <v>2025/2026</v>
      </c>
      <c r="B36" s="75">
        <f>base_cafe!B36</f>
        <v>0.91800000000000004</v>
      </c>
      <c r="C36" s="75">
        <f>base_cafe!C36</f>
        <v>13.8</v>
      </c>
      <c r="D36" s="75">
        <f>base_cafe!D36</f>
        <v>0</v>
      </c>
      <c r="E36" s="75">
        <f>base_cafe!E36</f>
        <v>13.8</v>
      </c>
      <c r="F36" s="75">
        <f>base_cafe!F36</f>
        <v>1.0649999999999999</v>
      </c>
      <c r="G36" s="75">
        <f>base_cafe!G36</f>
        <v>2.27</v>
      </c>
      <c r="H36" s="75">
        <f>base_cafe!H36</f>
        <v>12.55</v>
      </c>
      <c r="I36" s="73">
        <f>base_cafe!I36</f>
        <v>0.96299999999999997</v>
      </c>
    </row>
    <row r="37" spans="1:9" x14ac:dyDescent="0.25">
      <c r="A37" s="99" t="str">
        <f>[2]Planilha1!$E$8</f>
        <v>Fonte: Usda (www.usda.gov) - dezembro/2025 (divulgação semestral)</v>
      </c>
    </row>
  </sheetData>
  <printOptions horizontalCentered="1"/>
  <pageMargins left="0.59055118110236227" right="0.23622047244094491" top="1.2204724409448819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D776-17E7-4798-B899-D92B043787EE}">
  <sheetPr>
    <pageSetUpPr fitToPage="1"/>
  </sheetPr>
  <dimension ref="A1:J37"/>
  <sheetViews>
    <sheetView showGridLines="0" tabSelected="1" zoomScaleNormal="100" workbookViewId="0">
      <selection activeCell="P27" sqref="P27"/>
    </sheetView>
  </sheetViews>
  <sheetFormatPr defaultColWidth="9.140625" defaultRowHeight="12.75" x14ac:dyDescent="0.25"/>
  <cols>
    <col min="1" max="1" width="32.140625" style="91" customWidth="1"/>
    <col min="2" max="3" width="10.28515625" style="91" bestFit="1" customWidth="1"/>
    <col min="4" max="4" width="6.42578125" style="91" bestFit="1" customWidth="1"/>
    <col min="5" max="6" width="9.28515625" style="91" bestFit="1" customWidth="1"/>
    <col min="7" max="7" width="6.42578125" style="91" bestFit="1" customWidth="1"/>
    <col min="8" max="9" width="9.28515625" style="91" bestFit="1" customWidth="1"/>
    <col min="10" max="10" width="6.42578125" style="91" bestFit="1" customWidth="1"/>
    <col min="11" max="11" width="4.85546875" style="91" customWidth="1"/>
    <col min="12" max="16384" width="9.140625" style="91"/>
  </cols>
  <sheetData>
    <row r="1" spans="1:10" ht="15.75" x14ac:dyDescent="0.25">
      <c r="A1" s="90" t="s">
        <v>134</v>
      </c>
    </row>
    <row r="2" spans="1:10" ht="15.75" x14ac:dyDescent="0.25">
      <c r="A2" s="90" t="s">
        <v>67</v>
      </c>
    </row>
    <row r="3" spans="1:10" hidden="1" x14ac:dyDescent="0.25"/>
    <row r="5" spans="1:10" ht="23.1" customHeight="1" x14ac:dyDescent="0.25">
      <c r="A5" s="214" t="str">
        <f>'[3]2 Café Arábica'!$A$5:$A$8</f>
        <v>REGIÃO/UF</v>
      </c>
      <c r="B5" s="215" t="s">
        <v>8</v>
      </c>
      <c r="C5" s="215"/>
      <c r="D5" s="215"/>
      <c r="E5" s="215" t="s">
        <v>9</v>
      </c>
      <c r="F5" s="215"/>
      <c r="G5" s="215"/>
      <c r="H5" s="213" t="s">
        <v>61</v>
      </c>
      <c r="I5" s="213"/>
      <c r="J5" s="216"/>
    </row>
    <row r="6" spans="1:10" ht="12.95" customHeight="1" x14ac:dyDescent="0.25">
      <c r="A6" s="214"/>
      <c r="B6" s="213" t="s">
        <v>128</v>
      </c>
      <c r="C6" s="213" t="s">
        <v>137</v>
      </c>
      <c r="D6" s="213" t="s">
        <v>77</v>
      </c>
      <c r="E6" s="213" t="s">
        <v>128</v>
      </c>
      <c r="F6" s="213" t="s">
        <v>137</v>
      </c>
      <c r="G6" s="213" t="s">
        <v>77</v>
      </c>
      <c r="H6" s="213" t="s">
        <v>128</v>
      </c>
      <c r="I6" s="213" t="s">
        <v>137</v>
      </c>
      <c r="J6" s="216" t="s">
        <v>77</v>
      </c>
    </row>
    <row r="7" spans="1:10" x14ac:dyDescent="0.25">
      <c r="A7" s="214"/>
      <c r="B7" s="213"/>
      <c r="C7" s="213"/>
      <c r="D7" s="213"/>
      <c r="E7" s="213"/>
      <c r="F7" s="213"/>
      <c r="G7" s="213"/>
      <c r="H7" s="213"/>
      <c r="I7" s="213"/>
      <c r="J7" s="216"/>
    </row>
    <row r="8" spans="1:10" x14ac:dyDescent="0.25">
      <c r="A8" s="214"/>
      <c r="B8" s="213"/>
      <c r="C8" s="213"/>
      <c r="D8" s="213"/>
      <c r="E8" s="213"/>
      <c r="F8" s="213"/>
      <c r="G8" s="213"/>
      <c r="H8" s="213"/>
      <c r="I8" s="213"/>
      <c r="J8" s="216"/>
    </row>
    <row r="9" spans="1:10" x14ac:dyDescent="0.25">
      <c r="A9" s="101" t="str">
        <f>'[3]2 Café Arábica'!A9</f>
        <v>NORTE</v>
      </c>
      <c r="B9" s="102">
        <f>'[3]2 Café Arábica'!B9</f>
        <v>0</v>
      </c>
      <c r="C9" s="102">
        <f>'[3]2 Café Arábica'!C9</f>
        <v>0</v>
      </c>
      <c r="D9" s="102">
        <f>'[3]2 Café Arábica'!D9</f>
        <v>0</v>
      </c>
      <c r="E9" s="102">
        <f>'[3]2 Café Arábica'!E9</f>
        <v>0</v>
      </c>
      <c r="F9" s="102">
        <f>'[3]2 Café Arábica'!F9</f>
        <v>0</v>
      </c>
      <c r="G9" s="102">
        <f>'[3]2 Café Arábica'!G9</f>
        <v>0</v>
      </c>
      <c r="H9" s="102">
        <f>'[3]2 Café Arábica'!H9</f>
        <v>0</v>
      </c>
      <c r="I9" s="102">
        <f>'[3]2 Café Arábica'!I9</f>
        <v>0</v>
      </c>
      <c r="J9" s="102">
        <f>'[3]2 Café Arábica'!J9</f>
        <v>0</v>
      </c>
    </row>
    <row r="10" spans="1:10" hidden="1" x14ac:dyDescent="0.25">
      <c r="A10" s="103" t="str">
        <f>'[3]2 Café Arábica'!A10</f>
        <v>RO</v>
      </c>
      <c r="B10" s="104">
        <f>'[3]2 Café Arábica'!B10</f>
        <v>0</v>
      </c>
      <c r="C10" s="105">
        <f>'[3]2 Café Arábica'!C10</f>
        <v>0</v>
      </c>
      <c r="D10" s="106">
        <f>'[3]2 Café Arábica'!D10</f>
        <v>0</v>
      </c>
      <c r="E10" s="107">
        <f>'[3]2 Café Arábica'!E10</f>
        <v>0</v>
      </c>
      <c r="F10" s="108">
        <f>'[3]2 Café Arábica'!F10</f>
        <v>0</v>
      </c>
      <c r="G10" s="108">
        <f>'[3]2 Café Arábica'!G10</f>
        <v>0</v>
      </c>
      <c r="H10" s="109">
        <f>'[3]2 Café Arábica'!H10</f>
        <v>0</v>
      </c>
      <c r="I10" s="109">
        <f>'[3]2 Café Arábica'!I10</f>
        <v>0</v>
      </c>
      <c r="J10" s="110">
        <f>'[3]2 Café Arábica'!J10</f>
        <v>0</v>
      </c>
    </row>
    <row r="11" spans="1:10" x14ac:dyDescent="0.25">
      <c r="A11" s="111" t="str">
        <f>'[3]2 Café Arábica'!A11</f>
        <v>AM</v>
      </c>
      <c r="B11" s="112">
        <f>'[3]2 Café Arábica'!B11</f>
        <v>0</v>
      </c>
      <c r="C11" s="112">
        <f>'[3]2 Café Arábica'!C11</f>
        <v>0</v>
      </c>
      <c r="D11" s="112">
        <f>'[3]2 Café Arábica'!D11</f>
        <v>0</v>
      </c>
      <c r="E11" s="112">
        <f>'[3]2 Café Arábica'!E11</f>
        <v>0</v>
      </c>
      <c r="F11" s="112">
        <f>'[3]2 Café Arábica'!F11</f>
        <v>0</v>
      </c>
      <c r="G11" s="112">
        <f>'[3]2 Café Arábica'!G11</f>
        <v>0</v>
      </c>
      <c r="H11" s="112">
        <f>'[3]2 Café Arábica'!H11</f>
        <v>0</v>
      </c>
      <c r="I11" s="112">
        <f>'[3]2 Café Arábica'!I11</f>
        <v>0</v>
      </c>
      <c r="J11" s="112">
        <f>'[3]2 Café Arábica'!J11</f>
        <v>0</v>
      </c>
    </row>
    <row r="12" spans="1:10" hidden="1" x14ac:dyDescent="0.25">
      <c r="A12" s="103" t="str">
        <f>'[3]2 Café Arábica'!A12</f>
        <v>PA</v>
      </c>
      <c r="B12" s="104">
        <f>'[3]2 Café Arábica'!B12</f>
        <v>0</v>
      </c>
      <c r="C12" s="105">
        <f>'[3]2 Café Arábica'!C12</f>
        <v>0</v>
      </c>
      <c r="D12" s="106">
        <f>'[3]2 Café Arábica'!D12</f>
        <v>0</v>
      </c>
      <c r="E12" s="107">
        <f>'[3]2 Café Arábica'!E12</f>
        <v>0</v>
      </c>
      <c r="F12" s="108">
        <f>'[3]2 Café Arábica'!F12</f>
        <v>0</v>
      </c>
      <c r="G12" s="108">
        <f>'[3]2 Café Arábica'!G12</f>
        <v>0</v>
      </c>
      <c r="H12" s="109">
        <f>'[3]2 Café Arábica'!H12</f>
        <v>0</v>
      </c>
      <c r="I12" s="109">
        <f>'[3]2 Café Arábica'!I12</f>
        <v>0</v>
      </c>
      <c r="J12" s="110">
        <f>'[3]2 Café Arábica'!J12</f>
        <v>0</v>
      </c>
    </row>
    <row r="13" spans="1:10" x14ac:dyDescent="0.25">
      <c r="A13" s="113" t="str">
        <f>'[3]2 Café Arábica'!A13</f>
        <v>NORDESTE</v>
      </c>
      <c r="B13" s="114">
        <f>'[3]2 Café Arábica'!B13</f>
        <v>56245</v>
      </c>
      <c r="C13" s="114">
        <f>'[3]2 Café Arábica'!C13</f>
        <v>55350</v>
      </c>
      <c r="D13" s="114">
        <f>'[3]2 Café Arábica'!D13</f>
        <v>-1.5912525557827406</v>
      </c>
      <c r="E13" s="114">
        <f>'[3]2 Café Arábica'!E13</f>
        <v>20.348475420037335</v>
      </c>
      <c r="F13" s="114">
        <f>'[3]2 Café Arábica'!F13</f>
        <v>21.647696476964768</v>
      </c>
      <c r="G13" s="114">
        <f>'[3]2 Café Arábica'!G13</f>
        <v>6.3848569984170878</v>
      </c>
      <c r="H13" s="114">
        <f>'[3]2 Café Arábica'!H13</f>
        <v>1144.5</v>
      </c>
      <c r="I13" s="114">
        <f>'[3]2 Café Arábica'!I13</f>
        <v>1198.2</v>
      </c>
      <c r="J13" s="114">
        <f>'[3]2 Café Arábica'!J13</f>
        <v>4.6920052424639591</v>
      </c>
    </row>
    <row r="14" spans="1:10" x14ac:dyDescent="0.25">
      <c r="A14" s="111" t="str">
        <f>'[3]2 Café Arábica'!A14</f>
        <v>BA</v>
      </c>
      <c r="B14" s="112">
        <f>'[3]2 Café Arábica'!B14</f>
        <v>56245</v>
      </c>
      <c r="C14" s="112">
        <f>'[3]2 Café Arábica'!C14</f>
        <v>55350</v>
      </c>
      <c r="D14" s="112">
        <f>'[3]2 Café Arábica'!D14</f>
        <v>-1.5912525557827406</v>
      </c>
      <c r="E14" s="112">
        <f>'[3]2 Café Arábica'!E14</f>
        <v>20.348475420037335</v>
      </c>
      <c r="F14" s="112">
        <f>'[3]2 Café Arábica'!F14</f>
        <v>21.647696476964768</v>
      </c>
      <c r="G14" s="112">
        <f>'[3]2 Café Arábica'!G14</f>
        <v>6.3848569984170878</v>
      </c>
      <c r="H14" s="112">
        <f>'[3]2 Café Arábica'!H14</f>
        <v>1144.5</v>
      </c>
      <c r="I14" s="112">
        <f>'[3]2 Café Arábica'!I14</f>
        <v>1198.2</v>
      </c>
      <c r="J14" s="112">
        <f>'[3]2 Café Arábica'!J14</f>
        <v>4.6920052424639591</v>
      </c>
    </row>
    <row r="15" spans="1:10" x14ac:dyDescent="0.25">
      <c r="A15" s="111" t="str">
        <f>'[3]2 Café Arábica'!A15</f>
        <v xml:space="preserve">     Cerrado</v>
      </c>
      <c r="B15" s="112">
        <f>'[3]2 Café Arábica'!B15</f>
        <v>6000</v>
      </c>
      <c r="C15" s="112">
        <f>'[3]2 Café Arábica'!C15</f>
        <v>6500</v>
      </c>
      <c r="D15" s="112">
        <f>'[3]2 Café Arábica'!D15</f>
        <v>8.333333333333325</v>
      </c>
      <c r="E15" s="112">
        <f>'[3]2 Café Arábica'!E15</f>
        <v>44.166666666666664</v>
      </c>
      <c r="F15" s="112">
        <f>'[3]2 Café Arábica'!F15</f>
        <v>40</v>
      </c>
      <c r="G15" s="112">
        <f>'[3]2 Café Arábica'!G15</f>
        <v>-9.4339622641509422</v>
      </c>
      <c r="H15" s="112">
        <f>'[3]2 Café Arábica'!H15</f>
        <v>265</v>
      </c>
      <c r="I15" s="112">
        <f>'[3]2 Café Arábica'!I15</f>
        <v>260</v>
      </c>
      <c r="J15" s="112">
        <f>'[3]2 Café Arábica'!J15</f>
        <v>-1.8867924528301883</v>
      </c>
    </row>
    <row r="16" spans="1:10" x14ac:dyDescent="0.25">
      <c r="A16" s="111" t="str">
        <f>'[3]2 Café Arábica'!A16</f>
        <v xml:space="preserve">     Planalto</v>
      </c>
      <c r="B16" s="112">
        <f>'[3]2 Café Arábica'!B16</f>
        <v>50245</v>
      </c>
      <c r="C16" s="112">
        <f>'[3]2 Café Arábica'!C16</f>
        <v>48850</v>
      </c>
      <c r="D16" s="112">
        <f>'[3]2 Café Arábica'!D16</f>
        <v>-2.7763956612598228</v>
      </c>
      <c r="E16" s="112">
        <f>'[3]2 Café Arábica'!E16</f>
        <v>17.50422927654493</v>
      </c>
      <c r="F16" s="112">
        <f>'[3]2 Café Arábica'!F16</f>
        <v>19.2057318321392</v>
      </c>
      <c r="G16" s="112">
        <f>'[3]2 Café Arábica'!G16</f>
        <v>9.7205225589350963</v>
      </c>
      <c r="H16" s="112">
        <f>'[3]2 Café Arábica'!H16</f>
        <v>879.5</v>
      </c>
      <c r="I16" s="112">
        <f>'[3]2 Café Arábica'!I16</f>
        <v>938.2</v>
      </c>
      <c r="J16" s="112">
        <f>'[3]2 Café Arábica'!J16</f>
        <v>6.674246731097222</v>
      </c>
    </row>
    <row r="17" spans="1:10" hidden="1" x14ac:dyDescent="0.25">
      <c r="A17" s="111" t="str">
        <f>'[3]2 Café Arábica'!A17</f>
        <v xml:space="preserve">     Atlântico</v>
      </c>
      <c r="B17" s="112">
        <f>'[3]2 Café Arábica'!B17</f>
        <v>0</v>
      </c>
      <c r="C17" s="112">
        <f>'[3]2 Café Arábica'!C17</f>
        <v>0</v>
      </c>
      <c r="D17" s="112">
        <f>'[3]2 Café Arábica'!D17</f>
        <v>0</v>
      </c>
      <c r="E17" s="112">
        <f>'[3]2 Café Arábica'!E17</f>
        <v>0</v>
      </c>
      <c r="F17" s="112">
        <f>'[3]2 Café Arábica'!F17</f>
        <v>0</v>
      </c>
      <c r="G17" s="112">
        <f>'[3]2 Café Arábica'!G17</f>
        <v>0</v>
      </c>
      <c r="H17" s="112">
        <f>'[3]2 Café Arábica'!H17</f>
        <v>0</v>
      </c>
      <c r="I17" s="112">
        <f>'[3]2 Café Arábica'!I17</f>
        <v>0</v>
      </c>
      <c r="J17" s="112">
        <f>'[3]2 Café Arábica'!J17</f>
        <v>0</v>
      </c>
    </row>
    <row r="18" spans="1:10" x14ac:dyDescent="0.25">
      <c r="A18" s="113" t="str">
        <f>'[3]2 Café Arábica'!A18</f>
        <v>CENTRO-OESTE</v>
      </c>
      <c r="B18" s="114">
        <f>'[3]2 Café Arábica'!B18</f>
        <v>5579</v>
      </c>
      <c r="C18" s="114">
        <f>'[3]2 Café Arábica'!C18</f>
        <v>6123</v>
      </c>
      <c r="D18" s="114">
        <f>'[3]2 Café Arábica'!D18</f>
        <v>9.7508514070621999</v>
      </c>
      <c r="E18" s="114">
        <f>'[3]2 Café Arábica'!E18</f>
        <v>38.62699408496146</v>
      </c>
      <c r="F18" s="114">
        <f>'[3]2 Café Arábica'!F18</f>
        <v>46.513147150089829</v>
      </c>
      <c r="G18" s="114">
        <f>'[3]2 Café Arábica'!G18</f>
        <v>20.416170742622363</v>
      </c>
      <c r="H18" s="114">
        <f>'[3]2 Café Arábica'!H18</f>
        <v>215.5</v>
      </c>
      <c r="I18" s="114">
        <f>'[3]2 Café Arábica'!I18</f>
        <v>284.8</v>
      </c>
      <c r="J18" s="114">
        <f>'[3]2 Café Arábica'!J18</f>
        <v>32.157772621809741</v>
      </c>
    </row>
    <row r="19" spans="1:10" hidden="1" x14ac:dyDescent="0.25">
      <c r="A19" s="111" t="str">
        <f>'[3]2 Café Arábica'!A19</f>
        <v>MT</v>
      </c>
      <c r="B19" s="112">
        <f>'[3]2 Café Arábica'!B19</f>
        <v>0</v>
      </c>
      <c r="C19" s="112">
        <f>'[3]2 Café Arábica'!C19</f>
        <v>0</v>
      </c>
      <c r="D19" s="112">
        <f>'[3]2 Café Arábica'!D19</f>
        <v>0</v>
      </c>
      <c r="E19" s="112">
        <f>'[3]2 Café Arábica'!E19</f>
        <v>0</v>
      </c>
      <c r="F19" s="112">
        <f>'[3]2 Café Arábica'!F19</f>
        <v>0</v>
      </c>
      <c r="G19" s="112">
        <f>'[3]2 Café Arábica'!G19</f>
        <v>0</v>
      </c>
      <c r="H19" s="112">
        <f>'[3]2 Café Arábica'!H19</f>
        <v>0</v>
      </c>
      <c r="I19" s="112">
        <f>'[3]2 Café Arábica'!I19</f>
        <v>0</v>
      </c>
      <c r="J19" s="112">
        <f>'[3]2 Café Arábica'!J19</f>
        <v>0</v>
      </c>
    </row>
    <row r="20" spans="1:10" x14ac:dyDescent="0.25">
      <c r="A20" s="111" t="str">
        <f>'[3]2 Café Arábica'!A20</f>
        <v>GO</v>
      </c>
      <c r="B20" s="112">
        <f>'[3]2 Café Arábica'!B20</f>
        <v>5579</v>
      </c>
      <c r="C20" s="112">
        <f>'[3]2 Café Arábica'!C20</f>
        <v>6123</v>
      </c>
      <c r="D20" s="112">
        <f>'[3]2 Café Arábica'!D20</f>
        <v>9.7508514070621999</v>
      </c>
      <c r="E20" s="112">
        <f>'[3]2 Café Arábica'!E20</f>
        <v>38.62699408496146</v>
      </c>
      <c r="F20" s="112">
        <f>'[3]2 Café Arábica'!F20</f>
        <v>46.513147150089829</v>
      </c>
      <c r="G20" s="112">
        <f>'[3]2 Café Arábica'!G20</f>
        <v>20.416170742622363</v>
      </c>
      <c r="H20" s="112">
        <f>'[3]2 Café Arábica'!H20</f>
        <v>215.5</v>
      </c>
      <c r="I20" s="112">
        <f>'[3]2 Café Arábica'!I20</f>
        <v>284.8</v>
      </c>
      <c r="J20" s="112">
        <f>'[3]2 Café Arábica'!J20</f>
        <v>32.157772621809741</v>
      </c>
    </row>
    <row r="21" spans="1:10" x14ac:dyDescent="0.25">
      <c r="A21" s="113" t="str">
        <f>'[3]2 Café Arábica'!A21</f>
        <v>SUDESTE</v>
      </c>
      <c r="B21" s="114">
        <f>'[3]2 Café Arábica'!B21</f>
        <v>1396798</v>
      </c>
      <c r="C21" s="114">
        <f>'[3]2 Café Arábica'!C21</f>
        <v>1462579</v>
      </c>
      <c r="D21" s="114">
        <f>'[3]2 Café Arábica'!D21</f>
        <v>4.7094139596419726</v>
      </c>
      <c r="E21" s="114">
        <f>'[3]2 Café Arábica'!E21</f>
        <v>24.070839162140839</v>
      </c>
      <c r="F21" s="114">
        <f>'[3]2 Café Arábica'!F21</f>
        <v>29.772477247382881</v>
      </c>
      <c r="G21" s="114">
        <f>'[3]2 Café Arábica'!G21</f>
        <v>23.686910318480734</v>
      </c>
      <c r="H21" s="114">
        <f>'[3]2 Café Arábica'!H21</f>
        <v>33622.1</v>
      </c>
      <c r="I21" s="114">
        <f>'[3]2 Café Arábica'!I21</f>
        <v>43544.600000000006</v>
      </c>
      <c r="J21" s="114">
        <f>'[3]2 Café Arábica'!J21</f>
        <v>29.51183893926914</v>
      </c>
    </row>
    <row r="22" spans="1:10" x14ac:dyDescent="0.25">
      <c r="A22" s="111" t="str">
        <f>'[3]2 Café Arábica'!A22</f>
        <v>MG</v>
      </c>
      <c r="B22" s="112">
        <f>'[3]2 Café Arábica'!B22</f>
        <v>1066783</v>
      </c>
      <c r="C22" s="112">
        <f>'[3]2 Café Arábica'!C22</f>
        <v>1121973</v>
      </c>
      <c r="D22" s="112">
        <f>'[3]2 Café Arábica'!D22</f>
        <v>5.1734982653454331</v>
      </c>
      <c r="E22" s="112">
        <f>'[3]2 Café Arábica'!E22</f>
        <v>23.595145404454328</v>
      </c>
      <c r="F22" s="112">
        <f>'[3]2 Café Arábica'!F22</f>
        <v>29.23724545956097</v>
      </c>
      <c r="G22" s="112">
        <f>'[3]2 Café Arábica'!G22</f>
        <v>23.912122423460545</v>
      </c>
      <c r="H22" s="112">
        <f>'[3]2 Café Arábica'!H22</f>
        <v>25170.9</v>
      </c>
      <c r="I22" s="112">
        <f>'[3]2 Café Arábica'!I22</f>
        <v>32803.4</v>
      </c>
      <c r="J22" s="112">
        <f>'[3]2 Café Arábica'!J22</f>
        <v>30.322713927590982</v>
      </c>
    </row>
    <row r="23" spans="1:10" x14ac:dyDescent="0.25">
      <c r="A23" s="111" t="str">
        <f>'[3]2 Café Arábica'!A23</f>
        <v xml:space="preserve">     Sul e Centro-Oeste</v>
      </c>
      <c r="B23" s="112">
        <f>'[3]2 Café Arábica'!B23</f>
        <v>521815</v>
      </c>
      <c r="C23" s="112">
        <f>'[3]2 Café Arábica'!C23</f>
        <v>542410</v>
      </c>
      <c r="D23" s="112">
        <f>'[3]2 Café Arábica'!D23</f>
        <v>3.9468010693445077</v>
      </c>
      <c r="E23" s="112">
        <f>'[3]2 Café Arábica'!E23</f>
        <v>23.114130486858368</v>
      </c>
      <c r="F23" s="112">
        <f>'[3]2 Café Arábica'!F23</f>
        <v>28.096827123393744</v>
      </c>
      <c r="G23" s="112">
        <f>'[3]2 Café Arábica'!G23</f>
        <v>21.55692873399806</v>
      </c>
      <c r="H23" s="112">
        <f>'[3]2 Café Arábica'!H23</f>
        <v>12061.3</v>
      </c>
      <c r="I23" s="112">
        <f>'[3]2 Café Arábica'!I23</f>
        <v>15240</v>
      </c>
      <c r="J23" s="112">
        <f>'[3]2 Café Arábica'!J23</f>
        <v>26.354538897133818</v>
      </c>
    </row>
    <row r="24" spans="1:10" x14ac:dyDescent="0.25">
      <c r="A24" s="111" t="str">
        <f>'[3]2 Café Arábica'!A24</f>
        <v xml:space="preserve">     Triângulo, Alto Paranaiba e Noroeste</v>
      </c>
      <c r="B24" s="112">
        <f>'[3]2 Café Arábica'!B24</f>
        <v>195941</v>
      </c>
      <c r="C24" s="112">
        <f>'[3]2 Café Arábica'!C24</f>
        <v>219461</v>
      </c>
      <c r="D24" s="112">
        <f>'[3]2 Café Arábica'!D24</f>
        <v>12.003613332584816</v>
      </c>
      <c r="E24" s="112">
        <f>'[3]2 Café Arábica'!E24</f>
        <v>24.352228476939487</v>
      </c>
      <c r="F24" s="112">
        <f>'[3]2 Café Arábica'!F24</f>
        <v>34.840814541080192</v>
      </c>
      <c r="G24" s="112">
        <f>'[3]2 Café Arábica'!G24</f>
        <v>43.070333682492112</v>
      </c>
      <c r="H24" s="112">
        <f>'[3]2 Café Arábica'!H24</f>
        <v>4771.6000000000004</v>
      </c>
      <c r="I24" s="112">
        <f>'[3]2 Café Arábica'!I24</f>
        <v>7646.2</v>
      </c>
      <c r="J24" s="112">
        <f>'[3]2 Café Arábica'!J24</f>
        <v>60.243943331377302</v>
      </c>
    </row>
    <row r="25" spans="1:10" x14ac:dyDescent="0.25">
      <c r="A25" s="111" t="str">
        <f>'[3]2 Café Arábica'!A25</f>
        <v xml:space="preserve">     Zona da Mata, Rio Doce e Central </v>
      </c>
      <c r="B25" s="112">
        <f>'[3]2 Café Arábica'!B25</f>
        <v>319734</v>
      </c>
      <c r="C25" s="112">
        <f>'[3]2 Café Arábica'!C25</f>
        <v>329873</v>
      </c>
      <c r="D25" s="112">
        <f>'[3]2 Café Arábica'!D25</f>
        <v>3.1710734548093145</v>
      </c>
      <c r="E25" s="112">
        <f>'[3]2 Café Arábica'!E25</f>
        <v>23.357853715901342</v>
      </c>
      <c r="F25" s="112">
        <f>'[3]2 Café Arábica'!F25</f>
        <v>26.893380179644893</v>
      </c>
      <c r="G25" s="112">
        <f>'[3]2 Café Arábica'!G25</f>
        <v>15.136349883622513</v>
      </c>
      <c r="H25" s="112">
        <f>'[3]2 Café Arábica'!H25</f>
        <v>7468.3</v>
      </c>
      <c r="I25" s="112">
        <f>'[3]2 Café Arábica'!I25</f>
        <v>8871.4</v>
      </c>
      <c r="J25" s="112">
        <f>'[3]2 Café Arábica'!J25</f>
        <v>18.787408111618433</v>
      </c>
    </row>
    <row r="26" spans="1:10" x14ac:dyDescent="0.25">
      <c r="A26" s="111" t="str">
        <f>'[3]2 Café Arábica'!A26</f>
        <v xml:space="preserve">     Norte, Jequitinhonha e Mucuri</v>
      </c>
      <c r="B26" s="112">
        <f>'[3]2 Café Arábica'!B26</f>
        <v>29293</v>
      </c>
      <c r="C26" s="112">
        <f>'[3]2 Café Arábica'!C26</f>
        <v>30229</v>
      </c>
      <c r="D26" s="112">
        <f>'[3]2 Café Arábica'!D26</f>
        <v>3.1953026320281186</v>
      </c>
      <c r="E26" s="112">
        <f>'[3]2 Café Arábica'!E26</f>
        <v>29.689686955928039</v>
      </c>
      <c r="F26" s="112">
        <f>'[3]2 Café Arábica'!F26</f>
        <v>34.595917827251974</v>
      </c>
      <c r="G26" s="112">
        <f>'[3]2 Café Arábica'!G26</f>
        <v>16.525034024800746</v>
      </c>
      <c r="H26" s="112">
        <f>'[3]2 Café Arábica'!H26</f>
        <v>869.7</v>
      </c>
      <c r="I26" s="112">
        <f>'[3]2 Café Arábica'!I26</f>
        <v>1045.8</v>
      </c>
      <c r="J26" s="112">
        <f>'[3]2 Café Arábica'!J26</f>
        <v>20.248361503966873</v>
      </c>
    </row>
    <row r="27" spans="1:10" x14ac:dyDescent="0.25">
      <c r="A27" s="111" t="str">
        <f>'[3]2 Café Arábica'!A27</f>
        <v>ES</v>
      </c>
      <c r="B27" s="112">
        <f>'[3]2 Café Arábica'!B27</f>
        <v>121611</v>
      </c>
      <c r="C27" s="112">
        <f>'[3]2 Café Arábica'!C27</f>
        <v>127538</v>
      </c>
      <c r="D27" s="112">
        <f>'[3]2 Café Arábica'!D27</f>
        <v>4.8737367507873497</v>
      </c>
      <c r="E27" s="112">
        <f>'[3]2 Café Arábica'!E27</f>
        <v>27.045250840795653</v>
      </c>
      <c r="F27" s="112">
        <f>'[3]2 Café Arábica'!F27</f>
        <v>34.59361131584312</v>
      </c>
      <c r="G27" s="112">
        <f>'[3]2 Café Arábica'!G27</f>
        <v>27.910114494709571</v>
      </c>
      <c r="H27" s="112">
        <f>'[3]2 Café Arábica'!H27</f>
        <v>3289</v>
      </c>
      <c r="I27" s="112">
        <f>'[3]2 Café Arábica'!I27</f>
        <v>4412</v>
      </c>
      <c r="J27" s="112">
        <f>'[3]2 Café Arábica'!J27</f>
        <v>34.144116752812415</v>
      </c>
    </row>
    <row r="28" spans="1:10" x14ac:dyDescent="0.25">
      <c r="A28" s="111" t="str">
        <f>'[3]2 Café Arábica'!A28</f>
        <v>RJ</v>
      </c>
      <c r="B28" s="112">
        <f>'[3]2 Café Arábica'!B28</f>
        <v>12379</v>
      </c>
      <c r="C28" s="112">
        <f>'[3]2 Café Arábica'!C28</f>
        <v>12482</v>
      </c>
      <c r="D28" s="112">
        <f>'[3]2 Café Arábica'!D28</f>
        <v>0.83205428548347449</v>
      </c>
      <c r="E28" s="112">
        <f>'[3]2 Café Arábica'!E28</f>
        <v>34.114225704822687</v>
      </c>
      <c r="F28" s="112">
        <f>'[3]2 Café Arábica'!F28</f>
        <v>33.960903701329912</v>
      </c>
      <c r="G28" s="112">
        <f>'[3]2 Café Arábica'!G28</f>
        <v>-0.44943714923918465</v>
      </c>
      <c r="H28" s="112">
        <f>'[3]2 Café Arábica'!H28</f>
        <v>422.3</v>
      </c>
      <c r="I28" s="112">
        <f>'[3]2 Café Arábica'!I28</f>
        <v>423.9</v>
      </c>
      <c r="J28" s="112">
        <f>'[3]2 Café Arábica'!J28</f>
        <v>0.37887757518351162</v>
      </c>
    </row>
    <row r="29" spans="1:10" x14ac:dyDescent="0.25">
      <c r="A29" s="111" t="str">
        <f>'[3]2 Café Arábica'!A29</f>
        <v>SP</v>
      </c>
      <c r="B29" s="112">
        <f>'[3]2 Café Arábica'!B29</f>
        <v>196025</v>
      </c>
      <c r="C29" s="112">
        <f>'[3]2 Café Arábica'!C29</f>
        <v>200586</v>
      </c>
      <c r="D29" s="112">
        <f>'[3]2 Café Arábica'!D29</f>
        <v>2.3267440377502835</v>
      </c>
      <c r="E29" s="112">
        <f>'[3]2 Café Arábica'!E29</f>
        <v>24.180079071546995</v>
      </c>
      <c r="F29" s="112">
        <f>'[3]2 Café Arábica'!F29</f>
        <v>29.440240096517204</v>
      </c>
      <c r="G29" s="112">
        <f>'[3]2 Café Arábica'!G29</f>
        <v>21.754110106115853</v>
      </c>
      <c r="H29" s="112">
        <f>'[3]2 Café Arábica'!H29</f>
        <v>4739.8999999999996</v>
      </c>
      <c r="I29" s="112">
        <f>'[3]2 Café Arábica'!I29</f>
        <v>5905.3</v>
      </c>
      <c r="J29" s="112">
        <f>'[3]2 Café Arábica'!J29</f>
        <v>24.587016603725822</v>
      </c>
    </row>
    <row r="30" spans="1:10" x14ac:dyDescent="0.25">
      <c r="A30" s="113" t="str">
        <f>'[3]2 Café Arábica'!A30</f>
        <v>SUL</v>
      </c>
      <c r="B30" s="114">
        <f>'[3]2 Café Arábica'!B30</f>
        <v>25404</v>
      </c>
      <c r="C30" s="114">
        <f>'[3]2 Café Arábica'!C30</f>
        <v>25172</v>
      </c>
      <c r="D30" s="114">
        <f>'[3]2 Café Arábica'!D30</f>
        <v>-0.91324200913242004</v>
      </c>
      <c r="E30" s="114">
        <f>'[3]2 Café Arábica'!E30</f>
        <v>29.467800346402143</v>
      </c>
      <c r="F30" s="114">
        <f>'[3]2 Café Arábica'!F30</f>
        <v>28.360877165104085</v>
      </c>
      <c r="G30" s="114">
        <f>'[3]2 Café Arábica'!G30</f>
        <v>-3.7563821129703245</v>
      </c>
      <c r="H30" s="114">
        <f>'[3]2 Café Arábica'!H30</f>
        <v>748.6</v>
      </c>
      <c r="I30" s="114">
        <f>'[3]2 Café Arábica'!I30</f>
        <v>713.9</v>
      </c>
      <c r="J30" s="114">
        <f>'[3]2 Café Arábica'!J30</f>
        <v>-4.6353192626235717</v>
      </c>
    </row>
    <row r="31" spans="1:10" x14ac:dyDescent="0.25">
      <c r="A31" s="111" t="str">
        <f>'[3]2 Café Arábica'!A31</f>
        <v>PR</v>
      </c>
      <c r="B31" s="112">
        <f>'[3]2 Café Arábica'!B31</f>
        <v>25404</v>
      </c>
      <c r="C31" s="112">
        <f>'[3]2 Café Arábica'!C31</f>
        <v>25172</v>
      </c>
      <c r="D31" s="112">
        <f>'[3]2 Café Arábica'!D31</f>
        <v>-0.91324200913242004</v>
      </c>
      <c r="E31" s="112">
        <f>'[3]2 Café Arábica'!E31</f>
        <v>29.467800346402143</v>
      </c>
      <c r="F31" s="112">
        <f>'[3]2 Café Arábica'!F31</f>
        <v>28.360877165104085</v>
      </c>
      <c r="G31" s="112">
        <f>'[3]2 Café Arábica'!G31</f>
        <v>-3.7563821129703245</v>
      </c>
      <c r="H31" s="112">
        <f>'[3]2 Café Arábica'!H31</f>
        <v>748.6</v>
      </c>
      <c r="I31" s="112">
        <f>'[3]2 Café Arábica'!I31</f>
        <v>713.9</v>
      </c>
      <c r="J31" s="112">
        <f>'[3]2 Café Arábica'!J31</f>
        <v>-4.6353192626235717</v>
      </c>
    </row>
    <row r="32" spans="1:10" x14ac:dyDescent="0.25">
      <c r="A32" s="113" t="str">
        <f>'[3]2 Café Arábica'!A32</f>
        <v>OUTROS (*)</v>
      </c>
      <c r="B32" s="114">
        <f>'[3]2 Café Arábica'!B32</f>
        <v>2811</v>
      </c>
      <c r="C32" s="114">
        <f>'[3]2 Café Arábica'!C32</f>
        <v>2851</v>
      </c>
      <c r="D32" s="114">
        <f>'[3]2 Café Arábica'!D32</f>
        <v>1.4229811454998131</v>
      </c>
      <c r="E32" s="114">
        <f>'[3]2 Café Arábica'!E32</f>
        <v>11.526147278548558</v>
      </c>
      <c r="F32" s="114">
        <f>'[3]2 Café Arábica'!F32</f>
        <v>10.978603998596984</v>
      </c>
      <c r="G32" s="114">
        <f>'[3]2 Café Arábica'!G32</f>
        <v>-4.7504449380983749</v>
      </c>
      <c r="H32" s="114">
        <f>'[3]2 Café Arábica'!H32</f>
        <v>32.4</v>
      </c>
      <c r="I32" s="114">
        <f>'[3]2 Café Arábica'!I32</f>
        <v>31.3</v>
      </c>
      <c r="J32" s="114">
        <f>'[3]2 Café Arábica'!J32</f>
        <v>-3.3950617283950546</v>
      </c>
    </row>
    <row r="33" spans="1:10" x14ac:dyDescent="0.25">
      <c r="A33" s="113" t="str">
        <f>'[3]2 Café Arábica'!A33</f>
        <v>NORTE/NORDESTE</v>
      </c>
      <c r="B33" s="114">
        <f>'[3]2 Café Arábica'!B33</f>
        <v>56245</v>
      </c>
      <c r="C33" s="114">
        <f>'[3]2 Café Arábica'!C33</f>
        <v>55350</v>
      </c>
      <c r="D33" s="114">
        <f>'[3]2 Café Arábica'!D33</f>
        <v>-1.5912525557827406</v>
      </c>
      <c r="E33" s="114">
        <f>'[3]2 Café Arábica'!E33</f>
        <v>20.348475420037335</v>
      </c>
      <c r="F33" s="114">
        <f>'[3]2 Café Arábica'!F33</f>
        <v>21.647696476964768</v>
      </c>
      <c r="G33" s="114">
        <f>'[3]2 Café Arábica'!G33</f>
        <v>6.3848569984170878</v>
      </c>
      <c r="H33" s="114">
        <f>'[3]2 Café Arábica'!H33</f>
        <v>1144.5</v>
      </c>
      <c r="I33" s="114">
        <f>'[3]2 Café Arábica'!I33</f>
        <v>1198.2</v>
      </c>
      <c r="J33" s="114">
        <f>'[3]2 Café Arábica'!J33</f>
        <v>4.6920052424639591</v>
      </c>
    </row>
    <row r="34" spans="1:10" x14ac:dyDescent="0.25">
      <c r="A34" s="113" t="str">
        <f>'[3]2 Café Arábica'!A34</f>
        <v>CENTRO-SUL</v>
      </c>
      <c r="B34" s="114">
        <f>'[3]2 Café Arábica'!B34</f>
        <v>1427781</v>
      </c>
      <c r="C34" s="114">
        <f>'[3]2 Café Arábica'!C34</f>
        <v>1493874</v>
      </c>
      <c r="D34" s="114">
        <f>'[3]2 Café Arábica'!D34</f>
        <v>4.6290712651309907</v>
      </c>
      <c r="E34" s="114">
        <f>'[3]2 Café Arábica'!E34</f>
        <v>24.22374299700024</v>
      </c>
      <c r="F34" s="114">
        <f>'[3]2 Café Arábica'!F34</f>
        <v>29.817307216003496</v>
      </c>
      <c r="G34" s="114">
        <f>'[3]2 Café Arábica'!G34</f>
        <v>23.091246549701005</v>
      </c>
      <c r="H34" s="114">
        <f>'[3]2 Café Arábica'!H34</f>
        <v>34586.199999999997</v>
      </c>
      <c r="I34" s="114">
        <f>'[3]2 Café Arábica'!I34</f>
        <v>44543.30000000001</v>
      </c>
      <c r="J34" s="114">
        <f>'[3]2 Café Arábica'!J34</f>
        <v>28.789228073624784</v>
      </c>
    </row>
    <row r="35" spans="1:10" x14ac:dyDescent="0.25">
      <c r="A35" s="115" t="str">
        <f>'[3]2 Café Arábica'!A35</f>
        <v>BRASIL</v>
      </c>
      <c r="B35" s="116">
        <f>'[3]2 Café Arábica'!B35</f>
        <v>1486837</v>
      </c>
      <c r="C35" s="116">
        <f>'[3]2 Café Arábica'!C35</f>
        <v>1552075</v>
      </c>
      <c r="D35" s="116">
        <f>'[3]2 Café Arábica'!D35</f>
        <v>4.3877035613184123</v>
      </c>
      <c r="E35" s="116">
        <f>'[3]2 Café Arábica'!E35</f>
        <v>24.053140996625721</v>
      </c>
      <c r="F35" s="116">
        <f>'[3]2 Café Arábica'!F35</f>
        <v>29.491358342863592</v>
      </c>
      <c r="G35" s="116">
        <f>'[3]2 Café Arábica'!G35</f>
        <v>22.609177516569524</v>
      </c>
      <c r="H35" s="116">
        <f>'[3]2 Café Arábica'!H35</f>
        <v>35763.1</v>
      </c>
      <c r="I35" s="116">
        <f>'[3]2 Café Arábica'!I35</f>
        <v>45772.80000000001</v>
      </c>
      <c r="J35" s="116">
        <f>'[3]2 Café Arábica'!J35</f>
        <v>27.98890476496727</v>
      </c>
    </row>
    <row r="36" spans="1:10" x14ac:dyDescent="0.25">
      <c r="A36" s="92" t="str">
        <f>'[3]2 Café Arábica'!A36</f>
        <v>Legenda: (*) Ceará, Pernambuco, Mato Grosso do Sul e Distrito Federal</v>
      </c>
      <c r="B36" s="93"/>
      <c r="C36" s="93"/>
      <c r="D36" s="93"/>
      <c r="E36" s="93"/>
      <c r="F36" s="93"/>
      <c r="G36" s="93"/>
      <c r="H36" s="93"/>
      <c r="I36" s="93"/>
      <c r="J36" s="93"/>
    </row>
    <row r="37" spans="1:10" x14ac:dyDescent="0.25">
      <c r="A37" s="94" t="str">
        <f>[2]Planilha1!$E$12</f>
        <v>Fonte: Conab (www.conab.gov.br) - Safra 2026 - 2° Levantamento da safra de café - maio-2026</v>
      </c>
    </row>
  </sheetData>
  <mergeCells count="13">
    <mergeCell ref="I6:I8"/>
    <mergeCell ref="A5:A8"/>
    <mergeCell ref="B5:D5"/>
    <mergeCell ref="E5:G5"/>
    <mergeCell ref="H5:J5"/>
    <mergeCell ref="H6:H8"/>
    <mergeCell ref="B6:B8"/>
    <mergeCell ref="C6:C8"/>
    <mergeCell ref="D6:D8"/>
    <mergeCell ref="E6:E8"/>
    <mergeCell ref="F6:F8"/>
    <mergeCell ref="G6:G8"/>
    <mergeCell ref="J6:J8"/>
  </mergeCells>
  <printOptions horizontalCentered="1"/>
  <pageMargins left="0.51181102362204722" right="0.23622047244094491" top="1.299212598425197" bottom="0.55118110236220474" header="0.31496062992125984" footer="0.31496062992125984"/>
  <pageSetup paperSize="9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3B79-DCB6-4D90-8C7A-2CEB2A406F92}">
  <sheetPr>
    <pageSetUpPr fitToPage="1"/>
  </sheetPr>
  <dimension ref="A1:J37"/>
  <sheetViews>
    <sheetView showGridLines="0" tabSelected="1" zoomScaleNormal="100" workbookViewId="0">
      <selection activeCell="P27" sqref="P27"/>
    </sheetView>
  </sheetViews>
  <sheetFormatPr defaultColWidth="9.140625" defaultRowHeight="12.75" x14ac:dyDescent="0.25"/>
  <cols>
    <col min="1" max="1" width="32.140625" style="91" customWidth="1"/>
    <col min="2" max="3" width="9.42578125" style="91" customWidth="1"/>
    <col min="4" max="4" width="6.42578125" style="91" bestFit="1" customWidth="1"/>
    <col min="5" max="6" width="9.28515625" style="91" bestFit="1" customWidth="1"/>
    <col min="7" max="7" width="6.42578125" style="91" bestFit="1" customWidth="1"/>
    <col min="8" max="9" width="9.42578125" style="91" customWidth="1"/>
    <col min="10" max="10" width="6.42578125" style="91" bestFit="1" customWidth="1"/>
    <col min="11" max="16384" width="9.140625" style="91"/>
  </cols>
  <sheetData>
    <row r="1" spans="1:10" ht="15.75" x14ac:dyDescent="0.25">
      <c r="A1" s="90" t="s">
        <v>135</v>
      </c>
    </row>
    <row r="2" spans="1:10" ht="15.75" x14ac:dyDescent="0.25">
      <c r="A2" s="90" t="s">
        <v>67</v>
      </c>
    </row>
    <row r="3" spans="1:10" hidden="1" x14ac:dyDescent="0.25"/>
    <row r="5" spans="1:10" ht="23.1" customHeight="1" x14ac:dyDescent="0.25">
      <c r="A5" s="214" t="str">
        <f>'[3]2 Café Arábica'!$A$5:$A$8</f>
        <v>REGIÃO/UF</v>
      </c>
      <c r="B5" s="215" t="s">
        <v>8</v>
      </c>
      <c r="C5" s="215"/>
      <c r="D5" s="215"/>
      <c r="E5" s="215" t="s">
        <v>9</v>
      </c>
      <c r="F5" s="215"/>
      <c r="G5" s="215"/>
      <c r="H5" s="213" t="s">
        <v>61</v>
      </c>
      <c r="I5" s="213"/>
      <c r="J5" s="216"/>
    </row>
    <row r="6" spans="1:10" ht="12.95" customHeight="1" x14ac:dyDescent="0.25">
      <c r="A6" s="214"/>
      <c r="B6" s="213" t="s">
        <v>128</v>
      </c>
      <c r="C6" s="213" t="s">
        <v>137</v>
      </c>
      <c r="D6" s="213" t="s">
        <v>77</v>
      </c>
      <c r="E6" s="213" t="s">
        <v>128</v>
      </c>
      <c r="F6" s="213" t="s">
        <v>137</v>
      </c>
      <c r="G6" s="213" t="s">
        <v>77</v>
      </c>
      <c r="H6" s="213" t="s">
        <v>128</v>
      </c>
      <c r="I6" s="213" t="s">
        <v>137</v>
      </c>
      <c r="J6" s="216" t="s">
        <v>77</v>
      </c>
    </row>
    <row r="7" spans="1:10" x14ac:dyDescent="0.25">
      <c r="A7" s="214"/>
      <c r="B7" s="213"/>
      <c r="C7" s="213"/>
      <c r="D7" s="213"/>
      <c r="E7" s="213"/>
      <c r="F7" s="213"/>
      <c r="G7" s="213"/>
      <c r="H7" s="213"/>
      <c r="I7" s="213"/>
      <c r="J7" s="216"/>
    </row>
    <row r="8" spans="1:10" x14ac:dyDescent="0.25">
      <c r="A8" s="214"/>
      <c r="B8" s="213"/>
      <c r="C8" s="213"/>
      <c r="D8" s="213"/>
      <c r="E8" s="213"/>
      <c r="F8" s="213"/>
      <c r="G8" s="213"/>
      <c r="H8" s="213"/>
      <c r="I8" s="213"/>
      <c r="J8" s="216"/>
    </row>
    <row r="9" spans="1:10" x14ac:dyDescent="0.25">
      <c r="A9" s="101" t="str">
        <f>'[3]3 Café Conilon'!A9</f>
        <v>NORTE</v>
      </c>
      <c r="B9" s="102">
        <f>'[3]3 Café Conilon'!B9</f>
        <v>41747.5</v>
      </c>
      <c r="C9" s="102">
        <f>'[3]3 Café Conilon'!C9</f>
        <v>44847.5</v>
      </c>
      <c r="D9" s="102">
        <f>'[3]3 Café Conilon'!D9</f>
        <v>7.4255943469668795</v>
      </c>
      <c r="E9" s="102">
        <f>'[3]3 Café Conilon'!E9</f>
        <v>56.420144918857403</v>
      </c>
      <c r="F9" s="102">
        <f>'[3]3 Café Conilon'!F9</f>
        <v>62.812865823067064</v>
      </c>
      <c r="G9" s="102">
        <f>'[3]3 Café Conilon'!G9</f>
        <v>11.33056448792107</v>
      </c>
      <c r="H9" s="102">
        <f>'[3]3 Café Conilon'!H9</f>
        <v>2355.3999999999996</v>
      </c>
      <c r="I9" s="102">
        <f>'[3]3 Café Conilon'!I9</f>
        <v>2817</v>
      </c>
      <c r="J9" s="102">
        <f>'[3]3 Café Conilon'!J9</f>
        <v>19.59752059098243</v>
      </c>
    </row>
    <row r="10" spans="1:10" x14ac:dyDescent="0.25">
      <c r="A10" s="111" t="str">
        <f>'[3]3 Café Conilon'!A10</f>
        <v>RO</v>
      </c>
      <c r="B10" s="112">
        <f>'[3]3 Café Conilon'!B10</f>
        <v>40762</v>
      </c>
      <c r="C10" s="112">
        <f>'[3]3 Café Conilon'!C10</f>
        <v>43155</v>
      </c>
      <c r="D10" s="112">
        <f>'[3]3 Café Conilon'!D10</f>
        <v>5.8706638535891198</v>
      </c>
      <c r="E10" s="112">
        <f>'[3]3 Café Conilon'!E10</f>
        <v>56.92066140032383</v>
      </c>
      <c r="F10" s="112">
        <f>'[3]3 Café Conilon'!F10</f>
        <v>64.189549299038347</v>
      </c>
      <c r="G10" s="112">
        <f>'[3]3 Café Conilon'!G10</f>
        <v>12.770209832230028</v>
      </c>
      <c r="H10" s="112">
        <f>'[3]3 Café Conilon'!H10</f>
        <v>2320.1999999999998</v>
      </c>
      <c r="I10" s="112">
        <f>'[3]3 Café Conilon'!I10</f>
        <v>2770.1</v>
      </c>
      <c r="J10" s="112">
        <f>'[3]3 Café Conilon'!J10</f>
        <v>19.390569778467381</v>
      </c>
    </row>
    <row r="11" spans="1:10" x14ac:dyDescent="0.25">
      <c r="A11" s="111" t="str">
        <f>'[3]3 Café Conilon'!A11</f>
        <v>AM</v>
      </c>
      <c r="B11" s="112">
        <f>'[3]3 Café Conilon'!B11</f>
        <v>985.5</v>
      </c>
      <c r="C11" s="112">
        <f>'[3]3 Café Conilon'!C11</f>
        <v>1692.5</v>
      </c>
      <c r="D11" s="112">
        <f>'[3]3 Café Conilon'!D11</f>
        <v>71.740233384069001</v>
      </c>
      <c r="E11" s="112">
        <f>'[3]3 Café Conilon'!E11</f>
        <v>35.717909690512428</v>
      </c>
      <c r="F11" s="112">
        <f>'[3]3 Café Conilon'!F11</f>
        <v>27.710487444608567</v>
      </c>
      <c r="G11" s="112">
        <f>'[3]3 Café Conilon'!G11</f>
        <v>-22.418507452665494</v>
      </c>
      <c r="H11" s="112">
        <f>'[3]3 Café Conilon'!H11</f>
        <v>35.200000000000003</v>
      </c>
      <c r="I11" s="112">
        <f>'[3]3 Café Conilon'!I11</f>
        <v>46.9</v>
      </c>
      <c r="J11" s="112">
        <f>'[3]3 Café Conilon'!J11</f>
        <v>33.238636363636353</v>
      </c>
    </row>
    <row r="12" spans="1:10" hidden="1" x14ac:dyDescent="0.25">
      <c r="A12" s="103">
        <f>'[3]3 Café Conilon'!A12</f>
        <v>0</v>
      </c>
      <c r="B12" s="104">
        <f>'[3]3 Café Conilon'!B12</f>
        <v>0</v>
      </c>
      <c r="C12" s="105">
        <f>'[3]3 Café Conilon'!C12</f>
        <v>0</v>
      </c>
      <c r="D12" s="106">
        <f>'[3]3 Café Conilon'!D12</f>
        <v>0</v>
      </c>
      <c r="E12" s="107">
        <v>0</v>
      </c>
      <c r="F12" s="108">
        <f>'[3]3 Café Conilon'!F12</f>
        <v>0</v>
      </c>
      <c r="G12" s="108">
        <v>0</v>
      </c>
      <c r="H12" s="109">
        <f>'[3]3 Café Conilon'!H12</f>
        <v>0</v>
      </c>
      <c r="I12" s="109">
        <f>'[3]3 Café Conilon'!I12</f>
        <v>0</v>
      </c>
      <c r="J12" s="109">
        <f>'[3]3 Café Conilon'!J12</f>
        <v>0</v>
      </c>
    </row>
    <row r="13" spans="1:10" x14ac:dyDescent="0.25">
      <c r="A13" s="113" t="str">
        <f>'[3]3 Café Conilon'!A13</f>
        <v>NORDESTE</v>
      </c>
      <c r="B13" s="114">
        <f>'[3]3 Café Conilon'!B13</f>
        <v>47000</v>
      </c>
      <c r="C13" s="114">
        <f>'[3]3 Café Conilon'!C13</f>
        <v>48200</v>
      </c>
      <c r="D13" s="114">
        <f>'[3]3 Café Conilon'!D13</f>
        <v>2.5531914893617058</v>
      </c>
      <c r="E13" s="114">
        <f>'[3]3 Café Conilon'!E13</f>
        <v>70</v>
      </c>
      <c r="F13" s="114">
        <f>'[3]3 Café Conilon'!F13</f>
        <v>72.614107883817425</v>
      </c>
      <c r="G13" s="114">
        <f>'[3]3 Café Conilon'!G13</f>
        <v>3.734439834024883</v>
      </c>
      <c r="H13" s="114">
        <f>'[3]3 Café Conilon'!H13</f>
        <v>3290</v>
      </c>
      <c r="I13" s="114">
        <f>'[3]3 Café Conilon'!I13</f>
        <v>3500</v>
      </c>
      <c r="J13" s="114">
        <f>'[3]3 Café Conilon'!J13</f>
        <v>6.3829787234042534</v>
      </c>
    </row>
    <row r="14" spans="1:10" x14ac:dyDescent="0.25">
      <c r="A14" s="111" t="str">
        <f>'[3]3 Café Conilon'!A14</f>
        <v>BA</v>
      </c>
      <c r="B14" s="112">
        <f>'[3]3 Café Conilon'!B14</f>
        <v>47000</v>
      </c>
      <c r="C14" s="112">
        <f>'[3]3 Café Conilon'!C14</f>
        <v>48200</v>
      </c>
      <c r="D14" s="112">
        <f>'[3]3 Café Conilon'!D14</f>
        <v>2.5531914893617058</v>
      </c>
      <c r="E14" s="112">
        <f>'[3]3 Café Conilon'!E14</f>
        <v>70</v>
      </c>
      <c r="F14" s="112">
        <f>'[3]3 Café Conilon'!F14</f>
        <v>72.614107883817425</v>
      </c>
      <c r="G14" s="112">
        <f>'[3]3 Café Conilon'!G14</f>
        <v>3.734439834024883</v>
      </c>
      <c r="H14" s="112">
        <f>'[3]3 Café Conilon'!H14</f>
        <v>3290</v>
      </c>
      <c r="I14" s="112">
        <f>'[3]3 Café Conilon'!I14</f>
        <v>3500</v>
      </c>
      <c r="J14" s="112">
        <f>'[3]3 Café Conilon'!J14</f>
        <v>6.3829787234042534</v>
      </c>
    </row>
    <row r="15" spans="1:10" hidden="1" x14ac:dyDescent="0.25">
      <c r="A15" s="111" t="str">
        <f>'[3]3 Café Conilon'!A15</f>
        <v xml:space="preserve">     Cerrado</v>
      </c>
      <c r="B15" s="112">
        <f>'[3]3 Café Conilon'!B15</f>
        <v>0</v>
      </c>
      <c r="C15" s="112">
        <f>'[3]3 Café Conilon'!C15</f>
        <v>0</v>
      </c>
      <c r="D15" s="112">
        <f>'[3]3 Café Conilon'!D15</f>
        <v>0</v>
      </c>
      <c r="E15" s="112">
        <v>0</v>
      </c>
      <c r="F15" s="112">
        <f>'[3]3 Café Conilon'!F15</f>
        <v>0</v>
      </c>
      <c r="G15" s="112">
        <v>0</v>
      </c>
      <c r="H15" s="112">
        <f>'[3]3 Café Conilon'!H15</f>
        <v>0</v>
      </c>
      <c r="I15" s="112">
        <f>'[3]3 Café Conilon'!I15</f>
        <v>0</v>
      </c>
      <c r="J15" s="112">
        <f>'[3]3 Café Conilon'!J15</f>
        <v>0</v>
      </c>
    </row>
    <row r="16" spans="1:10" hidden="1" x14ac:dyDescent="0.25">
      <c r="A16" s="111" t="str">
        <f>'[3]3 Café Conilon'!A16</f>
        <v xml:space="preserve">     Planalto</v>
      </c>
      <c r="B16" s="112">
        <f>'[3]3 Café Conilon'!B16</f>
        <v>0</v>
      </c>
      <c r="C16" s="112">
        <f>'[3]3 Café Conilon'!C16</f>
        <v>0</v>
      </c>
      <c r="D16" s="112">
        <f>'[3]3 Café Conilon'!D16</f>
        <v>0</v>
      </c>
      <c r="E16" s="112">
        <v>0</v>
      </c>
      <c r="F16" s="112">
        <f>'[3]3 Café Conilon'!F16</f>
        <v>0</v>
      </c>
      <c r="G16" s="112">
        <v>0</v>
      </c>
      <c r="H16" s="112">
        <f>'[3]3 Café Conilon'!H16</f>
        <v>0</v>
      </c>
      <c r="I16" s="112">
        <f>'[3]3 Café Conilon'!I16</f>
        <v>0</v>
      </c>
      <c r="J16" s="112">
        <f>'[3]3 Café Conilon'!J16</f>
        <v>0</v>
      </c>
    </row>
    <row r="17" spans="1:10" x14ac:dyDescent="0.25">
      <c r="A17" s="111" t="str">
        <f>'[3]3 Café Conilon'!A17</f>
        <v xml:space="preserve">     Atlântico</v>
      </c>
      <c r="B17" s="112">
        <f>'[3]3 Café Conilon'!B17</f>
        <v>47000</v>
      </c>
      <c r="C17" s="112">
        <f>'[3]3 Café Conilon'!C17</f>
        <v>48200</v>
      </c>
      <c r="D17" s="112">
        <f>'[3]3 Café Conilon'!D17</f>
        <v>2.5531914893617058</v>
      </c>
      <c r="E17" s="112">
        <f>'[3]3 Café Conilon'!E17</f>
        <v>70</v>
      </c>
      <c r="F17" s="112">
        <f>'[3]3 Café Conilon'!F17</f>
        <v>72.614107883817425</v>
      </c>
      <c r="G17" s="112">
        <f>'[3]3 Café Conilon'!G17</f>
        <v>3.734439834024883</v>
      </c>
      <c r="H17" s="112">
        <f>'[3]3 Café Conilon'!H17</f>
        <v>3290</v>
      </c>
      <c r="I17" s="112">
        <f>'[3]3 Café Conilon'!I17</f>
        <v>3500</v>
      </c>
      <c r="J17" s="112">
        <f>'[3]3 Café Conilon'!J17</f>
        <v>6.3829787234042534</v>
      </c>
    </row>
    <row r="18" spans="1:10" x14ac:dyDescent="0.25">
      <c r="A18" s="113" t="str">
        <f>'[3]3 Café Conilon'!A18</f>
        <v>CENTRO-OESTE</v>
      </c>
      <c r="B18" s="114">
        <f>'[3]3 Café Conilon'!B18</f>
        <v>11825</v>
      </c>
      <c r="C18" s="114">
        <f>'[3]3 Café Conilon'!C18</f>
        <v>11940</v>
      </c>
      <c r="D18" s="114">
        <f>'[3]3 Café Conilon'!D18</f>
        <v>0.9725158562367886</v>
      </c>
      <c r="E18" s="114">
        <f>'[3]3 Café Conilon'!E18</f>
        <v>23.568710359408033</v>
      </c>
      <c r="F18" s="114">
        <f>'[3]3 Café Conilon'!F18</f>
        <v>25.242881072026801</v>
      </c>
      <c r="G18" s="114">
        <f>'[3]3 Café Conilon'!G18</f>
        <v>7.1033615632281721</v>
      </c>
      <c r="H18" s="114">
        <f>'[3]3 Café Conilon'!H18</f>
        <v>278.7</v>
      </c>
      <c r="I18" s="114">
        <f>'[3]3 Café Conilon'!I18</f>
        <v>301.39999999999998</v>
      </c>
      <c r="J18" s="114">
        <f>'[3]3 Café Conilon'!J18</f>
        <v>8.1449587369931677</v>
      </c>
    </row>
    <row r="19" spans="1:10" x14ac:dyDescent="0.25">
      <c r="A19" s="111" t="str">
        <f>'[3]3 Café Conilon'!A19</f>
        <v>MT</v>
      </c>
      <c r="B19" s="112">
        <f>'[3]3 Café Conilon'!B19</f>
        <v>11825</v>
      </c>
      <c r="C19" s="112">
        <f>'[3]3 Café Conilon'!C19</f>
        <v>11940</v>
      </c>
      <c r="D19" s="112">
        <f>'[3]3 Café Conilon'!D19</f>
        <v>0.9725158562367886</v>
      </c>
      <c r="E19" s="112">
        <f>'[3]3 Café Conilon'!E19</f>
        <v>23.568710359408033</v>
      </c>
      <c r="F19" s="112">
        <f>'[3]3 Café Conilon'!F19</f>
        <v>25.242881072026801</v>
      </c>
      <c r="G19" s="112">
        <f>'[3]3 Café Conilon'!G19</f>
        <v>7.1033615632281721</v>
      </c>
      <c r="H19" s="112">
        <f>'[3]3 Café Conilon'!H19</f>
        <v>278.7</v>
      </c>
      <c r="I19" s="112">
        <f>'[3]3 Café Conilon'!I19</f>
        <v>301.39999999999998</v>
      </c>
      <c r="J19" s="112">
        <f>'[3]3 Café Conilon'!J19</f>
        <v>8.1449587369931677</v>
      </c>
    </row>
    <row r="20" spans="1:10" hidden="1" x14ac:dyDescent="0.25">
      <c r="A20" s="111" t="str">
        <f>'[3]3 Café Conilon'!A20</f>
        <v>GO</v>
      </c>
      <c r="B20" s="112">
        <f>'[3]3 Café Conilon'!B20</f>
        <v>0</v>
      </c>
      <c r="C20" s="112">
        <f>'[3]3 Café Conilon'!C20</f>
        <v>0</v>
      </c>
      <c r="D20" s="112">
        <f>'[3]3 Café Conilon'!D20</f>
        <v>0</v>
      </c>
      <c r="E20" s="112">
        <f>'[3]3 Café Conilon'!E20</f>
        <v>0</v>
      </c>
      <c r="F20" s="112">
        <f>'[3]3 Café Conilon'!F20</f>
        <v>0</v>
      </c>
      <c r="G20" s="112">
        <f>'[3]3 Café Conilon'!G20</f>
        <v>0</v>
      </c>
      <c r="H20" s="112">
        <f>'[3]3 Café Conilon'!H20</f>
        <v>0</v>
      </c>
      <c r="I20" s="112">
        <f>'[3]3 Café Conilon'!I20</f>
        <v>0</v>
      </c>
      <c r="J20" s="112">
        <f>'[3]3 Café Conilon'!J20</f>
        <v>0</v>
      </c>
    </row>
    <row r="21" spans="1:10" x14ac:dyDescent="0.25">
      <c r="A21" s="113" t="str">
        <f>'[3]3 Café Conilon'!A21</f>
        <v>SUDESTE</v>
      </c>
      <c r="B21" s="114">
        <f>'[3]3 Café Conilon'!B21</f>
        <v>269232</v>
      </c>
      <c r="C21" s="114">
        <f>'[3]3 Café Conilon'!C21</f>
        <v>281052</v>
      </c>
      <c r="D21" s="114">
        <f>'[3]3 Café Conilon'!D21</f>
        <v>4.3902656444999133</v>
      </c>
      <c r="E21" s="114">
        <f>'[3]3 Café Conilon'!E21</f>
        <v>54.760206810483155</v>
      </c>
      <c r="F21" s="114">
        <f>'[3]3 Café Conilon'!F21</f>
        <v>50.493502981654643</v>
      </c>
      <c r="G21" s="114">
        <f>'[3]3 Café Conilon'!G21</f>
        <v>-7.7916137964835208</v>
      </c>
      <c r="H21" s="114">
        <f>'[3]3 Café Conilon'!H21</f>
        <v>14743.2</v>
      </c>
      <c r="I21" s="114">
        <f>'[3]3 Café Conilon'!I21</f>
        <v>14191.3</v>
      </c>
      <c r="J21" s="114">
        <f>'[3]3 Café Conilon'!J21</f>
        <v>-3.7434206956427518</v>
      </c>
    </row>
    <row r="22" spans="1:10" x14ac:dyDescent="0.25">
      <c r="A22" s="111" t="str">
        <f>'[3]3 Café Conilon'!A22</f>
        <v>MG</v>
      </c>
      <c r="B22" s="112">
        <f>'[3]3 Café Conilon'!B22</f>
        <v>11021</v>
      </c>
      <c r="C22" s="112">
        <f>'[3]3 Café Conilon'!C22</f>
        <v>11603</v>
      </c>
      <c r="D22" s="112">
        <f>'[3]3 Café Conilon'!D22</f>
        <v>5.2808275111151382</v>
      </c>
      <c r="E22" s="112">
        <f>'[3]3 Café Conilon'!E22</f>
        <v>53.007894020506306</v>
      </c>
      <c r="F22" s="112">
        <f>'[3]3 Café Conilon'!F22</f>
        <v>54.235973455140922</v>
      </c>
      <c r="G22" s="112">
        <f>'[3]3 Café Conilon'!G22</f>
        <v>2.3167859378822486</v>
      </c>
      <c r="H22" s="112">
        <f>'[3]3 Café Conilon'!H22</f>
        <v>584.20000000000005</v>
      </c>
      <c r="I22" s="112">
        <f>'[3]3 Café Conilon'!I22</f>
        <v>629.30000000000007</v>
      </c>
      <c r="J22" s="112">
        <f>'[3]3 Café Conilon'!J22</f>
        <v>7.7199589181787154</v>
      </c>
    </row>
    <row r="23" spans="1:10" hidden="1" x14ac:dyDescent="0.25">
      <c r="A23" s="111" t="str">
        <f>'[3]3 Café Conilon'!A23</f>
        <v xml:space="preserve">     Sul e Centro-Oeste</v>
      </c>
      <c r="B23" s="112">
        <f>'[3]3 Café Conilon'!B23</f>
        <v>0</v>
      </c>
      <c r="C23" s="112">
        <f>'[3]3 Café Conilon'!C23</f>
        <v>0</v>
      </c>
      <c r="D23" s="112">
        <f>'[3]3 Café Conilon'!D23</f>
        <v>0</v>
      </c>
      <c r="E23" s="112">
        <v>0</v>
      </c>
      <c r="F23" s="112">
        <f>'[3]3 Café Conilon'!F23</f>
        <v>0</v>
      </c>
      <c r="G23" s="112">
        <v>0</v>
      </c>
      <c r="H23" s="112">
        <f>'[3]3 Café Conilon'!H23</f>
        <v>0</v>
      </c>
      <c r="I23" s="112">
        <f>'[3]3 Café Conilon'!I23</f>
        <v>0</v>
      </c>
      <c r="J23" s="112">
        <f>'[3]3 Café Conilon'!J23</f>
        <v>0</v>
      </c>
    </row>
    <row r="24" spans="1:10" hidden="1" x14ac:dyDescent="0.25">
      <c r="A24" s="111" t="str">
        <f>'[3]3 Café Conilon'!A24</f>
        <v xml:space="preserve">     Triângulo, Alto Paranaiba e Noroeste</v>
      </c>
      <c r="B24" s="112">
        <f>'[3]3 Café Conilon'!B24</f>
        <v>0</v>
      </c>
      <c r="C24" s="112">
        <f>'[3]3 Café Conilon'!C24</f>
        <v>0</v>
      </c>
      <c r="D24" s="112">
        <f>'[3]3 Café Conilon'!D24</f>
        <v>0</v>
      </c>
      <c r="E24" s="112">
        <v>0</v>
      </c>
      <c r="F24" s="112">
        <f>'[3]3 Café Conilon'!F24</f>
        <v>0</v>
      </c>
      <c r="G24" s="112">
        <v>0</v>
      </c>
      <c r="H24" s="112">
        <f>'[3]3 Café Conilon'!H24</f>
        <v>0</v>
      </c>
      <c r="I24" s="112">
        <f>'[3]3 Café Conilon'!I24</f>
        <v>0</v>
      </c>
      <c r="J24" s="112">
        <f>'[3]3 Café Conilon'!J24</f>
        <v>0</v>
      </c>
    </row>
    <row r="25" spans="1:10" x14ac:dyDescent="0.25">
      <c r="A25" s="111" t="str">
        <f>'[3]3 Café Conilon'!A25</f>
        <v xml:space="preserve">     Zona da Mata, Rio Doce e Central </v>
      </c>
      <c r="B25" s="112">
        <f>'[3]3 Café Conilon'!B25</f>
        <v>10716</v>
      </c>
      <c r="C25" s="112">
        <f>'[3]3 Café Conilon'!C25</f>
        <v>11298</v>
      </c>
      <c r="D25" s="112">
        <f>'[3]3 Café Conilon'!D25</f>
        <v>5.431131019036961</v>
      </c>
      <c r="E25" s="112">
        <f>'[3]3 Café Conilon'!E25</f>
        <v>53.350130645763343</v>
      </c>
      <c r="F25" s="112">
        <f>'[3]3 Café Conilon'!F25</f>
        <v>54.629137900513363</v>
      </c>
      <c r="G25" s="112">
        <f>'[3]3 Café Conilon'!G25</f>
        <v>2.3973835476475802</v>
      </c>
      <c r="H25" s="112">
        <f>'[3]3 Café Conilon'!H25</f>
        <v>571.70000000000005</v>
      </c>
      <c r="I25" s="112">
        <f>'[3]3 Café Conilon'!I25</f>
        <v>617.20000000000005</v>
      </c>
      <c r="J25" s="112">
        <f>'[3]3 Café Conilon'!J25</f>
        <v>7.9587196081861045</v>
      </c>
    </row>
    <row r="26" spans="1:10" x14ac:dyDescent="0.25">
      <c r="A26" s="111" t="str">
        <f>'[3]3 Café Conilon'!A26</f>
        <v xml:space="preserve">     Norte, Jequitinhonha e Mucuri</v>
      </c>
      <c r="B26" s="112">
        <f>'[3]3 Café Conilon'!B26</f>
        <v>305</v>
      </c>
      <c r="C26" s="112">
        <f>'[3]3 Café Conilon'!C26</f>
        <v>305</v>
      </c>
      <c r="D26" s="112">
        <f>'[3]3 Café Conilon'!D26</f>
        <v>0</v>
      </c>
      <c r="E26" s="112">
        <f>'[3]3 Café Conilon'!E26</f>
        <v>40.983606557377051</v>
      </c>
      <c r="F26" s="112">
        <f>'[3]3 Café Conilon'!F26</f>
        <v>39.672131147540981</v>
      </c>
      <c r="G26" s="112">
        <f>'[3]3 Café Conilon'!G26</f>
        <v>-3.2000000000000139</v>
      </c>
      <c r="H26" s="112">
        <f>'[3]3 Café Conilon'!H26</f>
        <v>12.5</v>
      </c>
      <c r="I26" s="112">
        <f>'[3]3 Café Conilon'!I26</f>
        <v>12.1</v>
      </c>
      <c r="J26" s="112">
        <f>'[3]3 Café Conilon'!J26</f>
        <v>-3.2000000000000028</v>
      </c>
    </row>
    <row r="27" spans="1:10" x14ac:dyDescent="0.25">
      <c r="A27" s="111" t="str">
        <f>'[3]3 Café Conilon'!A27</f>
        <v>ES</v>
      </c>
      <c r="B27" s="112">
        <f>'[3]3 Café Conilon'!B27</f>
        <v>258211</v>
      </c>
      <c r="C27" s="112">
        <f>'[3]3 Café Conilon'!C27</f>
        <v>269449</v>
      </c>
      <c r="D27" s="112">
        <f>'[3]3 Café Conilon'!D27</f>
        <v>4.352254551510204</v>
      </c>
      <c r="E27" s="112">
        <f>'[3]3 Café Conilon'!E27</f>
        <v>54.834999283531687</v>
      </c>
      <c r="F27" s="112">
        <f>'[3]3 Café Conilon'!F27</f>
        <v>50.332344896436801</v>
      </c>
      <c r="G27" s="112">
        <f>'[3]3 Café Conilon'!G27</f>
        <v>-8.2112782819843027</v>
      </c>
      <c r="H27" s="112">
        <f>'[3]3 Café Conilon'!H27</f>
        <v>14159</v>
      </c>
      <c r="I27" s="112">
        <f>'[3]3 Café Conilon'!I27</f>
        <v>13562</v>
      </c>
      <c r="J27" s="112">
        <f>'[3]3 Café Conilon'!J27</f>
        <v>-4.216399463238929</v>
      </c>
    </row>
    <row r="28" spans="1:10" hidden="1" x14ac:dyDescent="0.25">
      <c r="A28" s="111" t="str">
        <f>'[3]3 Café Conilon'!A28</f>
        <v>RJ</v>
      </c>
      <c r="B28" s="112">
        <f>'[3]3 Café Conilon'!B28</f>
        <v>0</v>
      </c>
      <c r="C28" s="112">
        <f>'[3]3 Café Conilon'!C28</f>
        <v>0</v>
      </c>
      <c r="D28" s="112">
        <f>'[3]3 Café Conilon'!D28</f>
        <v>0</v>
      </c>
      <c r="E28" s="112">
        <v>0</v>
      </c>
      <c r="F28" s="112">
        <f>'[3]3 Café Conilon'!F28</f>
        <v>0</v>
      </c>
      <c r="G28" s="112">
        <v>0</v>
      </c>
      <c r="H28" s="112">
        <f>'[3]3 Café Conilon'!H28</f>
        <v>0</v>
      </c>
      <c r="I28" s="112">
        <f>'[3]3 Café Conilon'!I28</f>
        <v>0</v>
      </c>
      <c r="J28" s="112">
        <f>'[3]3 Café Conilon'!J28</f>
        <v>0</v>
      </c>
    </row>
    <row r="29" spans="1:10" hidden="1" x14ac:dyDescent="0.25">
      <c r="A29" s="111" t="str">
        <f>'[3]3 Café Conilon'!A29</f>
        <v>SP</v>
      </c>
      <c r="B29" s="112">
        <f>'[3]3 Café Conilon'!B29</f>
        <v>0</v>
      </c>
      <c r="C29" s="112">
        <f>'[3]3 Café Conilon'!C29</f>
        <v>0</v>
      </c>
      <c r="D29" s="112">
        <f>'[3]3 Café Conilon'!D29</f>
        <v>0</v>
      </c>
      <c r="E29" s="112">
        <v>0</v>
      </c>
      <c r="F29" s="112">
        <f>'[3]3 Café Conilon'!F29</f>
        <v>0</v>
      </c>
      <c r="G29" s="112">
        <v>0</v>
      </c>
      <c r="H29" s="112">
        <f>'[3]3 Café Conilon'!H29</f>
        <v>0</v>
      </c>
      <c r="I29" s="112">
        <f>'[3]3 Café Conilon'!I29</f>
        <v>0</v>
      </c>
      <c r="J29" s="112">
        <f>'[3]3 Café Conilon'!J29</f>
        <v>0</v>
      </c>
    </row>
    <row r="30" spans="1:10" hidden="1" x14ac:dyDescent="0.25">
      <c r="A30" s="113" t="str">
        <f>'[3]3 Café Conilon'!A30</f>
        <v>SUL</v>
      </c>
      <c r="B30" s="114">
        <f>'[3]3 Café Conilon'!B30</f>
        <v>0</v>
      </c>
      <c r="C30" s="114">
        <f>'[3]3 Café Conilon'!C30</f>
        <v>0</v>
      </c>
      <c r="D30" s="114">
        <f>'[3]3 Café Conilon'!D30</f>
        <v>0</v>
      </c>
      <c r="E30" s="114">
        <v>0</v>
      </c>
      <c r="F30" s="114">
        <f>'[3]3 Café Conilon'!F30</f>
        <v>0</v>
      </c>
      <c r="G30" s="114">
        <v>0</v>
      </c>
      <c r="H30" s="114">
        <f>'[3]3 Café Conilon'!H30</f>
        <v>0</v>
      </c>
      <c r="I30" s="114">
        <f>'[3]3 Café Conilon'!I30</f>
        <v>0</v>
      </c>
      <c r="J30" s="114">
        <f>'[3]3 Café Conilon'!J30</f>
        <v>0</v>
      </c>
    </row>
    <row r="31" spans="1:10" hidden="1" x14ac:dyDescent="0.25">
      <c r="A31" s="111" t="str">
        <f>'[3]3 Café Conilon'!A31</f>
        <v>PR</v>
      </c>
      <c r="B31" s="112">
        <f>'[3]3 Café Conilon'!B31</f>
        <v>0</v>
      </c>
      <c r="C31" s="112">
        <f>'[3]3 Café Conilon'!C31</f>
        <v>0</v>
      </c>
      <c r="D31" s="112">
        <f>'[3]3 Café Conilon'!D31</f>
        <v>0</v>
      </c>
      <c r="E31" s="112">
        <v>0</v>
      </c>
      <c r="F31" s="112">
        <f>'[3]3 Café Conilon'!F31</f>
        <v>0</v>
      </c>
      <c r="G31" s="112">
        <v>0</v>
      </c>
      <c r="H31" s="112">
        <f>'[3]3 Café Conilon'!H31</f>
        <v>0</v>
      </c>
      <c r="I31" s="112">
        <f>'[3]3 Café Conilon'!I31</f>
        <v>0</v>
      </c>
      <c r="J31" s="112">
        <f>'[3]3 Café Conilon'!J31</f>
        <v>0</v>
      </c>
    </row>
    <row r="32" spans="1:10" x14ac:dyDescent="0.25">
      <c r="A32" s="113" t="str">
        <f>'[3]3 Café Conilon'!A32</f>
        <v>OUTROS (*)</v>
      </c>
      <c r="B32" s="114">
        <f>'[3]3 Café Conilon'!B32</f>
        <v>2052</v>
      </c>
      <c r="C32" s="114">
        <f>'[3]3 Café Conilon'!C32</f>
        <v>2184</v>
      </c>
      <c r="D32" s="114">
        <f>'[3]3 Café Conilon'!D32</f>
        <v>6.4327485380117011</v>
      </c>
      <c r="E32" s="114">
        <f>'[3]3 Café Conilon'!E32</f>
        <v>51.120857699805072</v>
      </c>
      <c r="F32" s="114">
        <f>'[3]3 Café Conilon'!F32</f>
        <v>54.304029304029307</v>
      </c>
      <c r="G32" s="114">
        <f>'[3]3 Café Conilon'!G32</f>
        <v>6.2267570370525549</v>
      </c>
      <c r="H32" s="114">
        <f>'[3]3 Café Conilon'!H32</f>
        <v>104.9</v>
      </c>
      <c r="I32" s="114">
        <f>'[3]3 Café Conilon'!I32</f>
        <v>118.6</v>
      </c>
      <c r="J32" s="114">
        <f>'[3]3 Café Conilon'!J32</f>
        <v>13.060057197330789</v>
      </c>
    </row>
    <row r="33" spans="1:10" x14ac:dyDescent="0.25">
      <c r="A33" s="113" t="str">
        <f>'[3]3 Café Conilon'!A33</f>
        <v>NORTE/NORDESTE</v>
      </c>
      <c r="B33" s="114">
        <f>'[3]3 Café Conilon'!B33</f>
        <v>88747.5</v>
      </c>
      <c r="C33" s="114">
        <f>'[3]3 Café Conilon'!C33</f>
        <v>93047.5</v>
      </c>
      <c r="D33" s="114">
        <f>'[3]3 Café Conilon'!D33</f>
        <v>4.8452069072368209</v>
      </c>
      <c r="E33" s="114">
        <f>'[3]3 Café Conilon'!E33</f>
        <v>63.611932730499454</v>
      </c>
      <c r="F33" s="114">
        <f>'[3]3 Café Conilon'!F33</f>
        <v>67.890056154114831</v>
      </c>
      <c r="G33" s="114">
        <f>'[3]3 Café Conilon'!G33</f>
        <v>6.7253473365449068</v>
      </c>
      <c r="H33" s="114">
        <f>'[3]3 Café Conilon'!H33</f>
        <v>5645.4</v>
      </c>
      <c r="I33" s="114">
        <f>'[3]3 Café Conilon'!I33</f>
        <v>6317</v>
      </c>
      <c r="J33" s="114">
        <f>'[3]3 Café Conilon'!J33</f>
        <v>11.896411237467674</v>
      </c>
    </row>
    <row r="34" spans="1:10" x14ac:dyDescent="0.25">
      <c r="A34" s="113" t="str">
        <f>'[3]3 Café Conilon'!A34</f>
        <v>CENTRO-SUL</v>
      </c>
      <c r="B34" s="114">
        <f>'[3]3 Café Conilon'!B34</f>
        <v>281057</v>
      </c>
      <c r="C34" s="114">
        <f>'[3]3 Café Conilon'!C34</f>
        <v>292992</v>
      </c>
      <c r="D34" s="114">
        <f>'[3]3 Café Conilon'!D34</f>
        <v>4.246469577345513</v>
      </c>
      <c r="E34" s="114">
        <f>'[3]3 Café Conilon'!E34</f>
        <v>53.447877121011047</v>
      </c>
      <c r="F34" s="114">
        <f>'[3]3 Café Conilon'!F34</f>
        <v>49.464490498034067</v>
      </c>
      <c r="G34" s="114">
        <f>'[3]3 Café Conilon'!G34</f>
        <v>-7.4528434758189155</v>
      </c>
      <c r="H34" s="114">
        <f>'[3]3 Café Conilon'!H34</f>
        <v>15021.900000000001</v>
      </c>
      <c r="I34" s="114">
        <f>'[3]3 Café Conilon'!I34</f>
        <v>14492.699999999999</v>
      </c>
      <c r="J34" s="114">
        <f>'[3]3 Café Conilon'!J34</f>
        <v>-3.5228566293212027</v>
      </c>
    </row>
    <row r="35" spans="1:10" x14ac:dyDescent="0.25">
      <c r="A35" s="115" t="str">
        <f>'[3]3 Café Conilon'!A35</f>
        <v>BRASIL</v>
      </c>
      <c r="B35" s="116">
        <f>'[3]3 Café Conilon'!B35</f>
        <v>371856.5</v>
      </c>
      <c r="C35" s="116">
        <f>'[3]3 Café Conilon'!C35</f>
        <v>388223.5</v>
      </c>
      <c r="D35" s="116">
        <f>'[3]3 Café Conilon'!D35</f>
        <v>4.4014290458819438</v>
      </c>
      <c r="E35" s="116">
        <f>'[3]3 Café Conilon'!E35</f>
        <v>55.860795763957334</v>
      </c>
      <c r="F35" s="116">
        <f>'[3]3 Café Conilon'!F35</f>
        <v>53.907864928320926</v>
      </c>
      <c r="G35" s="116">
        <f>'[3]3 Café Conilon'!G35</f>
        <v>-3.4960669802997724</v>
      </c>
      <c r="H35" s="116">
        <f>'[3]3 Café Conilon'!H35</f>
        <v>20772.2</v>
      </c>
      <c r="I35" s="116">
        <f>'[3]3 Café Conilon'!I35</f>
        <v>20928.3</v>
      </c>
      <c r="J35" s="116">
        <f>'[3]3 Café Conilon'!J35</f>
        <v>0.75148515804777105</v>
      </c>
    </row>
    <row r="36" spans="1:10" x14ac:dyDescent="0.25">
      <c r="A36" s="92" t="str">
        <f>'[3]3 Café Conilon'!A36</f>
        <v>Legenda: Acre, Pará e Ceará</v>
      </c>
      <c r="B36" s="93"/>
      <c r="C36" s="93"/>
      <c r="D36" s="93"/>
      <c r="E36" s="93"/>
      <c r="F36" s="93"/>
      <c r="G36" s="93"/>
      <c r="H36" s="93"/>
      <c r="I36" s="93"/>
      <c r="J36" s="93"/>
    </row>
    <row r="37" spans="1:10" x14ac:dyDescent="0.25">
      <c r="A37" s="94" t="str">
        <f>[2]Planilha1!$E$12</f>
        <v>Fonte: Conab (www.conab.gov.br) - Safra 2026 - 2° Levantamento da safra de café - maio-2026</v>
      </c>
    </row>
  </sheetData>
  <mergeCells count="13">
    <mergeCell ref="A5:A8"/>
    <mergeCell ref="B5:D5"/>
    <mergeCell ref="E5:G5"/>
    <mergeCell ref="H5:J5"/>
    <mergeCell ref="B6:B8"/>
    <mergeCell ref="C6:C8"/>
    <mergeCell ref="D6:D8"/>
    <mergeCell ref="E6:E8"/>
    <mergeCell ref="G6:G8"/>
    <mergeCell ref="H6:H8"/>
    <mergeCell ref="I6:I8"/>
    <mergeCell ref="J6:J8"/>
    <mergeCell ref="F6:F8"/>
  </mergeCells>
  <printOptions horizontalCentered="1"/>
  <pageMargins left="0.51181102362204722" right="0.23622047244094491" top="1.4173228346456694" bottom="0.55118110236220474" header="0.31496062992125984" footer="0.31496062992125984"/>
  <pageSetup paperSize="9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E479-132D-40AC-9A2C-F21CF735FD3A}">
  <sheetPr>
    <pageSetUpPr fitToPage="1"/>
  </sheetPr>
  <dimension ref="A1:J37"/>
  <sheetViews>
    <sheetView showGridLines="0" tabSelected="1" zoomScaleNormal="100" workbookViewId="0">
      <selection activeCell="P27" sqref="P27"/>
    </sheetView>
  </sheetViews>
  <sheetFormatPr defaultColWidth="9.140625" defaultRowHeight="12.75" x14ac:dyDescent="0.25"/>
  <cols>
    <col min="1" max="1" width="32.140625" style="91" customWidth="1"/>
    <col min="2" max="3" width="10.28515625" style="91" bestFit="1" customWidth="1"/>
    <col min="4" max="4" width="6.42578125" style="91" bestFit="1" customWidth="1"/>
    <col min="5" max="6" width="9.28515625" style="91" bestFit="1" customWidth="1"/>
    <col min="7" max="7" width="6.42578125" style="91" bestFit="1" customWidth="1"/>
    <col min="8" max="9" width="9.28515625" style="91" bestFit="1" customWidth="1"/>
    <col min="10" max="10" width="6.42578125" style="91" bestFit="1" customWidth="1"/>
    <col min="11" max="16384" width="9.140625" style="91"/>
  </cols>
  <sheetData>
    <row r="1" spans="1:10" ht="15.75" x14ac:dyDescent="0.25">
      <c r="A1" s="90" t="s">
        <v>136</v>
      </c>
    </row>
    <row r="2" spans="1:10" ht="15.75" x14ac:dyDescent="0.25">
      <c r="A2" s="90" t="s">
        <v>67</v>
      </c>
    </row>
    <row r="3" spans="1:10" hidden="1" x14ac:dyDescent="0.25"/>
    <row r="5" spans="1:10" ht="23.1" customHeight="1" x14ac:dyDescent="0.25">
      <c r="A5" s="214" t="str">
        <f>'[3]2 Café Arábica'!$A$5:$A$8</f>
        <v>REGIÃO/UF</v>
      </c>
      <c r="B5" s="215" t="s">
        <v>8</v>
      </c>
      <c r="C5" s="215"/>
      <c r="D5" s="215"/>
      <c r="E5" s="215" t="s">
        <v>9</v>
      </c>
      <c r="F5" s="215"/>
      <c r="G5" s="215"/>
      <c r="H5" s="213" t="s">
        <v>61</v>
      </c>
      <c r="I5" s="213"/>
      <c r="J5" s="216"/>
    </row>
    <row r="6" spans="1:10" ht="12.95" customHeight="1" x14ac:dyDescent="0.25">
      <c r="A6" s="214"/>
      <c r="B6" s="213" t="s">
        <v>128</v>
      </c>
      <c r="C6" s="213" t="s">
        <v>137</v>
      </c>
      <c r="D6" s="213" t="s">
        <v>77</v>
      </c>
      <c r="E6" s="213" t="s">
        <v>128</v>
      </c>
      <c r="F6" s="213" t="s">
        <v>137</v>
      </c>
      <c r="G6" s="213" t="s">
        <v>77</v>
      </c>
      <c r="H6" s="213" t="s">
        <v>128</v>
      </c>
      <c r="I6" s="213" t="s">
        <v>137</v>
      </c>
      <c r="J6" s="216" t="s">
        <v>77</v>
      </c>
    </row>
    <row r="7" spans="1:10" x14ac:dyDescent="0.25">
      <c r="A7" s="214"/>
      <c r="B7" s="213"/>
      <c r="C7" s="213"/>
      <c r="D7" s="213"/>
      <c r="E7" s="213"/>
      <c r="F7" s="213"/>
      <c r="G7" s="213"/>
      <c r="H7" s="213"/>
      <c r="I7" s="213"/>
      <c r="J7" s="216"/>
    </row>
    <row r="8" spans="1:10" x14ac:dyDescent="0.25">
      <c r="A8" s="214"/>
      <c r="B8" s="213"/>
      <c r="C8" s="213"/>
      <c r="D8" s="213"/>
      <c r="E8" s="213"/>
      <c r="F8" s="213"/>
      <c r="G8" s="213"/>
      <c r="H8" s="213"/>
      <c r="I8" s="213"/>
      <c r="J8" s="216"/>
    </row>
    <row r="9" spans="1:10" x14ac:dyDescent="0.25">
      <c r="A9" s="101" t="str">
        <f>'[3]1 Café Total'!A9</f>
        <v>NORTE</v>
      </c>
      <c r="B9" s="102">
        <f>'[3]1 Café Total'!B9</f>
        <v>41747.5</v>
      </c>
      <c r="C9" s="102">
        <f>'[3]1 Café Total'!C9</f>
        <v>44847.5</v>
      </c>
      <c r="D9" s="102">
        <f>'[3]1 Café Total'!D9</f>
        <v>7.4255943469668795</v>
      </c>
      <c r="E9" s="102">
        <f>'[3]1 Café Total'!E9</f>
        <v>56.420144918857403</v>
      </c>
      <c r="F9" s="102">
        <f>'[3]1 Café Total'!F9</f>
        <v>62.812865823067064</v>
      </c>
      <c r="G9" s="102">
        <f>'[3]1 Café Total'!G9</f>
        <v>11.33056448792107</v>
      </c>
      <c r="H9" s="102">
        <f>'[3]1 Café Total'!H9</f>
        <v>2355.3999999999996</v>
      </c>
      <c r="I9" s="102">
        <f>'[3]1 Café Total'!I9</f>
        <v>2817</v>
      </c>
      <c r="J9" s="102">
        <f>'[3]1 Café Total'!J9</f>
        <v>19.59752059098243</v>
      </c>
    </row>
    <row r="10" spans="1:10" x14ac:dyDescent="0.25">
      <c r="A10" s="111" t="str">
        <f>'[3]1 Café Total'!A10</f>
        <v>RO</v>
      </c>
      <c r="B10" s="112">
        <f>'[3]1 Café Total'!B10</f>
        <v>40762</v>
      </c>
      <c r="C10" s="112">
        <f>'[3]1 Café Total'!C10</f>
        <v>43155</v>
      </c>
      <c r="D10" s="112">
        <f>'[3]1 Café Total'!D10</f>
        <v>5.8706638535891198</v>
      </c>
      <c r="E10" s="112">
        <f>'[3]1 Café Total'!E10</f>
        <v>56.92066140032383</v>
      </c>
      <c r="F10" s="112">
        <f>'[3]1 Café Total'!F10</f>
        <v>64.189549299038347</v>
      </c>
      <c r="G10" s="112">
        <f>'[3]1 Café Total'!G10</f>
        <v>12.770209832230028</v>
      </c>
      <c r="H10" s="112">
        <f>'[3]1 Café Total'!H10</f>
        <v>2320.1999999999998</v>
      </c>
      <c r="I10" s="112">
        <f>'[3]1 Café Total'!I10</f>
        <v>2770.1</v>
      </c>
      <c r="J10" s="112">
        <f>'[3]1 Café Total'!J10</f>
        <v>19.390569778467381</v>
      </c>
    </row>
    <row r="11" spans="1:10" x14ac:dyDescent="0.25">
      <c r="A11" s="111" t="str">
        <f>'[3]1 Café Total'!A11</f>
        <v>AM</v>
      </c>
      <c r="B11" s="112">
        <f>'[3]1 Café Total'!B11</f>
        <v>985.5</v>
      </c>
      <c r="C11" s="112">
        <f>'[3]1 Café Total'!C11</f>
        <v>1692.5</v>
      </c>
      <c r="D11" s="112">
        <f>'[3]1 Café Total'!D11</f>
        <v>71.740233384069001</v>
      </c>
      <c r="E11" s="112">
        <f>'[3]1 Café Total'!E11</f>
        <v>35.717909690512428</v>
      </c>
      <c r="F11" s="112">
        <f>'[3]1 Café Total'!F11</f>
        <v>27.710487444608567</v>
      </c>
      <c r="G11" s="112">
        <f>'[3]1 Café Total'!G11</f>
        <v>-22.418507452665494</v>
      </c>
      <c r="H11" s="112">
        <f>'[3]1 Café Total'!H11</f>
        <v>35.200000000000003</v>
      </c>
      <c r="I11" s="112">
        <f>'[3]1 Café Total'!I11</f>
        <v>46.9</v>
      </c>
      <c r="J11" s="112">
        <f>'[3]1 Café Total'!J11</f>
        <v>33.238636363636353</v>
      </c>
    </row>
    <row r="12" spans="1:10" hidden="1" x14ac:dyDescent="0.25">
      <c r="A12" s="103">
        <f>'[3]1 Café Total'!A12</f>
        <v>0</v>
      </c>
      <c r="B12" s="104">
        <f>'[3]1 Café Total'!B12</f>
        <v>0</v>
      </c>
      <c r="C12" s="105">
        <f>'[3]1 Café Total'!C12</f>
        <v>0</v>
      </c>
      <c r="D12" s="106">
        <f>'[3]1 Café Total'!D12</f>
        <v>0</v>
      </c>
      <c r="E12" s="107">
        <f>'[3]1 Café Total'!E12</f>
        <v>0</v>
      </c>
      <c r="F12" s="108">
        <f>'[3]1 Café Total'!F12</f>
        <v>0</v>
      </c>
      <c r="G12" s="108">
        <f>'[3]1 Café Total'!G12</f>
        <v>0</v>
      </c>
      <c r="H12" s="109">
        <f>'[3]1 Café Total'!H12</f>
        <v>0</v>
      </c>
      <c r="I12" s="109">
        <f>'[3]1 Café Total'!I12</f>
        <v>0</v>
      </c>
      <c r="J12" s="110">
        <f>'[3]1 Café Total'!J12</f>
        <v>0</v>
      </c>
    </row>
    <row r="13" spans="1:10" x14ac:dyDescent="0.25">
      <c r="A13" s="113" t="str">
        <f>'[3]1 Café Total'!A13</f>
        <v>NORDESTE</v>
      </c>
      <c r="B13" s="114">
        <f>'[3]1 Café Total'!B13</f>
        <v>103245</v>
      </c>
      <c r="C13" s="114">
        <f>'[3]1 Café Total'!C13</f>
        <v>103550</v>
      </c>
      <c r="D13" s="114">
        <f>'[3]1 Café Total'!D13</f>
        <v>0.29541382149256279</v>
      </c>
      <c r="E13" s="114">
        <f>'[3]1 Café Total'!E13</f>
        <v>42.951232505206065</v>
      </c>
      <c r="F13" s="114">
        <f>'[3]1 Café Total'!F13</f>
        <v>45.371318203766293</v>
      </c>
      <c r="G13" s="114">
        <f>'[3]1 Café Total'!G13</f>
        <v>5.6344965147784531</v>
      </c>
      <c r="H13" s="114">
        <f>'[3]1 Café Total'!H13</f>
        <v>4434.5</v>
      </c>
      <c r="I13" s="114">
        <f>'[3]1 Café Total'!I13</f>
        <v>4698.2</v>
      </c>
      <c r="J13" s="114">
        <f>'[3]1 Café Total'!J13</f>
        <v>5.9465554177472013</v>
      </c>
    </row>
    <row r="14" spans="1:10" x14ac:dyDescent="0.25">
      <c r="A14" s="111" t="str">
        <f>'[3]1 Café Total'!A14</f>
        <v>BA</v>
      </c>
      <c r="B14" s="112">
        <f>'[3]1 Café Total'!B14</f>
        <v>103245</v>
      </c>
      <c r="C14" s="112">
        <f>'[3]1 Café Total'!C14</f>
        <v>103550</v>
      </c>
      <c r="D14" s="112">
        <f>'[3]1 Café Total'!D14</f>
        <v>0.29541382149256279</v>
      </c>
      <c r="E14" s="112">
        <f>'[3]1 Café Total'!E14</f>
        <v>42.951232505206065</v>
      </c>
      <c r="F14" s="112">
        <f>'[3]1 Café Total'!F14</f>
        <v>45.371318203766293</v>
      </c>
      <c r="G14" s="112">
        <f>'[3]1 Café Total'!G14</f>
        <v>5.6344965147784531</v>
      </c>
      <c r="H14" s="112">
        <f>'[3]1 Café Total'!H14</f>
        <v>4434.5</v>
      </c>
      <c r="I14" s="112">
        <f>'[3]1 Café Total'!I14</f>
        <v>4698.2</v>
      </c>
      <c r="J14" s="112">
        <f>'[3]1 Café Total'!J14</f>
        <v>5.9465554177472013</v>
      </c>
    </row>
    <row r="15" spans="1:10" x14ac:dyDescent="0.25">
      <c r="A15" s="111" t="str">
        <f>'[3]1 Café Total'!A15</f>
        <v xml:space="preserve">     Cerrado</v>
      </c>
      <c r="B15" s="112">
        <f>'[3]1 Café Total'!B15</f>
        <v>6000</v>
      </c>
      <c r="C15" s="112">
        <f>'[3]1 Café Total'!C15</f>
        <v>6500</v>
      </c>
      <c r="D15" s="112">
        <f>'[3]1 Café Total'!D15</f>
        <v>8.333333333333325</v>
      </c>
      <c r="E15" s="112">
        <f>'[3]1 Café Total'!E15</f>
        <v>44.166666666666664</v>
      </c>
      <c r="F15" s="112">
        <f>'[3]1 Café Total'!F15</f>
        <v>40</v>
      </c>
      <c r="G15" s="112">
        <f>'[3]1 Café Total'!G15</f>
        <v>-9.4339622641509422</v>
      </c>
      <c r="H15" s="112">
        <f>'[3]1 Café Total'!H15</f>
        <v>265</v>
      </c>
      <c r="I15" s="112">
        <f>'[3]1 Café Total'!I15</f>
        <v>260</v>
      </c>
      <c r="J15" s="112">
        <f>'[3]1 Café Total'!J15</f>
        <v>-1.8867924528301883</v>
      </c>
    </row>
    <row r="16" spans="1:10" x14ac:dyDescent="0.25">
      <c r="A16" s="111" t="str">
        <f>'[3]1 Café Total'!A16</f>
        <v xml:space="preserve">     Planalto</v>
      </c>
      <c r="B16" s="112">
        <f>'[3]1 Café Total'!B16</f>
        <v>50245</v>
      </c>
      <c r="C16" s="112">
        <f>'[3]1 Café Total'!C16</f>
        <v>48850</v>
      </c>
      <c r="D16" s="112">
        <f>'[3]1 Café Total'!D16</f>
        <v>-2.7763956612598228</v>
      </c>
      <c r="E16" s="112">
        <f>'[3]1 Café Total'!E16</f>
        <v>17.50422927654493</v>
      </c>
      <c r="F16" s="112">
        <f>'[3]1 Café Total'!F16</f>
        <v>19.2057318321392</v>
      </c>
      <c r="G16" s="112">
        <f>'[3]1 Café Total'!G16</f>
        <v>9.7205225589350963</v>
      </c>
      <c r="H16" s="112">
        <f>'[3]1 Café Total'!H16</f>
        <v>879.5</v>
      </c>
      <c r="I16" s="112">
        <f>'[3]1 Café Total'!I16</f>
        <v>938.2</v>
      </c>
      <c r="J16" s="112">
        <f>'[3]1 Café Total'!J16</f>
        <v>6.674246731097222</v>
      </c>
    </row>
    <row r="17" spans="1:10" x14ac:dyDescent="0.25">
      <c r="A17" s="111" t="str">
        <f>'[3]1 Café Total'!A17</f>
        <v xml:space="preserve">     Atlântico</v>
      </c>
      <c r="B17" s="112">
        <f>'[3]1 Café Total'!B17</f>
        <v>47000</v>
      </c>
      <c r="C17" s="112">
        <f>'[3]1 Café Total'!C17</f>
        <v>48200</v>
      </c>
      <c r="D17" s="112">
        <f>'[3]1 Café Total'!D17</f>
        <v>2.5531914893617058</v>
      </c>
      <c r="E17" s="112">
        <f>'[3]1 Café Total'!E17</f>
        <v>70</v>
      </c>
      <c r="F17" s="112">
        <f>'[3]1 Café Total'!F17</f>
        <v>72.614107883817425</v>
      </c>
      <c r="G17" s="112">
        <f>'[3]1 Café Total'!G17</f>
        <v>3.734439834024883</v>
      </c>
      <c r="H17" s="112">
        <f>'[3]1 Café Total'!H17</f>
        <v>3290</v>
      </c>
      <c r="I17" s="112">
        <f>'[3]1 Café Total'!I17</f>
        <v>3500</v>
      </c>
      <c r="J17" s="112">
        <f>'[3]1 Café Total'!J17</f>
        <v>6.3829787234042534</v>
      </c>
    </row>
    <row r="18" spans="1:10" x14ac:dyDescent="0.25">
      <c r="A18" s="113" t="str">
        <f>'[3]1 Café Total'!A18</f>
        <v>CENTRO-OESTE</v>
      </c>
      <c r="B18" s="114">
        <f>'[3]1 Café Total'!B18</f>
        <v>17404</v>
      </c>
      <c r="C18" s="114">
        <f>'[3]1 Café Total'!C18</f>
        <v>18063</v>
      </c>
      <c r="D18" s="114">
        <f>'[3]1 Café Total'!D18</f>
        <v>3.786485865318312</v>
      </c>
      <c r="E18" s="114">
        <f>'[3]1 Café Total'!E18</f>
        <v>28.395771087106411</v>
      </c>
      <c r="F18" s="114">
        <f>'[3]1 Café Total'!F18</f>
        <v>32.45308088357416</v>
      </c>
      <c r="G18" s="114">
        <f>'[3]1 Café Total'!G18</f>
        <v>14.288429724347363</v>
      </c>
      <c r="H18" s="114">
        <f>'[3]1 Café Total'!H18</f>
        <v>494.2</v>
      </c>
      <c r="I18" s="114">
        <f>'[3]1 Café Total'!I18</f>
        <v>586.20000000000005</v>
      </c>
      <c r="J18" s="114">
        <f>'[3]1 Café Total'!J18</f>
        <v>18.615944961554032</v>
      </c>
    </row>
    <row r="19" spans="1:10" x14ac:dyDescent="0.25">
      <c r="A19" s="111" t="str">
        <f>'[3]1 Café Total'!A19</f>
        <v>MT</v>
      </c>
      <c r="B19" s="112">
        <f>'[3]1 Café Total'!B19</f>
        <v>11825</v>
      </c>
      <c r="C19" s="112">
        <f>'[3]1 Café Total'!C19</f>
        <v>11940</v>
      </c>
      <c r="D19" s="112">
        <f>'[3]1 Café Total'!D19</f>
        <v>0.9725158562367886</v>
      </c>
      <c r="E19" s="112">
        <f>'[3]1 Café Total'!E19</f>
        <v>23.568710359408033</v>
      </c>
      <c r="F19" s="112">
        <f>'[3]1 Café Total'!F19</f>
        <v>25.242881072026801</v>
      </c>
      <c r="G19" s="112">
        <f>'[3]1 Café Total'!G19</f>
        <v>7.1033615632281721</v>
      </c>
      <c r="H19" s="112">
        <f>'[3]1 Café Total'!H19</f>
        <v>278.7</v>
      </c>
      <c r="I19" s="112">
        <f>'[3]1 Café Total'!I19</f>
        <v>301.39999999999998</v>
      </c>
      <c r="J19" s="112">
        <f>'[3]1 Café Total'!J19</f>
        <v>8.1449587369931677</v>
      </c>
    </row>
    <row r="20" spans="1:10" x14ac:dyDescent="0.25">
      <c r="A20" s="111" t="str">
        <f>'[3]1 Café Total'!A20</f>
        <v>GO</v>
      </c>
      <c r="B20" s="112">
        <f>'[3]1 Café Total'!B20</f>
        <v>5579</v>
      </c>
      <c r="C20" s="112">
        <f>'[3]1 Café Total'!C20</f>
        <v>6123</v>
      </c>
      <c r="D20" s="112">
        <f>'[3]1 Café Total'!D20</f>
        <v>9.7508514070621999</v>
      </c>
      <c r="E20" s="112">
        <f>'[3]1 Café Total'!E20</f>
        <v>38.62699408496146</v>
      </c>
      <c r="F20" s="112">
        <f>'[3]1 Café Total'!F20</f>
        <v>46.513147150089829</v>
      </c>
      <c r="G20" s="112">
        <f>'[3]1 Café Total'!G20</f>
        <v>20.416170742622363</v>
      </c>
      <c r="H20" s="112">
        <f>'[3]1 Café Total'!H20</f>
        <v>215.5</v>
      </c>
      <c r="I20" s="112">
        <f>'[3]1 Café Total'!I20</f>
        <v>284.8</v>
      </c>
      <c r="J20" s="112">
        <f>'[3]1 Café Total'!J20</f>
        <v>32.157772621809741</v>
      </c>
    </row>
    <row r="21" spans="1:10" x14ac:dyDescent="0.25">
      <c r="A21" s="113" t="str">
        <f>'[3]1 Café Total'!A21</f>
        <v>SUDESTE</v>
      </c>
      <c r="B21" s="114">
        <f>'[3]1 Café Total'!B21</f>
        <v>1666030</v>
      </c>
      <c r="C21" s="114">
        <f>'[3]1 Café Total'!C21</f>
        <v>1743631</v>
      </c>
      <c r="D21" s="114">
        <f>'[3]1 Café Total'!D21</f>
        <v>4.657839294610544</v>
      </c>
      <c r="E21" s="114">
        <f>'[3]1 Café Total'!E21</f>
        <v>29.030269562973057</v>
      </c>
      <c r="F21" s="114">
        <f>'[3]1 Café Total'!F21</f>
        <v>33.112453265627877</v>
      </c>
      <c r="G21" s="114">
        <f>'[3]1 Café Total'!G21</f>
        <v>14.061818109541369</v>
      </c>
      <c r="H21" s="114">
        <f>'[3]1 Café Total'!H21</f>
        <v>48365.3</v>
      </c>
      <c r="I21" s="114">
        <f>'[3]1 Café Total'!I21</f>
        <v>57735.900000000009</v>
      </c>
      <c r="J21" s="114">
        <f>'[3]1 Café Total'!J21</f>
        <v>19.374634293594806</v>
      </c>
    </row>
    <row r="22" spans="1:10" x14ac:dyDescent="0.25">
      <c r="A22" s="111" t="str">
        <f>'[3]1 Café Total'!A22</f>
        <v>MG</v>
      </c>
      <c r="B22" s="112">
        <f>'[3]1 Café Total'!B22</f>
        <v>1077804</v>
      </c>
      <c r="C22" s="112">
        <f>'[3]1 Café Total'!C22</f>
        <v>1133576</v>
      </c>
      <c r="D22" s="112">
        <f>'[3]1 Café Total'!D22</f>
        <v>5.1745957521033503</v>
      </c>
      <c r="E22" s="112">
        <f>'[3]1 Café Total'!E22</f>
        <v>23.895903151222303</v>
      </c>
      <c r="F22" s="112">
        <f>'[3]1 Café Total'!F22</f>
        <v>29.493126177689017</v>
      </c>
      <c r="G22" s="112">
        <f>'[3]1 Café Total'!G22</f>
        <v>23.423358351619417</v>
      </c>
      <c r="H22" s="112">
        <f>'[3]1 Café Total'!H22</f>
        <v>25755.100000000002</v>
      </c>
      <c r="I22" s="112">
        <f>'[3]1 Café Total'!I22</f>
        <v>33432.700000000004</v>
      </c>
      <c r="J22" s="112">
        <f>'[3]1 Café Total'!J22</f>
        <v>29.810018209985611</v>
      </c>
    </row>
    <row r="23" spans="1:10" x14ac:dyDescent="0.25">
      <c r="A23" s="111" t="str">
        <f>'[3]1 Café Total'!A23</f>
        <v xml:space="preserve">     Sul e Centro-Oeste</v>
      </c>
      <c r="B23" s="112">
        <f>'[3]1 Café Total'!B23</f>
        <v>521815</v>
      </c>
      <c r="C23" s="112">
        <f>'[3]1 Café Total'!C23</f>
        <v>542410</v>
      </c>
      <c r="D23" s="112">
        <f>'[3]1 Café Total'!D23</f>
        <v>3.9468010693445077</v>
      </c>
      <c r="E23" s="112">
        <f>'[3]1 Café Total'!E23</f>
        <v>23.114130486858368</v>
      </c>
      <c r="F23" s="112">
        <f>'[3]1 Café Total'!F23</f>
        <v>28.096827123393744</v>
      </c>
      <c r="G23" s="112">
        <f>'[3]1 Café Total'!G23</f>
        <v>21.55692873399806</v>
      </c>
      <c r="H23" s="112">
        <f>'[3]1 Café Total'!H23</f>
        <v>12061.3</v>
      </c>
      <c r="I23" s="112">
        <f>'[3]1 Café Total'!I23</f>
        <v>15240</v>
      </c>
      <c r="J23" s="112">
        <f>'[3]1 Café Total'!J23</f>
        <v>26.354538897133818</v>
      </c>
    </row>
    <row r="24" spans="1:10" x14ac:dyDescent="0.25">
      <c r="A24" s="111" t="str">
        <f>'[3]1 Café Total'!A24</f>
        <v xml:space="preserve">     Triângulo, Alto Paranaiba e Noroeste</v>
      </c>
      <c r="B24" s="112">
        <f>'[3]1 Café Total'!B24</f>
        <v>195941</v>
      </c>
      <c r="C24" s="112">
        <f>'[3]1 Café Total'!C24</f>
        <v>219461</v>
      </c>
      <c r="D24" s="112">
        <f>'[3]1 Café Total'!D24</f>
        <v>12.003613332584816</v>
      </c>
      <c r="E24" s="112">
        <f>'[3]1 Café Total'!E24</f>
        <v>24.352228476939487</v>
      </c>
      <c r="F24" s="112">
        <f>'[3]1 Café Total'!F24</f>
        <v>34.840814541080192</v>
      </c>
      <c r="G24" s="112">
        <f>'[3]1 Café Total'!G24</f>
        <v>43.070333682492112</v>
      </c>
      <c r="H24" s="112">
        <f>'[3]1 Café Total'!H24</f>
        <v>4771.6000000000004</v>
      </c>
      <c r="I24" s="112">
        <f>'[3]1 Café Total'!I24</f>
        <v>7646.2</v>
      </c>
      <c r="J24" s="112">
        <f>'[3]1 Café Total'!J24</f>
        <v>60.243943331377302</v>
      </c>
    </row>
    <row r="25" spans="1:10" x14ac:dyDescent="0.25">
      <c r="A25" s="111" t="str">
        <f>'[3]1 Café Total'!A25</f>
        <v xml:space="preserve">     Zona da Mata, Rio Doce e Central </v>
      </c>
      <c r="B25" s="112">
        <f>'[3]1 Café Total'!B25</f>
        <v>330450</v>
      </c>
      <c r="C25" s="112">
        <f>'[3]1 Café Total'!C25</f>
        <v>341171</v>
      </c>
      <c r="D25" s="112">
        <f>'[3]1 Café Total'!D25</f>
        <v>3.2443637464064201</v>
      </c>
      <c r="E25" s="112">
        <f>'[3]1 Café Total'!E25</f>
        <v>24.330458465728551</v>
      </c>
      <c r="F25" s="112">
        <f>'[3]1 Café Total'!F25</f>
        <v>27.811859741888966</v>
      </c>
      <c r="G25" s="112">
        <f>'[3]1 Café Total'!G25</f>
        <v>14.308819051084697</v>
      </c>
      <c r="H25" s="112">
        <f>'[3]1 Café Total'!H25</f>
        <v>8040</v>
      </c>
      <c r="I25" s="112">
        <f>'[3]1 Café Total'!I25</f>
        <v>9488.6</v>
      </c>
      <c r="J25" s="112">
        <f>'[3]1 Café Total'!J25</f>
        <v>18.017412935323396</v>
      </c>
    </row>
    <row r="26" spans="1:10" x14ac:dyDescent="0.25">
      <c r="A26" s="111" t="str">
        <f>'[3]1 Café Total'!A26</f>
        <v xml:space="preserve">     Norte, Jequitinhonha e Mucuri</v>
      </c>
      <c r="B26" s="112">
        <f>'[3]1 Café Total'!B26</f>
        <v>29598</v>
      </c>
      <c r="C26" s="112">
        <f>'[3]1 Café Total'!C26</f>
        <v>30534</v>
      </c>
      <c r="D26" s="112">
        <f>'[3]1 Café Total'!D26</f>
        <v>3.1623758362051557</v>
      </c>
      <c r="E26" s="112">
        <f>'[3]1 Café Total'!E26</f>
        <v>29.806067977566052</v>
      </c>
      <c r="F26" s="112">
        <f>'[3]1 Café Total'!F26</f>
        <v>34.646623436169506</v>
      </c>
      <c r="G26" s="112">
        <f>'[3]1 Café Total'!G26</f>
        <v>16.240167814979035</v>
      </c>
      <c r="H26" s="112">
        <f>'[3]1 Café Total'!H26</f>
        <v>882.2</v>
      </c>
      <c r="I26" s="112">
        <f>'[3]1 Café Total'!I26</f>
        <v>1057.8999999999999</v>
      </c>
      <c r="J26" s="112">
        <f>'[3]1 Café Total'!J26</f>
        <v>19.916118793924255</v>
      </c>
    </row>
    <row r="27" spans="1:10" x14ac:dyDescent="0.25">
      <c r="A27" s="111" t="str">
        <f>'[3]1 Café Total'!A27</f>
        <v>ES</v>
      </c>
      <c r="B27" s="112">
        <f>'[3]1 Café Total'!B27</f>
        <v>379822</v>
      </c>
      <c r="C27" s="112">
        <f>'[3]1 Café Total'!C27</f>
        <v>396987</v>
      </c>
      <c r="D27" s="112">
        <f>'[3]1 Café Total'!D27</f>
        <v>4.5192221619600792</v>
      </c>
      <c r="E27" s="112">
        <f>'[3]1 Café Total'!E27</f>
        <v>45.937307475606993</v>
      </c>
      <c r="F27" s="112">
        <f>'[3]1 Café Total'!F27</f>
        <v>45.276041784743583</v>
      </c>
      <c r="G27" s="112">
        <f>'[3]1 Café Total'!G27</f>
        <v>-1.4394959722324741</v>
      </c>
      <c r="H27" s="112">
        <f>'[3]1 Café Total'!H27</f>
        <v>17448</v>
      </c>
      <c r="I27" s="112">
        <f>'[3]1 Café Total'!I27</f>
        <v>17974</v>
      </c>
      <c r="J27" s="112">
        <f>'[3]1 Café Total'!J27</f>
        <v>3.0146721687299483</v>
      </c>
    </row>
    <row r="28" spans="1:10" x14ac:dyDescent="0.25">
      <c r="A28" s="111" t="str">
        <f>'[3]1 Café Total'!A28</f>
        <v>RJ</v>
      </c>
      <c r="B28" s="112">
        <f>'[3]1 Café Total'!B28</f>
        <v>12379</v>
      </c>
      <c r="C28" s="112">
        <f>'[3]1 Café Total'!C28</f>
        <v>12482</v>
      </c>
      <c r="D28" s="112">
        <f>'[3]1 Café Total'!D28</f>
        <v>0.83205428548347449</v>
      </c>
      <c r="E28" s="112">
        <f>'[3]1 Café Total'!E28</f>
        <v>34.114225704822687</v>
      </c>
      <c r="F28" s="112">
        <f>'[3]1 Café Total'!F28</f>
        <v>33.960903701329912</v>
      </c>
      <c r="G28" s="112">
        <f>'[3]1 Café Total'!G28</f>
        <v>-0.44943714923918465</v>
      </c>
      <c r="H28" s="112">
        <f>'[3]1 Café Total'!H28</f>
        <v>422.3</v>
      </c>
      <c r="I28" s="112">
        <f>'[3]1 Café Total'!I28</f>
        <v>423.9</v>
      </c>
      <c r="J28" s="112">
        <f>'[3]1 Café Total'!J28</f>
        <v>0.37887757518351162</v>
      </c>
    </row>
    <row r="29" spans="1:10" x14ac:dyDescent="0.25">
      <c r="A29" s="111" t="str">
        <f>'[3]1 Café Total'!A29</f>
        <v>SP</v>
      </c>
      <c r="B29" s="112">
        <f>'[3]1 Café Total'!B29</f>
        <v>196025</v>
      </c>
      <c r="C29" s="112">
        <f>'[3]1 Café Total'!C29</f>
        <v>200586</v>
      </c>
      <c r="D29" s="112">
        <f>'[3]1 Café Total'!D29</f>
        <v>2.3267440377502835</v>
      </c>
      <c r="E29" s="112">
        <f>'[3]1 Café Total'!E29</f>
        <v>24.180079071546995</v>
      </c>
      <c r="F29" s="112">
        <f>'[3]1 Café Total'!F29</f>
        <v>29.440240096517204</v>
      </c>
      <c r="G29" s="112">
        <f>'[3]1 Café Total'!G29</f>
        <v>21.754110106115853</v>
      </c>
      <c r="H29" s="112">
        <f>'[3]1 Café Total'!H29</f>
        <v>4739.8999999999996</v>
      </c>
      <c r="I29" s="112">
        <f>'[3]1 Café Total'!I29</f>
        <v>5905.3</v>
      </c>
      <c r="J29" s="112">
        <f>'[3]1 Café Total'!J29</f>
        <v>24.587016603725822</v>
      </c>
    </row>
    <row r="30" spans="1:10" x14ac:dyDescent="0.25">
      <c r="A30" s="113" t="str">
        <f>'[3]1 Café Total'!A30</f>
        <v>SUL</v>
      </c>
      <c r="B30" s="114">
        <f>'[3]1 Café Total'!B30</f>
        <v>25404</v>
      </c>
      <c r="C30" s="114">
        <f>'[3]1 Café Total'!C30</f>
        <v>25172</v>
      </c>
      <c r="D30" s="114">
        <f>'[3]1 Café Total'!D30</f>
        <v>-0.91324200913242004</v>
      </c>
      <c r="E30" s="114">
        <f>'[3]1 Café Total'!E30</f>
        <v>29.467800346402143</v>
      </c>
      <c r="F30" s="114">
        <f>'[3]1 Café Total'!F30</f>
        <v>28.360877165104085</v>
      </c>
      <c r="G30" s="114">
        <f>'[3]1 Café Total'!G30</f>
        <v>-3.7563821129703245</v>
      </c>
      <c r="H30" s="114">
        <f>'[3]1 Café Total'!H30</f>
        <v>748.6</v>
      </c>
      <c r="I30" s="114">
        <f>'[3]1 Café Total'!I30</f>
        <v>713.9</v>
      </c>
      <c r="J30" s="114">
        <f>'[3]1 Café Total'!J30</f>
        <v>-4.6353192626235717</v>
      </c>
    </row>
    <row r="31" spans="1:10" x14ac:dyDescent="0.25">
      <c r="A31" s="111" t="str">
        <f>'[3]1 Café Total'!A31</f>
        <v>PR</v>
      </c>
      <c r="B31" s="112">
        <f>'[3]1 Café Total'!B31</f>
        <v>25404</v>
      </c>
      <c r="C31" s="112">
        <f>'[3]1 Café Total'!C31</f>
        <v>25172</v>
      </c>
      <c r="D31" s="112">
        <f>'[3]1 Café Total'!D31</f>
        <v>-0.91324200913242004</v>
      </c>
      <c r="E31" s="112">
        <f>'[3]1 Café Total'!E31</f>
        <v>29.467800346402143</v>
      </c>
      <c r="F31" s="112">
        <f>'[3]1 Café Total'!F31</f>
        <v>28.360877165104085</v>
      </c>
      <c r="G31" s="112">
        <f>'[3]1 Café Total'!G31</f>
        <v>-3.7563821129703245</v>
      </c>
      <c r="H31" s="112">
        <f>'[3]1 Café Total'!H31</f>
        <v>748.6</v>
      </c>
      <c r="I31" s="112">
        <f>'[3]1 Café Total'!I31</f>
        <v>713.9</v>
      </c>
      <c r="J31" s="112">
        <f>'[3]1 Café Total'!J31</f>
        <v>-4.6353192626235717</v>
      </c>
    </row>
    <row r="32" spans="1:10" x14ac:dyDescent="0.25">
      <c r="A32" s="113" t="str">
        <f>'[3]1 Café Total'!A32</f>
        <v>OUTROS (*)</v>
      </c>
      <c r="B32" s="114">
        <f>'[3]1 Café Total'!B32</f>
        <v>4863</v>
      </c>
      <c r="C32" s="114">
        <f>'[3]1 Café Total'!C32</f>
        <v>5035</v>
      </c>
      <c r="D32" s="114">
        <f>'[3]1 Café Total'!D32</f>
        <v>3.5369113715813194</v>
      </c>
      <c r="E32" s="114">
        <f>'[3]1 Café Total'!E32</f>
        <v>28.233600658030024</v>
      </c>
      <c r="F32" s="114">
        <f>'[3]1 Café Total'!F32</f>
        <v>29.771598808341608</v>
      </c>
      <c r="G32" s="114">
        <f>'[3]1 Café Total'!G32</f>
        <v>5.4474034996105036</v>
      </c>
      <c r="H32" s="114">
        <f>'[3]1 Café Total'!H32</f>
        <v>137.30000000000001</v>
      </c>
      <c r="I32" s="114">
        <f>'[3]1 Café Total'!I32</f>
        <v>149.9</v>
      </c>
      <c r="J32" s="114">
        <f>'[3]1 Café Total'!J32</f>
        <v>9.1769847050254825</v>
      </c>
    </row>
    <row r="33" spans="1:10" x14ac:dyDescent="0.25">
      <c r="A33" s="113" t="str">
        <f>'[3]1 Café Total'!A33</f>
        <v>NORTE/NORDESTE</v>
      </c>
      <c r="B33" s="114">
        <f>'[3]1 Café Total'!B33</f>
        <v>144992.5</v>
      </c>
      <c r="C33" s="114">
        <f>'[3]1 Café Total'!C33</f>
        <v>148397.5</v>
      </c>
      <c r="D33" s="114">
        <f>'[3]1 Café Total'!D33</f>
        <v>2.3483973308964234</v>
      </c>
      <c r="E33" s="114">
        <f>'[3]1 Café Total'!E33</f>
        <v>46.829318757866787</v>
      </c>
      <c r="F33" s="114">
        <f>'[3]1 Café Total'!F33</f>
        <v>50.642362573493486</v>
      </c>
      <c r="G33" s="114">
        <f>'[3]1 Café Total'!G33</f>
        <v>8.1424285399969598</v>
      </c>
      <c r="H33" s="114">
        <f>'[3]1 Café Total'!H33</f>
        <v>6789.9</v>
      </c>
      <c r="I33" s="114">
        <f>'[3]1 Café Total'!I33</f>
        <v>7515.2</v>
      </c>
      <c r="J33" s="114">
        <f>'[3]1 Café Total'!J33</f>
        <v>10.682042445396833</v>
      </c>
    </row>
    <row r="34" spans="1:10" x14ac:dyDescent="0.25">
      <c r="A34" s="113" t="str">
        <f>'[3]1 Café Total'!A34</f>
        <v>CENTRO-SUL</v>
      </c>
      <c r="B34" s="114">
        <f>'[3]1 Café Total'!B34</f>
        <v>1708838</v>
      </c>
      <c r="C34" s="114">
        <f>'[3]1 Café Total'!C34</f>
        <v>1786866</v>
      </c>
      <c r="D34" s="114">
        <f>'[3]1 Café Total'!D34</f>
        <v>4.5661437772334112</v>
      </c>
      <c r="E34" s="114">
        <f>'[3]1 Café Total'!E34</f>
        <v>29.030311825930838</v>
      </c>
      <c r="F34" s="114">
        <f>'[3]1 Café Total'!F34</f>
        <v>33.03885126248975</v>
      </c>
      <c r="G34" s="114">
        <f>'[3]1 Café Total'!G34</f>
        <v>13.808117048809487</v>
      </c>
      <c r="H34" s="114">
        <f>'[3]1 Café Total'!H34</f>
        <v>49608.1</v>
      </c>
      <c r="I34" s="114">
        <f>'[3]1 Café Total'!I34</f>
        <v>59036.000000000007</v>
      </c>
      <c r="J34" s="114">
        <f>'[3]1 Café Total'!J34</f>
        <v>19.004759303420226</v>
      </c>
    </row>
    <row r="35" spans="1:10" x14ac:dyDescent="0.25">
      <c r="A35" s="115" t="str">
        <f>'[3]1 Café Total'!A35</f>
        <v>BRASIL</v>
      </c>
      <c r="B35" s="116">
        <f>'[3]1 Café Total'!B35</f>
        <v>1858693.5</v>
      </c>
      <c r="C35" s="116">
        <f>'[3]1 Café Total'!C35</f>
        <v>1940298.5</v>
      </c>
      <c r="D35" s="116">
        <f>'[3]1 Café Total'!D35</f>
        <v>4.3904495281228417</v>
      </c>
      <c r="E35" s="116">
        <f>'[3]1 Café Total'!E35</f>
        <v>30.416687850901724</v>
      </c>
      <c r="F35" s="116">
        <f>'[3]1 Café Total'!F35</f>
        <v>34.376720901448934</v>
      </c>
      <c r="G35" s="116">
        <f>'[3]1 Café Total'!G35</f>
        <v>13.019277674014763</v>
      </c>
      <c r="H35" s="116">
        <f>'[3]1 Café Total'!H35</f>
        <v>56535.3</v>
      </c>
      <c r="I35" s="116">
        <f>'[3]1 Café Total'!I35</f>
        <v>66701.100000000006</v>
      </c>
      <c r="J35" s="116">
        <f>'[3]1 Café Total'!J35</f>
        <v>17.98133201734138</v>
      </c>
    </row>
    <row r="36" spans="1:10" x14ac:dyDescent="0.25">
      <c r="A36" s="92" t="str">
        <f>'[3]1 Café Total'!A36</f>
        <v>Legenda: (*) Acre, Pará, Ceará, Pernambuco, Mato Grosso do Sul e Distrito Federal</v>
      </c>
      <c r="B36" s="93"/>
      <c r="C36" s="93"/>
      <c r="D36" s="93"/>
      <c r="E36" s="93"/>
      <c r="F36" s="93"/>
      <c r="G36" s="93"/>
      <c r="H36" s="93"/>
      <c r="I36" s="93"/>
      <c r="J36" s="93"/>
    </row>
    <row r="37" spans="1:10" x14ac:dyDescent="0.25">
      <c r="A37" s="94" t="str">
        <f>[2]Planilha1!$E$12</f>
        <v>Fonte: Conab (www.conab.gov.br) - Safra 2026 - 2° Levantamento da safra de café - maio-2026</v>
      </c>
    </row>
  </sheetData>
  <mergeCells count="13">
    <mergeCell ref="H6:H8"/>
    <mergeCell ref="A5:A8"/>
    <mergeCell ref="B5:D5"/>
    <mergeCell ref="E5:G5"/>
    <mergeCell ref="H5:J5"/>
    <mergeCell ref="B6:B8"/>
    <mergeCell ref="C6:C8"/>
    <mergeCell ref="D6:D8"/>
    <mergeCell ref="E6:E8"/>
    <mergeCell ref="F6:F8"/>
    <mergeCell ref="G6:G8"/>
    <mergeCell ref="I6:I8"/>
    <mergeCell ref="J6:J8"/>
  </mergeCells>
  <printOptions horizontalCentered="1"/>
  <pageMargins left="0.51181102362204722" right="0.23622047244094491" top="1.1811023622047245" bottom="0.31496062992125984" header="0.31496062992125984" footer="0.31496062992125984"/>
  <pageSetup paperSize="9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BBBE-164F-4386-B473-E11A43F65A3A}">
  <sheetPr>
    <pageSetUpPr fitToPage="1"/>
  </sheetPr>
  <dimension ref="A1:BM50"/>
  <sheetViews>
    <sheetView showGridLines="0" tabSelected="1" zoomScale="89" zoomScaleNormal="89" zoomScaleSheetLayoutView="100" workbookViewId="0">
      <selection activeCell="P27" sqref="P27"/>
    </sheetView>
  </sheetViews>
  <sheetFormatPr defaultColWidth="9.140625" defaultRowHeight="12.75" x14ac:dyDescent="0.25"/>
  <cols>
    <col min="1" max="1" width="14.7109375" style="1" customWidth="1"/>
    <col min="2" max="2" width="8.7109375" style="1" customWidth="1"/>
    <col min="3" max="3" width="8.42578125" style="194" bestFit="1" customWidth="1"/>
    <col min="4" max="4" width="8.7109375" style="1" customWidth="1"/>
    <col min="5" max="5" width="8.42578125" style="194" bestFit="1" customWidth="1"/>
    <col min="6" max="6" width="8.7109375" style="1" customWidth="1"/>
    <col min="7" max="7" width="8.42578125" style="194" bestFit="1" customWidth="1"/>
    <col min="8" max="8" width="8.7109375" style="1" customWidth="1"/>
    <col min="9" max="9" width="8.42578125" style="194" bestFit="1" customWidth="1"/>
    <col min="10" max="10" width="8.7109375" style="1" customWidth="1"/>
    <col min="11" max="11" width="6.140625" style="1" bestFit="1" customWidth="1"/>
    <col min="12" max="12" width="8.7109375" style="1" customWidth="1"/>
    <col min="13" max="13" width="8.42578125" style="194" bestFit="1" customWidth="1"/>
    <col min="14" max="14" width="8.7109375" style="1" customWidth="1"/>
    <col min="15" max="15" width="8.42578125" style="194" bestFit="1" customWidth="1"/>
    <col min="16" max="16" width="9.28515625" style="1" customWidth="1"/>
    <col min="17" max="17" width="8.42578125" style="194" bestFit="1" customWidth="1"/>
    <col min="18" max="18" width="10.140625" style="1" bestFit="1" customWidth="1"/>
    <col min="19" max="19" width="8.42578125" style="194" bestFit="1" customWidth="1"/>
    <col min="20" max="20" width="10.140625" style="1" bestFit="1" customWidth="1"/>
    <col min="21" max="21" width="8.42578125" style="194" bestFit="1" customWidth="1"/>
    <col min="22" max="22" width="11.5703125" style="1" customWidth="1"/>
    <col min="23" max="23" width="7.5703125" style="1" customWidth="1"/>
    <col min="24" max="24" width="11.5703125" style="1" customWidth="1"/>
    <col min="25" max="25" width="7.5703125" style="1" customWidth="1"/>
    <col min="26" max="26" width="11.5703125" style="1" customWidth="1"/>
    <col min="27" max="27" width="7.5703125" style="1" customWidth="1"/>
    <col min="28" max="28" width="11.5703125" style="1" customWidth="1"/>
    <col min="29" max="29" width="7.5703125" style="1" customWidth="1"/>
    <col min="30" max="30" width="22.7109375" style="1" bestFit="1" customWidth="1"/>
    <col min="31" max="31" width="15.85546875" style="1" bestFit="1" customWidth="1"/>
    <col min="32" max="32" width="17.85546875" style="1" bestFit="1" customWidth="1"/>
    <col min="33" max="33" width="11" style="1" bestFit="1" customWidth="1"/>
    <col min="34" max="34" width="22.42578125" style="1" bestFit="1" customWidth="1"/>
    <col min="35" max="35" width="15.5703125" style="1" bestFit="1" customWidth="1"/>
    <col min="36" max="36" width="28" style="1" bestFit="1" customWidth="1"/>
    <col min="37" max="37" width="21.140625" style="1" bestFit="1" customWidth="1"/>
    <col min="38" max="38" width="17.85546875" style="1" bestFit="1" customWidth="1"/>
    <col min="39" max="39" width="11" style="1" bestFit="1" customWidth="1"/>
    <col min="40" max="40" width="17.85546875" style="1" bestFit="1" customWidth="1"/>
    <col min="41" max="41" width="11" style="1" bestFit="1" customWidth="1"/>
    <col min="42" max="42" width="17.85546875" style="1" bestFit="1" customWidth="1"/>
    <col min="43" max="43" width="11" style="1" bestFit="1" customWidth="1"/>
    <col min="44" max="44" width="28.28515625" style="1" bestFit="1" customWidth="1"/>
    <col min="45" max="45" width="21.42578125" style="1" bestFit="1" customWidth="1"/>
    <col min="46" max="46" width="22.42578125" style="1" bestFit="1" customWidth="1"/>
    <col min="47" max="47" width="15.5703125" style="1" bestFit="1" customWidth="1"/>
    <col min="48" max="48" width="17.85546875" style="1" bestFit="1" customWidth="1"/>
    <col min="49" max="49" width="11" style="1" bestFit="1" customWidth="1"/>
    <col min="50" max="50" width="17.85546875" style="1" bestFit="1" customWidth="1"/>
    <col min="51" max="51" width="11" style="1" bestFit="1" customWidth="1"/>
    <col min="52" max="52" width="17.85546875" style="1" bestFit="1" customWidth="1"/>
    <col min="53" max="53" width="11" style="1" bestFit="1" customWidth="1"/>
    <col min="54" max="54" width="28" style="1" bestFit="1" customWidth="1"/>
    <col min="55" max="55" width="21.140625" style="1" bestFit="1" customWidth="1"/>
    <col min="56" max="56" width="17.85546875" style="1" bestFit="1" customWidth="1"/>
    <col min="57" max="57" width="11" style="1" bestFit="1" customWidth="1"/>
    <col min="58" max="58" width="17.85546875" style="1" bestFit="1" customWidth="1"/>
    <col min="59" max="59" width="11" style="1" bestFit="1" customWidth="1"/>
    <col min="60" max="60" width="17.85546875" style="1" bestFit="1" customWidth="1"/>
    <col min="61" max="61" width="11" style="1" bestFit="1" customWidth="1"/>
    <col min="62" max="62" width="28.28515625" style="1" bestFit="1" customWidth="1"/>
    <col min="63" max="63" width="21.42578125" style="1" bestFit="1" customWidth="1"/>
    <col min="64" max="64" width="22.42578125" style="1" bestFit="1" customWidth="1"/>
    <col min="65" max="65" width="15.5703125" style="1" bestFit="1" customWidth="1"/>
    <col min="66" max="16384" width="9.140625" style="1"/>
  </cols>
  <sheetData>
    <row r="1" spans="1:65" x14ac:dyDescent="0.25">
      <c r="A1" s="64" t="s">
        <v>72</v>
      </c>
      <c r="B1" s="64"/>
      <c r="C1" s="183"/>
      <c r="D1" s="64"/>
      <c r="E1" s="183"/>
      <c r="F1" s="64"/>
      <c r="G1" s="183"/>
      <c r="H1" s="64"/>
      <c r="I1" s="183"/>
      <c r="J1" s="64"/>
      <c r="K1" s="64"/>
    </row>
    <row r="3" spans="1:65" customFormat="1" ht="15" x14ac:dyDescent="0.25">
      <c r="A3" s="65"/>
      <c r="B3" s="217" cm="1">
        <f t="array" ref="B3">'[4]Cafe Exp'!$B$5:$B$5</f>
        <v>2017</v>
      </c>
      <c r="C3" s="218"/>
      <c r="D3" s="217" cm="1">
        <f t="array" ref="D3">'[4]Cafe Exp'!$D$5:$D$5</f>
        <v>2018</v>
      </c>
      <c r="E3" s="218"/>
      <c r="F3" s="217" cm="1">
        <f t="array" ref="F3">'[4]Cafe Exp'!$F$5:$F$5</f>
        <v>2019</v>
      </c>
      <c r="G3" s="218"/>
      <c r="H3" s="217" cm="1">
        <f t="array" ref="H3">'[4]Cafe Exp'!$H$5:$H$5</f>
        <v>2020</v>
      </c>
      <c r="I3" s="218"/>
      <c r="J3" s="217" cm="1">
        <f t="array" ref="J3">'[4]Cafe Exp'!$J$5:$J$5</f>
        <v>2021</v>
      </c>
      <c r="K3" s="218"/>
      <c r="L3" s="217" cm="1">
        <f t="array" ref="L3">'[4]Cafe Exp'!$L$5:$L$5</f>
        <v>2022</v>
      </c>
      <c r="M3" s="218"/>
      <c r="N3" s="217" cm="1">
        <f t="array" ref="N3">'[4]Cafe Exp'!$N$5:$N$5</f>
        <v>2023</v>
      </c>
      <c r="O3" s="218"/>
      <c r="P3" s="217" cm="1">
        <f t="array" ref="P3">'[4]Cafe Exp'!$P$5:$P$5</f>
        <v>2024</v>
      </c>
      <c r="Q3" s="218"/>
      <c r="R3" s="217" cm="1">
        <f t="array" ref="R3">'[4]Cafe Exp'!$R$5:$R$5</f>
        <v>2025</v>
      </c>
      <c r="S3" s="218"/>
      <c r="T3" s="217" cm="1">
        <f t="array" ref="T3">'[4]Cafe Exp'!$T$5:$T$5</f>
        <v>2026</v>
      </c>
      <c r="U3" s="219"/>
    </row>
    <row r="4" spans="1:65" s="66" customFormat="1" ht="60" x14ac:dyDescent="0.25">
      <c r="A4" s="119" t="s">
        <v>71</v>
      </c>
      <c r="B4" s="76" t="str">
        <f>'[4]Cafe Exp'!B6</f>
        <v>Valor  (US$ milhões)</v>
      </c>
      <c r="C4" s="184" t="s">
        <v>73</v>
      </c>
      <c r="D4" s="76" t="str">
        <f>'[4]Cafe Exp'!D6</f>
        <v>Valor  (US$ milhões)</v>
      </c>
      <c r="E4" s="184" t="s">
        <v>73</v>
      </c>
      <c r="F4" s="76" t="str">
        <f>'[4]Cafe Exp'!F6</f>
        <v>Valor  (US$ milhões)</v>
      </c>
      <c r="G4" s="184" t="s">
        <v>73</v>
      </c>
      <c r="H4" s="76" t="str">
        <f>'[4]Cafe Exp'!H6</f>
        <v>Valor  (US$ milhões)</v>
      </c>
      <c r="I4" s="184" t="s">
        <v>73</v>
      </c>
      <c r="J4" s="76" t="str">
        <f>'[4]Cafe Exp'!J6</f>
        <v>Valor  (US$ milhões)</v>
      </c>
      <c r="K4" s="95" t="s">
        <v>73</v>
      </c>
      <c r="L4" s="76" t="str">
        <f>'[4]Cafe Exp'!L6</f>
        <v>Valor  (US$ milhões)</v>
      </c>
      <c r="M4" s="184" t="s">
        <v>73</v>
      </c>
      <c r="N4" s="76" t="str">
        <f>'[4]Cafe Exp'!N6</f>
        <v>Valor  (US$ milhões)</v>
      </c>
      <c r="O4" s="184" t="s">
        <v>73</v>
      </c>
      <c r="P4" s="76" t="str">
        <f>'[4]Cafe Exp'!P6</f>
        <v>Valor  (US$ milhões)</v>
      </c>
      <c r="Q4" s="184" t="s">
        <v>73</v>
      </c>
      <c r="R4" s="76" t="str">
        <f>'[4]Cafe Exp'!R6</f>
        <v>Valor  (US$ milhões)</v>
      </c>
      <c r="S4" s="184" t="s">
        <v>73</v>
      </c>
      <c r="T4" s="76" t="str">
        <f>'[4]Cafe Exp'!T6</f>
        <v>Valor  (US$ milhões)</v>
      </c>
      <c r="U4" s="195" t="s">
        <v>73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 customFormat="1" ht="15" x14ac:dyDescent="0.25">
      <c r="A5" s="132" t="str">
        <f>'[4]Cafe Exp'!A7</f>
        <v>Café Verde</v>
      </c>
      <c r="B5" s="159">
        <f>'[4]Cafe Exp'!B7</f>
        <v>4600.2383250000003</v>
      </c>
      <c r="C5" s="185">
        <f>'[4]Cafe Exp'!C7/60</f>
        <v>27.463518833333332</v>
      </c>
      <c r="D5" s="159">
        <f>'[4]Cafe Exp'!D7</f>
        <v>4360.011923</v>
      </c>
      <c r="E5" s="185">
        <f>'[4]Cafe Exp'!E7/60</f>
        <v>30.450168433333335</v>
      </c>
      <c r="F5" s="159">
        <f>'[4]Cafe Exp'!F7</f>
        <v>4575.0243979999996</v>
      </c>
      <c r="G5" s="185">
        <f>'[4]Cafe Exp'!G7/60</f>
        <v>37.181168499999998</v>
      </c>
      <c r="H5" s="159">
        <f>'[4]Cafe Exp'!H7</f>
        <v>4973.7282059999998</v>
      </c>
      <c r="I5" s="185">
        <f>'[4]Cafe Exp'!I7/60</f>
        <v>39.543390099999996</v>
      </c>
      <c r="J5" s="159">
        <f>'[4]Cafe Exp'!J7</f>
        <v>5804.685254</v>
      </c>
      <c r="K5" s="159">
        <f>'[4]Cafe Exp'!K7/60</f>
        <v>38.046217383333328</v>
      </c>
      <c r="L5" s="159">
        <f>'[4]Cafe Exp'!L7</f>
        <v>8514.0956580000002</v>
      </c>
      <c r="M5" s="185">
        <f>'[4]Cafe Exp'!M7/60</f>
        <v>35.534282166666664</v>
      </c>
      <c r="N5" s="160">
        <f>'[4]Cafe Exp'!N7</f>
        <v>7314.1848580000014</v>
      </c>
      <c r="O5" s="185">
        <f>'[4]Cafe Exp'!O7/60</f>
        <v>35.279403949999995</v>
      </c>
      <c r="P5" s="160">
        <f>'[4]Cafe Exp'!P7</f>
        <v>11338.075885999999</v>
      </c>
      <c r="Q5" s="185">
        <f>'[4]Cafe Exp'!Q7/60</f>
        <v>46.145099483333325</v>
      </c>
      <c r="R5" s="160">
        <f>'[4]Cafe Exp'!R7</f>
        <v>14842.910596000002</v>
      </c>
      <c r="S5" s="185">
        <f>'[4]Cafe Exp'!S7/60</f>
        <v>37.815967100000002</v>
      </c>
      <c r="T5" s="160">
        <f>'[4]Cafe Exp'!T7</f>
        <v>5956.6724009999998</v>
      </c>
      <c r="U5" s="196">
        <f>'[4]Cafe Exp'!U7/60</f>
        <v>15.492482216666666</v>
      </c>
    </row>
    <row r="6" spans="1:65" customFormat="1" ht="15" x14ac:dyDescent="0.25">
      <c r="A6" s="131" t="str">
        <f>'[4]Cafe Exp'!A8</f>
        <v>Jan</v>
      </c>
      <c r="B6" s="161">
        <f>'[4]Cafe Exp'!B8</f>
        <v>431.09901400000001</v>
      </c>
      <c r="C6" s="186">
        <f>'[4]Cafe Exp'!C8/60</f>
        <v>2.4612068166666665</v>
      </c>
      <c r="D6" s="161">
        <f>'[4]Cafe Exp'!D8</f>
        <v>417.76797800000003</v>
      </c>
      <c r="E6" s="186">
        <f>'[4]Cafe Exp'!E8/60</f>
        <v>2.6180762500000001</v>
      </c>
      <c r="F6" s="161">
        <f>'[4]Cafe Exp'!F8</f>
        <v>408.16890000000001</v>
      </c>
      <c r="G6" s="186">
        <f>'[4]Cafe Exp'!G8/60</f>
        <v>3.0333719166666668</v>
      </c>
      <c r="H6" s="161">
        <f>'[4]Cafe Exp'!H8</f>
        <v>358.14793700000001</v>
      </c>
      <c r="I6" s="186">
        <f>'[4]Cafe Exp'!I8/60</f>
        <v>2.7234498</v>
      </c>
      <c r="J6" s="161">
        <f>'[4]Cafe Exp'!J8</f>
        <v>466.54001099999999</v>
      </c>
      <c r="K6" s="161">
        <f>'[4]Cafe Exp'!K8/60</f>
        <v>3.6994389500000002</v>
      </c>
      <c r="L6" s="161">
        <f>'[4]Cafe Exp'!L8</f>
        <v>659.38874599999997</v>
      </c>
      <c r="M6" s="186">
        <f>'[4]Cafe Exp'!M8/60</f>
        <v>2.9675232</v>
      </c>
      <c r="N6" s="162">
        <f>'[4]Cafe Exp'!N8</f>
        <v>626.85167000000001</v>
      </c>
      <c r="O6" s="186">
        <f>'[4]Cafe Exp'!O8/60</f>
        <v>2.8258342999999999</v>
      </c>
      <c r="P6" s="162">
        <f>'[4]Cafe Exp'!P8</f>
        <v>739.23352599999998</v>
      </c>
      <c r="Q6" s="186">
        <f>'[4]Cafe Exp'!Q8/60</f>
        <v>3.7329186666666669</v>
      </c>
      <c r="R6" s="162">
        <f>'[4]Cafe Exp'!R8</f>
        <v>1325.8328859999999</v>
      </c>
      <c r="S6" s="186">
        <f>'[4]Cafe Exp'!S8/60</f>
        <v>4.0880230333333332</v>
      </c>
      <c r="T6" s="162">
        <f>'[4]Cafe Exp'!T8</f>
        <v>1012.948491</v>
      </c>
      <c r="U6" s="197">
        <f>'[4]Cafe Exp'!U8/60</f>
        <v>2.3537403500000003</v>
      </c>
    </row>
    <row r="7" spans="1:65" customFormat="1" ht="15" x14ac:dyDescent="0.25">
      <c r="A7" s="128" t="str">
        <f>'[4]Cafe Exp'!A9</f>
        <v>Fev</v>
      </c>
      <c r="B7" s="161">
        <f>'[4]Cafe Exp'!B9</f>
        <v>407.33502600000003</v>
      </c>
      <c r="C7" s="186">
        <f>'[4]Cafe Exp'!C9/60</f>
        <v>2.3081974999999999</v>
      </c>
      <c r="D7" s="161">
        <f>'[4]Cafe Exp'!D9</f>
        <v>361.808697</v>
      </c>
      <c r="E7" s="186">
        <f>'[4]Cafe Exp'!E9/60</f>
        <v>2.2712744666666667</v>
      </c>
      <c r="F7" s="161">
        <f>'[4]Cafe Exp'!F9</f>
        <v>407.113902</v>
      </c>
      <c r="G7" s="186">
        <f>'[4]Cafe Exp'!G9/60</f>
        <v>3.0958091666666667</v>
      </c>
      <c r="H7" s="161">
        <f>'[4]Cafe Exp'!H9</f>
        <v>380.49701700000003</v>
      </c>
      <c r="I7" s="186">
        <f>'[4]Cafe Exp'!I9/60</f>
        <v>2.8101847000000002</v>
      </c>
      <c r="J7" s="161">
        <f>'[4]Cafe Exp'!J9</f>
        <v>413.54503899999997</v>
      </c>
      <c r="K7" s="161">
        <f>'[4]Cafe Exp'!K9/60</f>
        <v>3.1849902666666665</v>
      </c>
      <c r="L7" s="161">
        <f>'[4]Cafe Exp'!L9</f>
        <v>828.17157299999997</v>
      </c>
      <c r="M7" s="186">
        <f>'[4]Cafe Exp'!M9/60</f>
        <v>3.4713202166666668</v>
      </c>
      <c r="N7" s="162">
        <f>'[4]Cafe Exp'!N9</f>
        <v>437.57691499999999</v>
      </c>
      <c r="O7" s="186">
        <f>'[4]Cafe Exp'!O9/60</f>
        <v>2.0400769999999997</v>
      </c>
      <c r="P7" s="162">
        <f>'[4]Cafe Exp'!P9</f>
        <v>750.77849500000002</v>
      </c>
      <c r="Q7" s="186">
        <f>'[4]Cafe Exp'!Q9/60</f>
        <v>3.6086459333333334</v>
      </c>
      <c r="R7" s="162">
        <f>'[4]Cafe Exp'!R9</f>
        <v>1030.87636</v>
      </c>
      <c r="S7" s="186">
        <f>'[4]Cafe Exp'!S9/60</f>
        <v>2.8695016333333334</v>
      </c>
      <c r="T7" s="162">
        <f>'[4]Cafe Exp'!T9</f>
        <v>1021.8281909999999</v>
      </c>
      <c r="U7" s="197">
        <f>'[4]Cafe Exp'!U9/60</f>
        <v>2.3683025</v>
      </c>
    </row>
    <row r="8" spans="1:65" customFormat="1" ht="15" x14ac:dyDescent="0.25">
      <c r="A8" s="128" t="str">
        <f>'[4]Cafe Exp'!A10</f>
        <v>Mar</v>
      </c>
      <c r="B8" s="161">
        <f>'[4]Cafe Exp'!B10</f>
        <v>435.48525899999999</v>
      </c>
      <c r="C8" s="186">
        <f>'[4]Cafe Exp'!C10/60</f>
        <v>2.4913988333333332</v>
      </c>
      <c r="D8" s="161">
        <f>'[4]Cafe Exp'!D10</f>
        <v>353.318332</v>
      </c>
      <c r="E8" s="186">
        <f>'[4]Cafe Exp'!E10/60</f>
        <v>2.2688465833333336</v>
      </c>
      <c r="F8" s="161">
        <f>'[4]Cafe Exp'!F10</f>
        <v>412.20330999999999</v>
      </c>
      <c r="G8" s="186">
        <f>'[4]Cafe Exp'!G10/60</f>
        <v>3.2079954666666666</v>
      </c>
      <c r="H8" s="161">
        <f>'[4]Cafe Exp'!H10</f>
        <v>410.12766900000003</v>
      </c>
      <c r="I8" s="186">
        <f>'[4]Cafe Exp'!I10/60</f>
        <v>3.0435988166666665</v>
      </c>
      <c r="J8" s="161">
        <f>'[4]Cafe Exp'!J10</f>
        <v>535.84221700000001</v>
      </c>
      <c r="K8" s="161">
        <f>'[4]Cafe Exp'!K10/60</f>
        <v>4.0267651166666667</v>
      </c>
      <c r="L8" s="161">
        <f>'[4]Cafe Exp'!L10</f>
        <v>823.54193999999995</v>
      </c>
      <c r="M8" s="186">
        <f>'[4]Cafe Exp'!M10/60</f>
        <v>3.3830669499999999</v>
      </c>
      <c r="N8" s="162">
        <f>'[4]Cafe Exp'!N10</f>
        <v>600.77621499999998</v>
      </c>
      <c r="O8" s="186">
        <f>'[4]Cafe Exp'!O10/60</f>
        <v>2.7240729666666668</v>
      </c>
      <c r="P8" s="162">
        <f>'[4]Cafe Exp'!P10</f>
        <v>739.28378699999996</v>
      </c>
      <c r="Q8" s="186">
        <f>'[4]Cafe Exp'!Q10/60</f>
        <v>3.4715826500000002</v>
      </c>
      <c r="R8" s="162">
        <f>'[4]Cafe Exp'!R10</f>
        <v>1424.705915</v>
      </c>
      <c r="S8" s="186">
        <f>'[4]Cafe Exp'!S10/60</f>
        <v>3.6522106833333337</v>
      </c>
      <c r="T8" s="162">
        <f>'[4]Cafe Exp'!T10</f>
        <v>998.07538099999897</v>
      </c>
      <c r="U8" s="197">
        <f>'[4]Cafe Exp'!U10/60</f>
        <v>2.5216492833333333</v>
      </c>
      <c r="Y8" s="158"/>
    </row>
    <row r="9" spans="1:65" customFormat="1" ht="15" x14ac:dyDescent="0.25">
      <c r="A9" s="128" t="str">
        <f>'[4]Cafe Exp'!A11</f>
        <v>Abr</v>
      </c>
      <c r="B9" s="161">
        <f>'[4]Cafe Exp'!B11</f>
        <v>329.77531299999998</v>
      </c>
      <c r="C9" s="186">
        <f>'[4]Cafe Exp'!C11/60</f>
        <v>1.9288891166666666</v>
      </c>
      <c r="D9" s="161">
        <f>'[4]Cafe Exp'!D11</f>
        <v>295.73843599999998</v>
      </c>
      <c r="E9" s="186">
        <f>'[4]Cafe Exp'!E11/60</f>
        <v>1.9490252666666665</v>
      </c>
      <c r="F9" s="161">
        <f>'[4]Cafe Exp'!F11</f>
        <v>339.51232299999998</v>
      </c>
      <c r="G9" s="186">
        <f>'[4]Cafe Exp'!G11/60</f>
        <v>2.7637271500000002</v>
      </c>
      <c r="H9" s="161">
        <f>'[4]Cafe Exp'!H11</f>
        <v>365.78522900000002</v>
      </c>
      <c r="I9" s="186">
        <f>'[4]Cafe Exp'!I11/60</f>
        <v>2.7513896999999998</v>
      </c>
      <c r="J9" s="161">
        <f>'[4]Cafe Exp'!J11</f>
        <v>464.92321199999998</v>
      </c>
      <c r="K9" s="161">
        <f>'[4]Cafe Exp'!K11/60</f>
        <v>3.4528346666666669</v>
      </c>
      <c r="L9" s="161">
        <f>'[4]Cafe Exp'!L11</f>
        <v>680.04431</v>
      </c>
      <c r="M9" s="186">
        <f>'[4]Cafe Exp'!M11/60</f>
        <v>2.7624106333333334</v>
      </c>
      <c r="N9" s="162">
        <f>'[4]Cafe Exp'!N11</f>
        <v>522.12551299999996</v>
      </c>
      <c r="O9" s="186">
        <f>'[4]Cafe Exp'!O11/60</f>
        <v>2.3003083166666665</v>
      </c>
      <c r="P9" s="162">
        <f>'[4]Cafe Exp'!P11</f>
        <v>917.575425</v>
      </c>
      <c r="Q9" s="186">
        <f>'[4]Cafe Exp'!Q11/60</f>
        <v>4.2351490500000004</v>
      </c>
      <c r="R9" s="162">
        <f>'[4]Cafe Exp'!R11</f>
        <v>1250.9199000000001</v>
      </c>
      <c r="S9" s="186">
        <f>'[4]Cafe Exp'!S11/60</f>
        <v>2.8842524000000003</v>
      </c>
      <c r="T9" s="162">
        <f>'[4]Cafe Exp'!T11</f>
        <v>1072.5305699999999</v>
      </c>
      <c r="U9" s="197">
        <f>'[4]Cafe Exp'!U11/60</f>
        <v>2.857771483333333</v>
      </c>
    </row>
    <row r="10" spans="1:65" customFormat="1" ht="15" x14ac:dyDescent="0.25">
      <c r="A10" s="128" t="str">
        <f>'[4]Cafe Exp'!A12</f>
        <v>Mai</v>
      </c>
      <c r="B10" s="161">
        <f>'[4]Cafe Exp'!B12</f>
        <v>386.24589600000002</v>
      </c>
      <c r="C10" s="186">
        <f>'[4]Cafe Exp'!C12/60</f>
        <v>2.2960239000000002</v>
      </c>
      <c r="D10" s="161">
        <f>'[4]Cafe Exp'!D12</f>
        <v>214.488654</v>
      </c>
      <c r="E10" s="186">
        <f>'[4]Cafe Exp'!E12/60</f>
        <v>1.4147083166666665</v>
      </c>
      <c r="F10" s="161">
        <f>'[4]Cafe Exp'!F12</f>
        <v>389.16535299999998</v>
      </c>
      <c r="G10" s="186">
        <f>'[4]Cafe Exp'!G12/60</f>
        <v>3.2834197833333336</v>
      </c>
      <c r="H10" s="161">
        <f>'[4]Cafe Exp'!H12</f>
        <v>467.73505399999999</v>
      </c>
      <c r="I10" s="186">
        <f>'[4]Cafe Exp'!I12/60</f>
        <v>3.5948255333333337</v>
      </c>
      <c r="J10" s="161">
        <f>'[4]Cafe Exp'!J12</f>
        <v>432.80032399999999</v>
      </c>
      <c r="K10" s="161">
        <f>'[4]Cafe Exp'!K12/60</f>
        <v>3.168638633333333</v>
      </c>
      <c r="L10" s="161">
        <f>'[4]Cafe Exp'!L12</f>
        <v>585.451234</v>
      </c>
      <c r="M10" s="186">
        <f>'[4]Cafe Exp'!M12/60</f>
        <v>2.3744581999999999</v>
      </c>
      <c r="N10" s="162">
        <f>'[4]Cafe Exp'!N12</f>
        <v>537.09107900000004</v>
      </c>
      <c r="O10" s="186">
        <f>'[4]Cafe Exp'!O12/60</f>
        <v>2.3514290500000001</v>
      </c>
      <c r="P10" s="162">
        <f>'[4]Cafe Exp'!P12</f>
        <v>929.04107999999997</v>
      </c>
      <c r="Q10" s="186">
        <f>'[4]Cafe Exp'!Q12/60</f>
        <v>4.0620006000000002</v>
      </c>
      <c r="R10" s="162">
        <f>'[4]Cafe Exp'!R12</f>
        <v>1212.3973510000001</v>
      </c>
      <c r="S10" s="186">
        <f>'[4]Cafe Exp'!S12/60</f>
        <v>2.8373016333333334</v>
      </c>
      <c r="T10" s="162">
        <f>'[4]Cafe Exp'!T12</f>
        <v>915.69196599999998</v>
      </c>
      <c r="U10" s="197">
        <f>'[4]Cafe Exp'!U12/60</f>
        <v>2.5929794666666668</v>
      </c>
    </row>
    <row r="11" spans="1:65" customFormat="1" ht="15" x14ac:dyDescent="0.25">
      <c r="A11" s="128" t="str">
        <f>'[4]Cafe Exp'!A13</f>
        <v>Jun</v>
      </c>
      <c r="B11" s="161">
        <f>'[4]Cafe Exp'!B13</f>
        <v>309.29632299999997</v>
      </c>
      <c r="C11" s="186">
        <f>'[4]Cafe Exp'!C13/60</f>
        <v>1.9051018500000001</v>
      </c>
      <c r="D11" s="161">
        <f>'[4]Cafe Exp'!D13</f>
        <v>310.34227199999998</v>
      </c>
      <c r="E11" s="186">
        <f>'[4]Cafe Exp'!E13/60</f>
        <v>2.1573640666666667</v>
      </c>
      <c r="F11" s="161">
        <f>'[4]Cafe Exp'!F13</f>
        <v>321.00968</v>
      </c>
      <c r="G11" s="186">
        <f>'[4]Cafe Exp'!G13/60</f>
        <v>2.8257999666666667</v>
      </c>
      <c r="H11" s="161">
        <f>'[4]Cafe Exp'!H13</f>
        <v>281.39836400000002</v>
      </c>
      <c r="I11" s="186">
        <f>'[4]Cafe Exp'!I13/60</f>
        <v>2.3592987333333335</v>
      </c>
      <c r="J11" s="161">
        <f>'[4]Cafe Exp'!J13</f>
        <v>408.31512500000002</v>
      </c>
      <c r="K11" s="161">
        <f>'[4]Cafe Exp'!K13/60</f>
        <v>2.9049521166666663</v>
      </c>
      <c r="L11" s="161">
        <f>'[4]Cafe Exp'!L13</f>
        <v>721.84611900000004</v>
      </c>
      <c r="M11" s="186">
        <f>'[4]Cafe Exp'!M13/60</f>
        <v>3.0145237833333334</v>
      </c>
      <c r="N11" s="162">
        <f>'[4]Cafe Exp'!N13</f>
        <v>532.70428900000002</v>
      </c>
      <c r="O11" s="186">
        <f>'[4]Cafe Exp'!O13/60</f>
        <v>2.3135985333333333</v>
      </c>
      <c r="P11" s="162">
        <f>'[4]Cafe Exp'!P13</f>
        <v>801.95290799999998</v>
      </c>
      <c r="Q11" s="186">
        <f>'[4]Cafe Exp'!Q13/60</f>
        <v>3.3879815</v>
      </c>
      <c r="R11" s="162">
        <f>'[4]Cafe Exp'!R13</f>
        <v>934.36408699999902</v>
      </c>
      <c r="S11" s="186">
        <f>'[4]Cafe Exp'!S13/60</f>
        <v>2.2310493833333336</v>
      </c>
      <c r="T11" s="162">
        <f>'[4]Cafe Exp'!T13</f>
        <v>935.597802</v>
      </c>
      <c r="U11" s="197">
        <f>'[4]Cafe Exp'!U13/60</f>
        <v>2.7980391333333334</v>
      </c>
    </row>
    <row r="12" spans="1:65" customFormat="1" ht="15" x14ac:dyDescent="0.25">
      <c r="A12" s="128" t="str">
        <f>'[4]Cafe Exp'!A14</f>
        <v>Jul</v>
      </c>
      <c r="B12" s="161">
        <f>'[4]Cafe Exp'!B14</f>
        <v>254.669603</v>
      </c>
      <c r="C12" s="186">
        <f>'[4]Cafe Exp'!C14/60</f>
        <v>1.5999481</v>
      </c>
      <c r="D12" s="161">
        <f>'[4]Cafe Exp'!D14</f>
        <v>181.794534</v>
      </c>
      <c r="E12" s="186">
        <f>'[4]Cafe Exp'!E14/60</f>
        <v>1.2433049333333335</v>
      </c>
      <c r="F12" s="161">
        <f>'[4]Cafe Exp'!F14</f>
        <v>338.08987500000001</v>
      </c>
      <c r="G12" s="186">
        <f>'[4]Cafe Exp'!G14/60</f>
        <v>2.9164647666666665</v>
      </c>
      <c r="H12" s="161">
        <f>'[4]Cafe Exp'!H14</f>
        <v>323.40322200000003</v>
      </c>
      <c r="I12" s="186">
        <f>'[4]Cafe Exp'!I14/60</f>
        <v>2.7965321333333337</v>
      </c>
      <c r="J12" s="161">
        <f>'[4]Cafe Exp'!J14</f>
        <v>334.95286900000002</v>
      </c>
      <c r="K12" s="161">
        <f>'[4]Cafe Exp'!K14/60</f>
        <v>2.3819146</v>
      </c>
      <c r="L12" s="161">
        <f>'[4]Cafe Exp'!L14</f>
        <v>589.83453999999995</v>
      </c>
      <c r="M12" s="186">
        <f>'[4]Cafe Exp'!M14/60</f>
        <v>2.4466305333333334</v>
      </c>
      <c r="N12" s="162">
        <f>'[4]Cafe Exp'!N14</f>
        <v>515.27333099999998</v>
      </c>
      <c r="O12" s="186">
        <f>'[4]Cafe Exp'!O14/60</f>
        <v>2.3409088000000002</v>
      </c>
      <c r="P12" s="162">
        <f>'[4]Cafe Exp'!P14</f>
        <v>832.08042699999999</v>
      </c>
      <c r="Q12" s="186">
        <f>'[4]Cafe Exp'!Q14/60</f>
        <v>3.3711128666666665</v>
      </c>
      <c r="R12" s="162">
        <f>'[4]Cafe Exp'!R14</f>
        <v>1043.396164</v>
      </c>
      <c r="S12" s="186">
        <f>'[4]Cafe Exp'!S14/60</f>
        <v>2.6839696166666664</v>
      </c>
      <c r="T12" s="162">
        <f>'[4]Cafe Exp'!T14</f>
        <v>0</v>
      </c>
      <c r="U12" s="197">
        <f>'[4]Cafe Exp'!U14/60</f>
        <v>0</v>
      </c>
    </row>
    <row r="13" spans="1:65" customFormat="1" ht="15" x14ac:dyDescent="0.25">
      <c r="A13" s="128" t="str">
        <f>'[4]Cafe Exp'!A15</f>
        <v>Ago</v>
      </c>
      <c r="B13" s="161">
        <f>'[4]Cafe Exp'!B15</f>
        <v>384.63227499999999</v>
      </c>
      <c r="C13" s="186">
        <f>'[4]Cafe Exp'!C15/60</f>
        <v>2.3754529333333334</v>
      </c>
      <c r="D13" s="161">
        <f>'[4]Cafe Exp'!D15</f>
        <v>320.069682</v>
      </c>
      <c r="E13" s="186">
        <f>'[4]Cafe Exp'!E15/60</f>
        <v>2.2573158499999999</v>
      </c>
      <c r="F13" s="161">
        <f>'[4]Cafe Exp'!F15</f>
        <v>373.94813199999999</v>
      </c>
      <c r="G13" s="186">
        <f>'[4]Cafe Exp'!G15/60</f>
        <v>3.1485264499999999</v>
      </c>
      <c r="H13" s="161">
        <f>'[4]Cafe Exp'!H15</f>
        <v>370.83947000000001</v>
      </c>
      <c r="I13" s="186">
        <f>'[4]Cafe Exp'!I15/60</f>
        <v>3.1854099666666666</v>
      </c>
      <c r="J13" s="161">
        <f>'[4]Cafe Exp'!J15</f>
        <v>428.712041</v>
      </c>
      <c r="K13" s="161">
        <f>'[4]Cafe Exp'!K15/60</f>
        <v>2.8737421333333333</v>
      </c>
      <c r="L13" s="161">
        <f>'[4]Cafe Exp'!L15</f>
        <v>557.10248100000001</v>
      </c>
      <c r="M13" s="186">
        <f>'[4]Cafe Exp'!M15/60</f>
        <v>2.3314596499999998</v>
      </c>
      <c r="N13" s="162">
        <f>'[4]Cafe Exp'!N15</f>
        <v>653.88593400000002</v>
      </c>
      <c r="O13" s="186">
        <f>'[4]Cafe Exp'!O15/60</f>
        <v>3.2911910666666668</v>
      </c>
      <c r="P13" s="162">
        <f>'[4]Cafe Exp'!P15</f>
        <v>872.75460799999996</v>
      </c>
      <c r="Q13" s="186">
        <f>'[4]Cafe Exp'!Q15/60</f>
        <v>3.4511839499999999</v>
      </c>
      <c r="R13" s="162">
        <f>'[4]Cafe Exp'!R15</f>
        <v>882.76154099999997</v>
      </c>
      <c r="S13" s="186">
        <f>'[4]Cafe Exp'!S15/60</f>
        <v>2.3808068333333332</v>
      </c>
      <c r="T13" s="162">
        <f>'[4]Cafe Exp'!T15</f>
        <v>0</v>
      </c>
      <c r="U13" s="197">
        <f>'[4]Cafe Exp'!U15/60</f>
        <v>0</v>
      </c>
    </row>
    <row r="14" spans="1:65" ht="15" x14ac:dyDescent="0.25">
      <c r="A14" s="128" t="str">
        <f>'[4]Cafe Exp'!A16</f>
        <v>Set</v>
      </c>
      <c r="B14" s="161">
        <f>'[4]Cafe Exp'!B16</f>
        <v>359.61248699999999</v>
      </c>
      <c r="C14" s="186">
        <f>'[4]Cafe Exp'!C16/60</f>
        <v>2.1771701333333335</v>
      </c>
      <c r="D14" s="161">
        <f>'[4]Cafe Exp'!D16</f>
        <v>402.62373200000002</v>
      </c>
      <c r="E14" s="186">
        <f>'[4]Cafe Exp'!E16/60</f>
        <v>2.9948486833333332</v>
      </c>
      <c r="F14" s="161">
        <f>'[4]Cafe Exp'!F16</f>
        <v>383.232214</v>
      </c>
      <c r="G14" s="186">
        <f>'[4]Cafe Exp'!G16/60</f>
        <v>3.1220547166666668</v>
      </c>
      <c r="H14" s="161">
        <f>'[4]Cafe Exp'!H16</f>
        <v>434.47445199999999</v>
      </c>
      <c r="I14" s="186">
        <f>'[4]Cafe Exp'!I16/60</f>
        <v>3.6826094500000002</v>
      </c>
      <c r="J14" s="161">
        <f>'[4]Cafe Exp'!J16</f>
        <v>470.268011</v>
      </c>
      <c r="K14" s="161">
        <f>'[4]Cafe Exp'!K16/60</f>
        <v>2.8264736333333333</v>
      </c>
      <c r="L14" s="161">
        <f>'[4]Cafe Exp'!L16</f>
        <v>671.08258999999998</v>
      </c>
      <c r="M14" s="186">
        <f>'[4]Cafe Exp'!M16/60</f>
        <v>2.81131485</v>
      </c>
      <c r="N14" s="162">
        <f>'[4]Cafe Exp'!N16</f>
        <v>573.25754800000004</v>
      </c>
      <c r="O14" s="186">
        <f>'[4]Cafe Exp'!O16/60</f>
        <v>2.9614235500000001</v>
      </c>
      <c r="P14" s="162">
        <f>'[4]Cafe Exp'!P16</f>
        <v>1071.122807</v>
      </c>
      <c r="Q14" s="186">
        <f>'[4]Cafe Exp'!Q16/60</f>
        <v>4.0516886000000003</v>
      </c>
      <c r="R14" s="162">
        <f>'[4]Cafe Exp'!R16</f>
        <v>1188.991749</v>
      </c>
      <c r="S14" s="186">
        <f>'[4]Cafe Exp'!S16/60</f>
        <v>3.2633974333333331</v>
      </c>
      <c r="T14" s="162">
        <f>'[4]Cafe Exp'!T16</f>
        <v>0</v>
      </c>
      <c r="U14" s="197">
        <f>'[4]Cafe Exp'!U16/60</f>
        <v>0</v>
      </c>
      <c r="V14"/>
      <c r="W14"/>
      <c r="X14"/>
      <c r="Y14"/>
      <c r="Z14"/>
      <c r="AA14"/>
    </row>
    <row r="15" spans="1:65" ht="15" x14ac:dyDescent="0.25">
      <c r="A15" s="128" t="str">
        <f>'[4]Cafe Exp'!A17</f>
        <v>Out</v>
      </c>
      <c r="B15" s="161">
        <f>'[4]Cafe Exp'!B17</f>
        <v>440.70094899999998</v>
      </c>
      <c r="C15" s="186">
        <f>'[4]Cafe Exp'!C17/60</f>
        <v>2.6439412333333334</v>
      </c>
      <c r="D15" s="161">
        <f>'[4]Cafe Exp'!D17</f>
        <v>433.42912999999999</v>
      </c>
      <c r="E15" s="186">
        <f>'[4]Cafe Exp'!E17/60</f>
        <v>3.2776225833333332</v>
      </c>
      <c r="F15" s="161">
        <f>'[4]Cafe Exp'!F17</f>
        <v>397.00430299999999</v>
      </c>
      <c r="G15" s="186">
        <f>'[4]Cafe Exp'!G17/60</f>
        <v>3.3245549999999997</v>
      </c>
      <c r="H15" s="161">
        <f>'[4]Cafe Exp'!H17</f>
        <v>463.69453399999998</v>
      </c>
      <c r="I15" s="186">
        <f>'[4]Cafe Exp'!I17/60</f>
        <v>3.7561919833333333</v>
      </c>
      <c r="J15" s="161">
        <f>'[4]Cafe Exp'!J17</f>
        <v>558.33817099999999</v>
      </c>
      <c r="K15" s="161">
        <f>'[4]Cafe Exp'!K17/60</f>
        <v>3.1473841999999999</v>
      </c>
      <c r="L15" s="161">
        <f>'[4]Cafe Exp'!L17</f>
        <v>816.42935600000101</v>
      </c>
      <c r="M15" s="186">
        <f>'[4]Cafe Exp'!M17/60</f>
        <v>3.3307605166666665</v>
      </c>
      <c r="N15" s="162">
        <f>'[4]Cafe Exp'!N17</f>
        <v>803.63023999999996</v>
      </c>
      <c r="O15" s="186">
        <f>'[4]Cafe Exp'!O17/60</f>
        <v>4.1594574499999997</v>
      </c>
      <c r="P15" s="162">
        <f>'[4]Cafe Exp'!P17</f>
        <v>1307.8544959999999</v>
      </c>
      <c r="Q15" s="186">
        <f>'[4]Cafe Exp'!Q17/60</f>
        <v>4.653887216666666</v>
      </c>
      <c r="R15" s="162">
        <f>'[4]Cafe Exp'!R17</f>
        <v>1516.971305</v>
      </c>
      <c r="S15" s="186">
        <f>'[4]Cafe Exp'!S17/60</f>
        <v>3.8849111833333336</v>
      </c>
      <c r="T15" s="162">
        <f>'[4]Cafe Exp'!T17</f>
        <v>0</v>
      </c>
      <c r="U15" s="197">
        <f>'[4]Cafe Exp'!U17/60</f>
        <v>0</v>
      </c>
      <c r="V15"/>
      <c r="W15"/>
      <c r="X15"/>
      <c r="Y15"/>
      <c r="Z15"/>
      <c r="AA15"/>
    </row>
    <row r="16" spans="1:65" customFormat="1" ht="15" x14ac:dyDescent="0.25">
      <c r="A16" s="128" t="str">
        <f>'[4]Cafe Exp'!A18</f>
        <v>Nov</v>
      </c>
      <c r="B16" s="161">
        <f>'[4]Cafe Exp'!B18</f>
        <v>442.291698</v>
      </c>
      <c r="C16" s="186">
        <f>'[4]Cafe Exp'!C18/60</f>
        <v>2.6957993666666669</v>
      </c>
      <c r="D16" s="161">
        <f>'[4]Cafe Exp'!D18</f>
        <v>515.70454400000006</v>
      </c>
      <c r="E16" s="186">
        <f>'[4]Cafe Exp'!E18/60</f>
        <v>3.8964713500000001</v>
      </c>
      <c r="F16" s="161">
        <f>'[4]Cafe Exp'!F18</f>
        <v>407.10415899999998</v>
      </c>
      <c r="G16" s="186">
        <f>'[4]Cafe Exp'!G18/60</f>
        <v>3.2955823</v>
      </c>
      <c r="H16" s="161">
        <f>'[4]Cafe Exp'!H18</f>
        <v>577.82058700000005</v>
      </c>
      <c r="I16" s="186">
        <f>'[4]Cafe Exp'!I18/60</f>
        <v>4.5973579500000001</v>
      </c>
      <c r="J16" s="161">
        <f>'[4]Cafe Exp'!J18</f>
        <v>570.41672400000004</v>
      </c>
      <c r="K16" s="161">
        <f>'[4]Cafe Exp'!K18/60</f>
        <v>2.9184068666666665</v>
      </c>
      <c r="L16" s="161">
        <f>'[4]Cafe Exp'!L18</f>
        <v>884.68887099999995</v>
      </c>
      <c r="M16" s="186">
        <f>'[4]Cafe Exp'!M18/60</f>
        <v>3.6057957333333333</v>
      </c>
      <c r="N16" s="162">
        <f>'[4]Cafe Exp'!N18</f>
        <v>735.48034399999995</v>
      </c>
      <c r="O16" s="186">
        <f>'[4]Cafe Exp'!O18/60</f>
        <v>3.9117695500000003</v>
      </c>
      <c r="P16" s="162">
        <f>'[4]Cafe Exp'!P18</f>
        <v>1372.3065509999999</v>
      </c>
      <c r="Q16" s="186">
        <f>'[4]Cafe Exp'!Q18/60</f>
        <v>4.7548132000000001</v>
      </c>
      <c r="R16" s="162">
        <f>'[4]Cafe Exp'!R18</f>
        <v>1496.522735</v>
      </c>
      <c r="S16" s="186">
        <f>'[4]Cafe Exp'!S18/60</f>
        <v>3.5358488833333337</v>
      </c>
      <c r="T16" s="162">
        <f>'[4]Cafe Exp'!T18</f>
        <v>0</v>
      </c>
      <c r="U16" s="197">
        <f>'[4]Cafe Exp'!U18/60</f>
        <v>0</v>
      </c>
    </row>
    <row r="17" spans="1:45" customFormat="1" ht="15" x14ac:dyDescent="0.25">
      <c r="A17" s="128" t="str">
        <f>'[4]Cafe Exp'!A19</f>
        <v>Dez</v>
      </c>
      <c r="B17" s="161">
        <f>'[4]Cafe Exp'!B19</f>
        <v>419.09448200000003</v>
      </c>
      <c r="C17" s="186">
        <f>'[4]Cafe Exp'!C19/60</f>
        <v>2.58038905</v>
      </c>
      <c r="D17" s="161">
        <f>'[4]Cafe Exp'!D19</f>
        <v>552.92593199999999</v>
      </c>
      <c r="E17" s="186">
        <f>'[4]Cafe Exp'!E19/60</f>
        <v>4.1013100833333338</v>
      </c>
      <c r="F17" s="161">
        <f>'[4]Cafe Exp'!F19</f>
        <v>398.47224699999998</v>
      </c>
      <c r="G17" s="186">
        <f>'[4]Cafe Exp'!G19/60</f>
        <v>3.1638618166666665</v>
      </c>
      <c r="H17" s="161">
        <f>'[4]Cafe Exp'!H19</f>
        <v>539.80467099999998</v>
      </c>
      <c r="I17" s="186">
        <f>'[4]Cafe Exp'!I19/60</f>
        <v>4.2425413333333335</v>
      </c>
      <c r="J17" s="161">
        <f>'[4]Cafe Exp'!J19</f>
        <v>720.03151000000003</v>
      </c>
      <c r="K17" s="161">
        <f>'[4]Cafe Exp'!K19/60</f>
        <v>3.4606762</v>
      </c>
      <c r="L17" s="161">
        <f>'[4]Cafe Exp'!L19</f>
        <v>696.51389800000004</v>
      </c>
      <c r="M17" s="186">
        <f>'[4]Cafe Exp'!M19/60</f>
        <v>3.0350179000000002</v>
      </c>
      <c r="N17" s="162">
        <f>'[4]Cafe Exp'!N19</f>
        <v>775.53178000000003</v>
      </c>
      <c r="O17" s="186">
        <f>'[4]Cafe Exp'!O19/60</f>
        <v>4.0593333666666664</v>
      </c>
      <c r="P17" s="162">
        <f>'[4]Cafe Exp'!P19</f>
        <v>1004.091776</v>
      </c>
      <c r="Q17" s="186">
        <f>'[4]Cafe Exp'!Q19/60</f>
        <v>3.3641352499999999</v>
      </c>
      <c r="R17" s="162">
        <f>'[4]Cafe Exp'!R19</f>
        <v>1535.170603</v>
      </c>
      <c r="S17" s="186">
        <f>'[4]Cafe Exp'!S19/60</f>
        <v>3.5046943833333333</v>
      </c>
      <c r="T17" s="162">
        <f>'[4]Cafe Exp'!T19</f>
        <v>0</v>
      </c>
      <c r="U17" s="197">
        <f>'[4]Cafe Exp'!U19/60</f>
        <v>0</v>
      </c>
    </row>
    <row r="18" spans="1:45" customFormat="1" ht="15" x14ac:dyDescent="0.25">
      <c r="A18" s="133" t="str">
        <f>'[4]Cafe Exp'!A20</f>
        <v>Café solúvel</v>
      </c>
      <c r="B18" s="163">
        <f>'[4]Cafe Exp'!B20</f>
        <v>659.81563700000015</v>
      </c>
      <c r="C18" s="187">
        <f>'[4]Cafe Exp'!C20/60</f>
        <v>3.8036845333333336</v>
      </c>
      <c r="D18" s="163">
        <f>'[4]Cafe Exp'!D20</f>
        <v>590.33993200000009</v>
      </c>
      <c r="E18" s="187">
        <f>'[4]Cafe Exp'!E20/60</f>
        <v>3.8556566999999999</v>
      </c>
      <c r="F18" s="163">
        <f>'[4]Cafe Exp'!F20</f>
        <v>582.53943500000003</v>
      </c>
      <c r="G18" s="187">
        <f>'[4]Cafe Exp'!G20/60</f>
        <v>4.2931591666666673</v>
      </c>
      <c r="H18" s="163">
        <f>'[4]Cafe Exp'!H20</f>
        <v>533.21459500000003</v>
      </c>
      <c r="I18" s="187">
        <f>'[4]Cafe Exp'!I20/60</f>
        <v>4.2270543666666676</v>
      </c>
      <c r="J18" s="163">
        <f>'[4]Cafe Exp'!J20</f>
        <v>540.219787</v>
      </c>
      <c r="K18" s="163">
        <f>'[4]Cafe Exp'!K20/60</f>
        <v>4.2826466333333331</v>
      </c>
      <c r="L18" s="163">
        <f>'[4]Cafe Exp'!L20</f>
        <v>700.90497300000015</v>
      </c>
      <c r="M18" s="187">
        <f>'[4]Cafe Exp'!M20/60</f>
        <v>4.1456635632743195</v>
      </c>
      <c r="N18" s="164">
        <f>'[4]Cafe Exp'!N20</f>
        <v>737.39213199999983</v>
      </c>
      <c r="O18" s="187">
        <f>'[4]Cafe Exp'!O20/60</f>
        <v>3.3426625061265005</v>
      </c>
      <c r="P18" s="164">
        <f>'[4]Cafe Exp'!P20</f>
        <v>966.95186999999987</v>
      </c>
      <c r="Q18" s="187">
        <f>'[4]Cafe Exp'!Q20/60</f>
        <v>4.3030961559970198</v>
      </c>
      <c r="R18" s="164">
        <f>'[4]Cafe Exp'!R20</f>
        <v>1164.0729649999998</v>
      </c>
      <c r="S18" s="187">
        <f>'[4]Cafe Exp'!S20/60</f>
        <v>3.701485065495234</v>
      </c>
      <c r="T18" s="164">
        <f>'[4]Cafe Exp'!T20</f>
        <v>588.95076900000004</v>
      </c>
      <c r="U18" s="198">
        <f>'[4]Cafe Exp'!U20/60</f>
        <v>2.208029987237055</v>
      </c>
    </row>
    <row r="19" spans="1:45" customFormat="1" ht="15" x14ac:dyDescent="0.25">
      <c r="A19" s="130" t="str">
        <f>'[4]Cafe Exp'!A21</f>
        <v>Jan</v>
      </c>
      <c r="B19" s="165">
        <f>'[4]Cafe Exp'!B21</f>
        <v>31.633144999999999</v>
      </c>
      <c r="C19" s="188">
        <f>'[4]Cafe Exp'!C21/60</f>
        <v>0.18239648333333333</v>
      </c>
      <c r="D19" s="165">
        <f>'[4]Cafe Exp'!D21</f>
        <v>33.509155999999997</v>
      </c>
      <c r="E19" s="188">
        <f>'[4]Cafe Exp'!E21/60</f>
        <v>0.21643966666666667</v>
      </c>
      <c r="F19" s="165">
        <f>'[4]Cafe Exp'!F21</f>
        <v>38.640948999999999</v>
      </c>
      <c r="G19" s="188">
        <f>'[4]Cafe Exp'!G21/60</f>
        <v>0.27145408333333332</v>
      </c>
      <c r="H19" s="165">
        <f>'[4]Cafe Exp'!H21</f>
        <v>43.232247000000001</v>
      </c>
      <c r="I19" s="188">
        <f>'[4]Cafe Exp'!I21/60</f>
        <v>0.32692034999999997</v>
      </c>
      <c r="J19" s="165">
        <f>'[4]Cafe Exp'!J21</f>
        <v>41.451039000000002</v>
      </c>
      <c r="K19" s="165">
        <f>'[4]Cafe Exp'!K21/60</f>
        <v>0.33759838333333331</v>
      </c>
      <c r="L19" s="165">
        <f>'[4]Cafe Exp'!L21</f>
        <v>58.379994000000003</v>
      </c>
      <c r="M19" s="188">
        <f>'[4]Cafe Exp'!M21/60</f>
        <v>0.40480795454762836</v>
      </c>
      <c r="N19" s="166">
        <f>'[4]Cafe Exp'!N21</f>
        <v>68.007964999999999</v>
      </c>
      <c r="O19" s="188">
        <f>'[4]Cafe Exp'!O21/60</f>
        <v>0.35858978780826001</v>
      </c>
      <c r="P19" s="166">
        <f>'[4]Cafe Exp'!P21</f>
        <v>65.270113000000094</v>
      </c>
      <c r="Q19" s="188">
        <f>'[4]Cafe Exp'!Q21/60</f>
        <v>0.33726112358715504</v>
      </c>
      <c r="R19" s="166">
        <f>'[4]Cafe Exp'!R21</f>
        <v>121.762291</v>
      </c>
      <c r="S19" s="188">
        <f>'[4]Cafe Exp'!S21/60</f>
        <v>0.17273373333333333</v>
      </c>
      <c r="T19" s="166">
        <f>'[4]Cafe Exp'!T21</f>
        <v>79.033187999999996</v>
      </c>
      <c r="U19" s="199">
        <f>'[4]Cafe Exp'!U21/60</f>
        <v>0.29152617223117333</v>
      </c>
    </row>
    <row r="20" spans="1:45" customFormat="1" ht="15" x14ac:dyDescent="0.25">
      <c r="A20" s="128" t="str">
        <f>'[4]Cafe Exp'!A22</f>
        <v>Fev</v>
      </c>
      <c r="B20" s="161">
        <f>'[4]Cafe Exp'!B22</f>
        <v>50.481236000000003</v>
      </c>
      <c r="C20" s="186">
        <f>'[4]Cafe Exp'!C22/60</f>
        <v>0.28264204999999998</v>
      </c>
      <c r="D20" s="161">
        <f>'[4]Cafe Exp'!D22</f>
        <v>47.087974000000003</v>
      </c>
      <c r="E20" s="186">
        <f>'[4]Cafe Exp'!E22/60</f>
        <v>0.28824471666666668</v>
      </c>
      <c r="F20" s="161">
        <f>'[4]Cafe Exp'!F22</f>
        <v>42.580658999999997</v>
      </c>
      <c r="G20" s="186">
        <f>'[4]Cafe Exp'!G22/60</f>
        <v>0.30523810000000001</v>
      </c>
      <c r="H20" s="161">
        <f>'[4]Cafe Exp'!H22</f>
        <v>39.913862999999999</v>
      </c>
      <c r="I20" s="186">
        <f>'[4]Cafe Exp'!I22/60</f>
        <v>0.2999322166666667</v>
      </c>
      <c r="J20" s="161">
        <f>'[4]Cafe Exp'!J22</f>
        <v>37.929433000000003</v>
      </c>
      <c r="K20" s="161">
        <f>'[4]Cafe Exp'!K22/60</f>
        <v>0.30840021666666667</v>
      </c>
      <c r="L20" s="161">
        <f>'[4]Cafe Exp'!L22</f>
        <v>50.736637000000002</v>
      </c>
      <c r="M20" s="186">
        <f>'[4]Cafe Exp'!M22/60</f>
        <v>0.32302096631314664</v>
      </c>
      <c r="N20" s="162">
        <f>'[4]Cafe Exp'!N22</f>
        <v>48.785584999999898</v>
      </c>
      <c r="O20" s="186">
        <f>'[4]Cafe Exp'!O22/60</f>
        <v>0.26685299242264499</v>
      </c>
      <c r="P20" s="162">
        <f>'[4]Cafe Exp'!P22</f>
        <v>59.240167</v>
      </c>
      <c r="Q20" s="186">
        <f>'[4]Cafe Exp'!Q22/60</f>
        <v>0.29674510613532834</v>
      </c>
      <c r="R20" s="162">
        <f>'[4]Cafe Exp'!R22</f>
        <v>83.181353999999999</v>
      </c>
      <c r="S20" s="186">
        <f>'[4]Cafe Exp'!S22/60</f>
        <v>0.287236819156305</v>
      </c>
      <c r="T20" s="162">
        <f>'[4]Cafe Exp'!T22</f>
        <v>92.148939999999996</v>
      </c>
      <c r="U20" s="197">
        <f>'[4]Cafe Exp'!U22/60</f>
        <v>0.33036258695051668</v>
      </c>
    </row>
    <row r="21" spans="1:45" customFormat="1" ht="15" x14ac:dyDescent="0.25">
      <c r="A21" s="128" t="str">
        <f>'[4]Cafe Exp'!A23</f>
        <v>Mar</v>
      </c>
      <c r="B21" s="161">
        <f>'[4]Cafe Exp'!B23</f>
        <v>73.024608000000001</v>
      </c>
      <c r="C21" s="186">
        <f>'[4]Cafe Exp'!C23/60</f>
        <v>0.40711235000000001</v>
      </c>
      <c r="D21" s="161">
        <f>'[4]Cafe Exp'!D23</f>
        <v>61.825505</v>
      </c>
      <c r="E21" s="186">
        <f>'[4]Cafe Exp'!E23/60</f>
        <v>0.38646389999999997</v>
      </c>
      <c r="F21" s="161">
        <f>'[4]Cafe Exp'!F23</f>
        <v>53.251786000000003</v>
      </c>
      <c r="G21" s="186">
        <f>'[4]Cafe Exp'!G23/60</f>
        <v>0.38179234999999995</v>
      </c>
      <c r="H21" s="161">
        <f>'[4]Cafe Exp'!H23</f>
        <v>47.447996000000003</v>
      </c>
      <c r="I21" s="186">
        <f>'[4]Cafe Exp'!I23/60</f>
        <v>0.37079128333333333</v>
      </c>
      <c r="J21" s="161">
        <f>'[4]Cafe Exp'!J23</f>
        <v>41.515861999999998</v>
      </c>
      <c r="K21" s="161">
        <f>'[4]Cafe Exp'!K23/60</f>
        <v>0.34770439999999997</v>
      </c>
      <c r="L21" s="161">
        <f>'[4]Cafe Exp'!L23</f>
        <v>53.647703999999997</v>
      </c>
      <c r="M21" s="186">
        <f>'[4]Cafe Exp'!M23/60</f>
        <v>0.38425564993503836</v>
      </c>
      <c r="N21" s="162">
        <f>'[4]Cafe Exp'!N23</f>
        <v>64.613913999999994</v>
      </c>
      <c r="O21" s="186">
        <f>'[4]Cafe Exp'!O23/60</f>
        <v>0.35037985724672505</v>
      </c>
      <c r="P21" s="162">
        <f>'[4]Cafe Exp'!P23</f>
        <v>63.217706999999997</v>
      </c>
      <c r="Q21" s="186">
        <f>'[4]Cafe Exp'!Q23/60</f>
        <v>0.32572856251990834</v>
      </c>
      <c r="R21" s="162">
        <f>'[4]Cafe Exp'!R23</f>
        <v>90.567894999999993</v>
      </c>
      <c r="S21" s="186">
        <f>'[4]Cafe Exp'!S23/60</f>
        <v>0.30662463039417165</v>
      </c>
      <c r="T21" s="162">
        <f>'[4]Cafe Exp'!T23</f>
        <v>99.631504000000007</v>
      </c>
      <c r="U21" s="197">
        <f>'[4]Cafe Exp'!U23/60</f>
        <v>0.37375675996030999</v>
      </c>
    </row>
    <row r="22" spans="1:45" customFormat="1" ht="15" x14ac:dyDescent="0.25">
      <c r="A22" s="128" t="str">
        <f>'[4]Cafe Exp'!A24</f>
        <v>Abr</v>
      </c>
      <c r="B22" s="161">
        <f>'[4]Cafe Exp'!B24</f>
        <v>53.209445000000002</v>
      </c>
      <c r="C22" s="186">
        <f>'[4]Cafe Exp'!C24/60</f>
        <v>0.28540133333333334</v>
      </c>
      <c r="D22" s="161">
        <f>'[4]Cafe Exp'!D24</f>
        <v>52.808926999999997</v>
      </c>
      <c r="E22" s="186">
        <f>'[4]Cafe Exp'!E24/60</f>
        <v>0.33190126666666669</v>
      </c>
      <c r="F22" s="161">
        <f>'[4]Cafe Exp'!F24</f>
        <v>48.642822000000002</v>
      </c>
      <c r="G22" s="186">
        <f>'[4]Cafe Exp'!G24/60</f>
        <v>0.35033178333333331</v>
      </c>
      <c r="H22" s="161">
        <f>'[4]Cafe Exp'!H24</f>
        <v>43.973156000000003</v>
      </c>
      <c r="I22" s="186">
        <f>'[4]Cafe Exp'!I24/60</f>
        <v>0.34322088333333334</v>
      </c>
      <c r="J22" s="161">
        <f>'[4]Cafe Exp'!J24</f>
        <v>44.957917000000002</v>
      </c>
      <c r="K22" s="161">
        <f>'[4]Cafe Exp'!K24/60</f>
        <v>0.36474623333333334</v>
      </c>
      <c r="L22" s="161">
        <f>'[4]Cafe Exp'!L24</f>
        <v>51.811432000000003</v>
      </c>
      <c r="M22" s="186">
        <f>'[4]Cafe Exp'!M24/60</f>
        <v>0.33972063691058169</v>
      </c>
      <c r="N22" s="162">
        <f>'[4]Cafe Exp'!N24</f>
        <v>57.375920999999998</v>
      </c>
      <c r="O22" s="186">
        <f>'[4]Cafe Exp'!O24/60</f>
        <v>0.31302816897528168</v>
      </c>
      <c r="P22" s="162">
        <f>'[4]Cafe Exp'!P24</f>
        <v>77.748369999999994</v>
      </c>
      <c r="Q22" s="186">
        <f>'[4]Cafe Exp'!Q24/60</f>
        <v>0.375273342371305</v>
      </c>
      <c r="R22" s="162">
        <f>'[4]Cafe Exp'!R24</f>
        <v>99.626319000000095</v>
      </c>
      <c r="S22" s="186">
        <f>'[4]Cafe Exp'!S24/60</f>
        <v>0.32077240130978335</v>
      </c>
      <c r="T22" s="162">
        <f>'[4]Cafe Exp'!T24</f>
        <v>113.49767300000001</v>
      </c>
      <c r="U22" s="197">
        <f>'[4]Cafe Exp'!U24/60</f>
        <v>0.41839607521262168</v>
      </c>
    </row>
    <row r="23" spans="1:45" customFormat="1" ht="15" x14ac:dyDescent="0.25">
      <c r="A23" s="128" t="str">
        <f>'[4]Cafe Exp'!A25</f>
        <v>Mai</v>
      </c>
      <c r="B23" s="161">
        <f>'[4]Cafe Exp'!B25</f>
        <v>54.840680999999996</v>
      </c>
      <c r="C23" s="186">
        <f>'[4]Cafe Exp'!C25/60</f>
        <v>0.30275351666666667</v>
      </c>
      <c r="D23" s="161">
        <f>'[4]Cafe Exp'!D25</f>
        <v>40.488241000000002</v>
      </c>
      <c r="E23" s="186">
        <f>'[4]Cafe Exp'!E25/60</f>
        <v>0.26263111666666666</v>
      </c>
      <c r="F23" s="161">
        <f>'[4]Cafe Exp'!F25</f>
        <v>51.050882999999999</v>
      </c>
      <c r="G23" s="186">
        <f>'[4]Cafe Exp'!G25/60</f>
        <v>0.37888500000000003</v>
      </c>
      <c r="H23" s="161">
        <f>'[4]Cafe Exp'!H25</f>
        <v>49.144469000000001</v>
      </c>
      <c r="I23" s="186">
        <f>'[4]Cafe Exp'!I25/60</f>
        <v>0.39240956666666665</v>
      </c>
      <c r="J23" s="161">
        <f>'[4]Cafe Exp'!J25</f>
        <v>39.341655000000003</v>
      </c>
      <c r="K23" s="161">
        <f>'[4]Cafe Exp'!K25/60</f>
        <v>0.31861613333333333</v>
      </c>
      <c r="L23" s="161">
        <f>'[4]Cafe Exp'!L25</f>
        <v>49.905344999999997</v>
      </c>
      <c r="M23" s="186">
        <f>'[4]Cafe Exp'!M25/60</f>
        <v>0.30834370521013665</v>
      </c>
      <c r="N23" s="162">
        <f>'[4]Cafe Exp'!N25</f>
        <v>64.368723000000003</v>
      </c>
      <c r="O23" s="186">
        <f>'[4]Cafe Exp'!O25/60</f>
        <v>0.33243244320751836</v>
      </c>
      <c r="P23" s="162">
        <f>'[4]Cafe Exp'!P25</f>
        <v>86.912011000000007</v>
      </c>
      <c r="Q23" s="186">
        <f>'[4]Cafe Exp'!Q25/60</f>
        <v>0.42021169896980831</v>
      </c>
      <c r="R23" s="162">
        <f>'[4]Cafe Exp'!R25</f>
        <v>125.09652699999999</v>
      </c>
      <c r="S23" s="186">
        <f>'[4]Cafe Exp'!S25/60</f>
        <v>0.4165896373397267</v>
      </c>
      <c r="T23" s="162">
        <f>'[4]Cafe Exp'!T25</f>
        <v>99.871557999999993</v>
      </c>
      <c r="U23" s="197">
        <f>'[4]Cafe Exp'!U25/60</f>
        <v>0.38642244434485329</v>
      </c>
    </row>
    <row r="24" spans="1:45" customFormat="1" ht="15" x14ac:dyDescent="0.25">
      <c r="A24" s="128" t="str">
        <f>'[4]Cafe Exp'!A26</f>
        <v>Jun</v>
      </c>
      <c r="B24" s="161">
        <f>'[4]Cafe Exp'!B26</f>
        <v>58.414575999999997</v>
      </c>
      <c r="C24" s="186">
        <f>'[4]Cafe Exp'!C26/60</f>
        <v>0.3194346833333333</v>
      </c>
      <c r="D24" s="161">
        <f>'[4]Cafe Exp'!D26</f>
        <v>43.858736</v>
      </c>
      <c r="E24" s="186">
        <f>'[4]Cafe Exp'!E26/60</f>
        <v>0.28503346666666668</v>
      </c>
      <c r="F24" s="161">
        <f>'[4]Cafe Exp'!F26</f>
        <v>51.858085000000003</v>
      </c>
      <c r="G24" s="186">
        <f>'[4]Cafe Exp'!G26/60</f>
        <v>0.38482995000000003</v>
      </c>
      <c r="H24" s="161">
        <f>'[4]Cafe Exp'!H26</f>
        <v>41.785046999999999</v>
      </c>
      <c r="I24" s="186">
        <f>'[4]Cafe Exp'!I26/60</f>
        <v>0.33170143333333335</v>
      </c>
      <c r="J24" s="161">
        <f>'[4]Cafe Exp'!J26</f>
        <v>43.424411999999997</v>
      </c>
      <c r="K24" s="161">
        <f>'[4]Cafe Exp'!K26/60</f>
        <v>0.34329571666666669</v>
      </c>
      <c r="L24" s="161">
        <f>'[4]Cafe Exp'!L26</f>
        <v>64.118331999999995</v>
      </c>
      <c r="M24" s="186">
        <f>'[4]Cafe Exp'!M26/60</f>
        <v>0.39355155616756332</v>
      </c>
      <c r="N24" s="162">
        <f>'[4]Cafe Exp'!N26</f>
        <v>59.687094000000002</v>
      </c>
      <c r="O24" s="186">
        <f>'[4]Cafe Exp'!O26/60</f>
        <v>0.3289960833333333</v>
      </c>
      <c r="P24" s="162">
        <f>'[4]Cafe Exp'!P26</f>
        <v>65.563174000000004</v>
      </c>
      <c r="Q24" s="186">
        <f>'[4]Cafe Exp'!Q26/60</f>
        <v>0.30074369170657833</v>
      </c>
      <c r="R24" s="162">
        <f>'[4]Cafe Exp'!R26</f>
        <v>86.443248999999994</v>
      </c>
      <c r="S24" s="186">
        <f>'[4]Cafe Exp'!S26/60</f>
        <v>0.28281833817624163</v>
      </c>
      <c r="T24" s="162">
        <f>'[4]Cafe Exp'!T26</f>
        <v>104.767906</v>
      </c>
      <c r="U24" s="197">
        <f>'[4]Cafe Exp'!U26/60</f>
        <v>0.40756594853757999</v>
      </c>
    </row>
    <row r="25" spans="1:45" customFormat="1" ht="15" x14ac:dyDescent="0.25">
      <c r="A25" s="128" t="str">
        <f>'[4]Cafe Exp'!A27</f>
        <v>Jul</v>
      </c>
      <c r="B25" s="161">
        <f>'[4]Cafe Exp'!B27</f>
        <v>53.713709000000001</v>
      </c>
      <c r="C25" s="186">
        <f>'[4]Cafe Exp'!C27/60</f>
        <v>0.30392188333333336</v>
      </c>
      <c r="D25" s="161">
        <f>'[4]Cafe Exp'!D27</f>
        <v>44.664641000000003</v>
      </c>
      <c r="E25" s="186">
        <f>'[4]Cafe Exp'!E27/60</f>
        <v>0.2903794666666667</v>
      </c>
      <c r="F25" s="161">
        <f>'[4]Cafe Exp'!F27</f>
        <v>53.097527999999997</v>
      </c>
      <c r="G25" s="186">
        <f>'[4]Cafe Exp'!G27/60</f>
        <v>0.39377049999999997</v>
      </c>
      <c r="H25" s="161">
        <f>'[4]Cafe Exp'!H27</f>
        <v>52.721477</v>
      </c>
      <c r="I25" s="186">
        <f>'[4]Cafe Exp'!I27/60</f>
        <v>0.4282875333333333</v>
      </c>
      <c r="J25" s="161">
        <f>'[4]Cafe Exp'!J27</f>
        <v>37.064028</v>
      </c>
      <c r="K25" s="161">
        <f>'[4]Cafe Exp'!K27/60</f>
        <v>0.28656198333333338</v>
      </c>
      <c r="L25" s="161">
        <f>'[4]Cafe Exp'!L27</f>
        <v>66.945582000000002</v>
      </c>
      <c r="M25" s="186">
        <f>'[4]Cafe Exp'!M27/60</f>
        <v>0.40612294818035</v>
      </c>
      <c r="N25" s="162">
        <f>'[4]Cafe Exp'!N27</f>
        <v>63.512203000000099</v>
      </c>
      <c r="O25" s="186">
        <f>'[4]Cafe Exp'!O27/60</f>
        <v>0.33534648298864334</v>
      </c>
      <c r="P25" s="162">
        <f>'[4]Cafe Exp'!P27</f>
        <v>79.207950999999994</v>
      </c>
      <c r="Q25" s="186">
        <f>'[4]Cafe Exp'!Q27/60</f>
        <v>0.3536585847300367</v>
      </c>
      <c r="R25" s="162">
        <f>'[4]Cafe Exp'!R27</f>
        <v>95.907287999999994</v>
      </c>
      <c r="S25" s="186">
        <f>'[4]Cafe Exp'!S27/60</f>
        <v>0.31062529214255002</v>
      </c>
      <c r="T25" s="162">
        <f>'[4]Cafe Exp'!T27</f>
        <v>0</v>
      </c>
      <c r="U25" s="197">
        <f>'[4]Cafe Exp'!U27/60</f>
        <v>0</v>
      </c>
    </row>
    <row r="26" spans="1:45" customFormat="1" ht="15" x14ac:dyDescent="0.25">
      <c r="A26" s="128" t="str">
        <f>'[4]Cafe Exp'!A28</f>
        <v>Ago</v>
      </c>
      <c r="B26" s="161">
        <f>'[4]Cafe Exp'!B28</f>
        <v>60.385258999999998</v>
      </c>
      <c r="C26" s="186">
        <f>'[4]Cafe Exp'!C28/60</f>
        <v>0.35472345</v>
      </c>
      <c r="D26" s="161">
        <f>'[4]Cafe Exp'!D28</f>
        <v>56.368130999999998</v>
      </c>
      <c r="E26" s="186">
        <f>'[4]Cafe Exp'!E28/60</f>
        <v>0.37500311666666669</v>
      </c>
      <c r="F26" s="161">
        <f>'[4]Cafe Exp'!F28</f>
        <v>51.082391999999899</v>
      </c>
      <c r="G26" s="186">
        <f>'[4]Cafe Exp'!G28/60</f>
        <v>0.37779351666666666</v>
      </c>
      <c r="H26" s="161">
        <f>'[4]Cafe Exp'!H28</f>
        <v>44.453862999999998</v>
      </c>
      <c r="I26" s="186">
        <f>'[4]Cafe Exp'!I28/60</f>
        <v>0.3495650666666667</v>
      </c>
      <c r="J26" s="161">
        <f>'[4]Cafe Exp'!J28</f>
        <v>47.790872</v>
      </c>
      <c r="K26" s="161">
        <f>'[4]Cafe Exp'!K28/60</f>
        <v>0.39628243333333329</v>
      </c>
      <c r="L26" s="161">
        <f>'[4]Cafe Exp'!L28</f>
        <v>61.422770999999997</v>
      </c>
      <c r="M26" s="186">
        <f>'[4]Cafe Exp'!M28/60</f>
        <v>0.33053886902732832</v>
      </c>
      <c r="N26" s="162">
        <f>'[4]Cafe Exp'!N28</f>
        <v>75.456196000000006</v>
      </c>
      <c r="O26" s="186">
        <f>'[4]Cafe Exp'!O28/60</f>
        <v>0.39204771259396837</v>
      </c>
      <c r="P26" s="162">
        <f>'[4]Cafe Exp'!P28</f>
        <v>75.858538999999894</v>
      </c>
      <c r="Q26" s="186">
        <f>'[4]Cafe Exp'!Q28/60</f>
        <v>0.31233371129117837</v>
      </c>
      <c r="R26" s="162">
        <f>'[4]Cafe Exp'!R28</f>
        <v>83.573646999999994</v>
      </c>
      <c r="S26" s="186">
        <f>'[4]Cafe Exp'!S28/60</f>
        <v>0.27517931930443501</v>
      </c>
      <c r="T26" s="162">
        <f>'[4]Cafe Exp'!T28</f>
        <v>0</v>
      </c>
      <c r="U26" s="197">
        <f>'[4]Cafe Exp'!U28/60</f>
        <v>0</v>
      </c>
    </row>
    <row r="27" spans="1:45" customFormat="1" ht="15" x14ac:dyDescent="0.25">
      <c r="A27" s="128" t="str">
        <f>'[4]Cafe Exp'!A29</f>
        <v>Set</v>
      </c>
      <c r="B27" s="161">
        <f>'[4]Cafe Exp'!B29</f>
        <v>50.716752999999997</v>
      </c>
      <c r="C27" s="186">
        <f>'[4]Cafe Exp'!C29/60</f>
        <v>0.30283158333333332</v>
      </c>
      <c r="D27" s="161">
        <f>'[4]Cafe Exp'!D29</f>
        <v>55.249200999999999</v>
      </c>
      <c r="E27" s="186">
        <f>'[4]Cafe Exp'!E29/60</f>
        <v>0.36717255000000004</v>
      </c>
      <c r="F27" s="161">
        <f>'[4]Cafe Exp'!F29</f>
        <v>51.170566999999998</v>
      </c>
      <c r="G27" s="186">
        <f>'[4]Cafe Exp'!G29/60</f>
        <v>0.38232673333333334</v>
      </c>
      <c r="H27" s="161">
        <f>'[4]Cafe Exp'!H29</f>
        <v>39.523418999999997</v>
      </c>
      <c r="I27" s="186">
        <f>'[4]Cafe Exp'!I29/60</f>
        <v>0.32563618333333333</v>
      </c>
      <c r="J27" s="161">
        <f>'[4]Cafe Exp'!J29</f>
        <v>47.189892</v>
      </c>
      <c r="K27" s="161">
        <f>'[4]Cafe Exp'!K29/60</f>
        <v>0.37219411666666669</v>
      </c>
      <c r="L27" s="161">
        <f>'[4]Cafe Exp'!L29</f>
        <v>62.281477000000002</v>
      </c>
      <c r="M27" s="186">
        <f>'[4]Cafe Exp'!M29/60</f>
        <v>0.32099968168366</v>
      </c>
      <c r="N27" s="162">
        <f>'[4]Cafe Exp'!N29</f>
        <v>63.922837000000001</v>
      </c>
      <c r="O27" s="186">
        <f>'[4]Cafe Exp'!O29/60</f>
        <v>0.33388316088345837</v>
      </c>
      <c r="P27" s="162">
        <f>'[4]Cafe Exp'!P29</f>
        <v>105.340234</v>
      </c>
      <c r="Q27" s="186">
        <f>'[4]Cafe Exp'!Q29/60</f>
        <v>0.43311172468293502</v>
      </c>
      <c r="R27" s="162">
        <f>'[4]Cafe Exp'!R29</f>
        <v>96.581517000000005</v>
      </c>
      <c r="S27" s="186">
        <f>'[4]Cafe Exp'!S29/60</f>
        <v>0.32878013943817669</v>
      </c>
      <c r="T27" s="162">
        <f>'[4]Cafe Exp'!T29</f>
        <v>0</v>
      </c>
      <c r="U27" s="197">
        <f>'[4]Cafe Exp'!U29/60</f>
        <v>0</v>
      </c>
    </row>
    <row r="28" spans="1:45" ht="15" x14ac:dyDescent="0.25">
      <c r="A28" s="128" t="str">
        <f>'[4]Cafe Exp'!A30</f>
        <v>Out</v>
      </c>
      <c r="B28" s="161">
        <f>'[4]Cafe Exp'!B30</f>
        <v>58.950654999999998</v>
      </c>
      <c r="C28" s="186">
        <f>'[4]Cafe Exp'!C30/60</f>
        <v>0.35643756666666671</v>
      </c>
      <c r="D28" s="161">
        <f>'[4]Cafe Exp'!D30</f>
        <v>50.688893</v>
      </c>
      <c r="E28" s="186">
        <f>'[4]Cafe Exp'!E30/60</f>
        <v>0.32987329999999998</v>
      </c>
      <c r="F28" s="161">
        <f>'[4]Cafe Exp'!F30</f>
        <v>47.801642000000001</v>
      </c>
      <c r="G28" s="186">
        <f>'[4]Cafe Exp'!G30/60</f>
        <v>0.35613976666666669</v>
      </c>
      <c r="H28" s="161">
        <f>'[4]Cafe Exp'!H30</f>
        <v>41.865282999999998</v>
      </c>
      <c r="I28" s="186">
        <f>'[4]Cafe Exp'!I30/60</f>
        <v>0.33853281666666668</v>
      </c>
      <c r="J28" s="161">
        <f>'[4]Cafe Exp'!J30</f>
        <v>46.525801000000001</v>
      </c>
      <c r="K28" s="161">
        <f>'[4]Cafe Exp'!K30/60</f>
        <v>0.35439950000000003</v>
      </c>
      <c r="L28" s="161">
        <f>'[4]Cafe Exp'!L30</f>
        <v>59.837788000000003</v>
      </c>
      <c r="M28" s="186">
        <f>'[4]Cafe Exp'!M30/60</f>
        <v>0.31213446372856335</v>
      </c>
      <c r="N28" s="162">
        <f>'[4]Cafe Exp'!N30</f>
        <v>59.576290999999998</v>
      </c>
      <c r="O28" s="186">
        <f>'[4]Cafe Exp'!O30/60</f>
        <v>0.1156141</v>
      </c>
      <c r="P28" s="162">
        <f>'[4]Cafe Exp'!P30</f>
        <v>85.418502000000004</v>
      </c>
      <c r="Q28" s="186">
        <f>'[4]Cafe Exp'!Q30/60</f>
        <v>0.35949094939540166</v>
      </c>
      <c r="R28" s="162">
        <f>'[4]Cafe Exp'!R30</f>
        <v>106.248948</v>
      </c>
      <c r="S28" s="186">
        <f>'[4]Cafe Exp'!S30/60</f>
        <v>0.37046719751329332</v>
      </c>
      <c r="T28" s="162">
        <f>'[4]Cafe Exp'!T30</f>
        <v>0</v>
      </c>
      <c r="U28" s="197">
        <f>'[4]Cafe Exp'!U30/60</f>
        <v>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1:45" ht="15" x14ac:dyDescent="0.25">
      <c r="A29" s="128" t="str">
        <f>'[4]Cafe Exp'!A31</f>
        <v>Nov</v>
      </c>
      <c r="B29" s="161">
        <f>'[4]Cafe Exp'!B31</f>
        <v>50.013216</v>
      </c>
      <c r="C29" s="186">
        <f>'[4]Cafe Exp'!C31/60</f>
        <v>0.30832743333333329</v>
      </c>
      <c r="D29" s="161">
        <f>'[4]Cafe Exp'!D31</f>
        <v>48.486387999999998</v>
      </c>
      <c r="E29" s="186">
        <f>'[4]Cafe Exp'!E31/60</f>
        <v>0.33488168333333335</v>
      </c>
      <c r="F29" s="161">
        <f>'[4]Cafe Exp'!F31</f>
        <v>44.264591000000003</v>
      </c>
      <c r="G29" s="186">
        <f>'[4]Cafe Exp'!G31/60</f>
        <v>0.33895219999999998</v>
      </c>
      <c r="H29" s="161">
        <f>'[4]Cafe Exp'!H31</f>
        <v>42.371214000000002</v>
      </c>
      <c r="I29" s="186">
        <f>'[4]Cafe Exp'!I31/60</f>
        <v>0.34596591666666665</v>
      </c>
      <c r="J29" s="161">
        <f>'[4]Cafe Exp'!J31</f>
        <v>45.027994</v>
      </c>
      <c r="K29" s="161">
        <f>'[4]Cafe Exp'!K31/60</f>
        <v>0.3367392666666667</v>
      </c>
      <c r="L29" s="161">
        <f>'[4]Cafe Exp'!L31</f>
        <v>60.671404000000003</v>
      </c>
      <c r="M29" s="186">
        <f>'[4]Cafe Exp'!M31/60</f>
        <v>0.29950175778961169</v>
      </c>
      <c r="N29" s="162">
        <f>'[4]Cafe Exp'!N31</f>
        <v>57.42351</v>
      </c>
      <c r="O29" s="186">
        <f>'[4]Cafe Exp'!O31/60</f>
        <v>0.1103204</v>
      </c>
      <c r="P29" s="162">
        <f>'[4]Cafe Exp'!P31</f>
        <v>90.789506000000003</v>
      </c>
      <c r="Q29" s="186">
        <f>'[4]Cafe Exp'!Q31/60</f>
        <v>0.36287771019033499</v>
      </c>
      <c r="R29" s="162">
        <f>'[4]Cafe Exp'!R31</f>
        <v>83.7413319999999</v>
      </c>
      <c r="S29" s="186">
        <f>'[4]Cafe Exp'!S31/60</f>
        <v>0.29749182664210833</v>
      </c>
      <c r="T29" s="162">
        <f>'[4]Cafe Exp'!T31</f>
        <v>0</v>
      </c>
      <c r="U29" s="197">
        <f>'[4]Cafe Exp'!U31/60</f>
        <v>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ht="15" x14ac:dyDescent="0.25">
      <c r="A30" s="128" t="str">
        <f>'[4]Cafe Exp'!A32</f>
        <v>Dez</v>
      </c>
      <c r="B30" s="161">
        <f>'[4]Cafe Exp'!B32</f>
        <v>64.432354000000004</v>
      </c>
      <c r="C30" s="186">
        <f>'[4]Cafe Exp'!C32/60</f>
        <v>0.39770220000000001</v>
      </c>
      <c r="D30" s="161">
        <f>'[4]Cafe Exp'!D32</f>
        <v>55.304138999999999</v>
      </c>
      <c r="E30" s="186">
        <f>'[4]Cafe Exp'!E32/60</f>
        <v>0.38763245000000002</v>
      </c>
      <c r="F30" s="161">
        <f>'[4]Cafe Exp'!F32</f>
        <v>49.097530999999996</v>
      </c>
      <c r="G30" s="186">
        <f>'[4]Cafe Exp'!G32/60</f>
        <v>0.37164518333333335</v>
      </c>
      <c r="H30" s="161">
        <f>'[4]Cafe Exp'!H32</f>
        <v>46.782561000000001</v>
      </c>
      <c r="I30" s="186">
        <f>'[4]Cafe Exp'!I32/60</f>
        <v>0.37409111666666667</v>
      </c>
      <c r="J30" s="161">
        <f>'[4]Cafe Exp'!J32</f>
        <v>68.000882000000004</v>
      </c>
      <c r="K30" s="161">
        <f>'[4]Cafe Exp'!K32/60</f>
        <v>0.51610824999999994</v>
      </c>
      <c r="L30" s="161">
        <f>'[4]Cafe Exp'!L32</f>
        <v>61.146507</v>
      </c>
      <c r="M30" s="186">
        <f>'[4]Cafe Exp'!M32/60</f>
        <v>0.3226653737807117</v>
      </c>
      <c r="N30" s="162">
        <f>'[4]Cafe Exp'!N32</f>
        <v>54.661892999999999</v>
      </c>
      <c r="O30" s="186">
        <f>'[4]Cafe Exp'!O32/60</f>
        <v>0.10517131666666667</v>
      </c>
      <c r="P30" s="162">
        <f>'[4]Cafe Exp'!P32</f>
        <v>112.38559600000001</v>
      </c>
      <c r="Q30" s="186">
        <f>'[4]Cafe Exp'!Q32/60</f>
        <v>0.42565995041705001</v>
      </c>
      <c r="R30" s="162">
        <f>'[4]Cafe Exp'!R32</f>
        <v>91.342597999999995</v>
      </c>
      <c r="S30" s="186">
        <f>'[4]Cafe Exp'!S32/60</f>
        <v>0.33216573074510836</v>
      </c>
      <c r="T30" s="162">
        <f>'[4]Cafe Exp'!T32</f>
        <v>0</v>
      </c>
      <c r="U30" s="197">
        <f>'[4]Cafe Exp'!U32/60</f>
        <v>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ht="15" x14ac:dyDescent="0.25">
      <c r="A31" s="134" t="str">
        <f>'[4]Cafe Exp'!A33</f>
        <v>Café Torrado</v>
      </c>
      <c r="B31" s="167">
        <f>'[4]Cafe Exp'!B33</f>
        <v>13.175662000000001</v>
      </c>
      <c r="C31" s="189">
        <f>'[4]Cafe Exp'!C33/60</f>
        <v>3.52629E-2</v>
      </c>
      <c r="D31" s="167">
        <f>'[4]Cafe Exp'!D33</f>
        <v>11.668724999999998</v>
      </c>
      <c r="E31" s="189">
        <f>'[4]Cafe Exp'!E33/60</f>
        <v>3.6722033333333334E-2</v>
      </c>
      <c r="F31" s="167">
        <f>'[4]Cafe Exp'!F33</f>
        <v>9.7658540000000009</v>
      </c>
      <c r="G31" s="189">
        <f>'[4]Cafe Exp'!G33/60</f>
        <v>3.8399216666666666E-2</v>
      </c>
      <c r="H31" s="167">
        <f>'[4]Cafe Exp'!H33</f>
        <v>22.516658</v>
      </c>
      <c r="I31" s="189">
        <f>'[4]Cafe Exp'!I33/60</f>
        <v>0.12779053333333332</v>
      </c>
      <c r="J31" s="167">
        <f>'[4]Cafe Exp'!J33</f>
        <v>28.463187999999995</v>
      </c>
      <c r="K31" s="177">
        <f>'[4]Cafe Exp'!K33/60</f>
        <v>0.10960620000000001</v>
      </c>
      <c r="L31" s="167">
        <f>'[4]Cafe Exp'!L33</f>
        <v>28.325065000000002</v>
      </c>
      <c r="M31" s="189">
        <f>'[4]Cafe Exp'!M33/60</f>
        <v>6.6412388372055681E-2</v>
      </c>
      <c r="N31" s="168">
        <f>'[4]Cafe Exp'!N33</f>
        <v>35.364129000000005</v>
      </c>
      <c r="O31" s="189">
        <f>'[4]Cafe Exp'!O33/60</f>
        <v>8.3852416710726393E-2</v>
      </c>
      <c r="P31" s="168">
        <f>'[4]Cafe Exp'!P33</f>
        <v>35.424352000000006</v>
      </c>
      <c r="Q31" s="189">
        <f>'[4]Cafe Exp'!Q33/60</f>
        <v>8.0989803969049437E-2</v>
      </c>
      <c r="R31" s="168">
        <f>'[4]Cafe Exp'!R33</f>
        <v>55.152001999999989</v>
      </c>
      <c r="S31" s="189">
        <f>'[4]Cafe Exp'!S33/60</f>
        <v>9.977538366705975E-2</v>
      </c>
      <c r="T31" s="168">
        <f>'[4]Cafe Exp'!T33</f>
        <v>26.476931</v>
      </c>
      <c r="U31" s="200">
        <f>'[4]Cafe Exp'!U33/60</f>
        <v>4.8612033496642101E-2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ht="15" x14ac:dyDescent="0.25">
      <c r="A32" s="129" t="str">
        <f>'[4]Cafe Exp'!A34</f>
        <v>Jan</v>
      </c>
      <c r="B32" s="161">
        <f>'[4]Cafe Exp'!B34</f>
        <v>1.7526409999999999</v>
      </c>
      <c r="C32" s="186">
        <f>'[4]Cafe Exp'!C34/60</f>
        <v>4.7662E-3</v>
      </c>
      <c r="D32" s="161">
        <f>'[4]Cafe Exp'!D34</f>
        <v>1.0537259999999999</v>
      </c>
      <c r="E32" s="186">
        <f>'[4]Cafe Exp'!E34/60</f>
        <v>2.4858333333333334E-3</v>
      </c>
      <c r="F32" s="161">
        <f>'[4]Cafe Exp'!F34</f>
        <v>0.941106</v>
      </c>
      <c r="G32" s="186">
        <f>'[4]Cafe Exp'!G34/60</f>
        <v>3.8538499999999998E-3</v>
      </c>
      <c r="H32" s="161">
        <f>'[4]Cafe Exp'!H34</f>
        <v>0.64755200000000002</v>
      </c>
      <c r="I32" s="186">
        <f>'[4]Cafe Exp'!I34/60</f>
        <v>2.4351333333333331E-3</v>
      </c>
      <c r="J32" s="161">
        <f>'[4]Cafe Exp'!J34</f>
        <v>1.8837140000000001</v>
      </c>
      <c r="K32" s="174">
        <f>'[4]Cafe Exp'!K34/60</f>
        <v>8.9180166666666671E-3</v>
      </c>
      <c r="L32" s="161">
        <f>'[4]Cafe Exp'!L34</f>
        <v>1.7693589999999999</v>
      </c>
      <c r="M32" s="186">
        <f>'[4]Cafe Exp'!M34/60</f>
        <v>5.18595499328375E-3</v>
      </c>
      <c r="N32" s="162">
        <f>'[4]Cafe Exp'!N34</f>
        <v>2.0598369999999999</v>
      </c>
      <c r="O32" s="186">
        <f>'[4]Cafe Exp'!O34/60</f>
        <v>4.7953317266265496E-3</v>
      </c>
      <c r="P32" s="162">
        <f>'[4]Cafe Exp'!P34</f>
        <v>1.925419</v>
      </c>
      <c r="Q32" s="186">
        <f>'[4]Cafe Exp'!Q34/60</f>
        <v>4.4992512791951498E-3</v>
      </c>
      <c r="R32" s="162">
        <f>'[4]Cafe Exp'!R34</f>
        <v>4.43736</v>
      </c>
      <c r="S32" s="186">
        <f>'[4]Cafe Exp'!S34/60</f>
        <v>7.6240666666666668E-3</v>
      </c>
      <c r="T32" s="162">
        <f>'[4]Cafe Exp'!T34</f>
        <v>3.082554</v>
      </c>
      <c r="U32" s="197">
        <f>'[4]Cafe Exp'!U34/60</f>
        <v>5.8283802547931668E-3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27" ht="15" x14ac:dyDescent="0.25">
      <c r="A33" s="128" t="str">
        <f>'[4]Cafe Exp'!A35</f>
        <v>Fev</v>
      </c>
      <c r="B33" s="161">
        <f>'[4]Cafe Exp'!B35</f>
        <v>1.0439430000000001</v>
      </c>
      <c r="C33" s="186">
        <f>'[4]Cafe Exp'!C35/60</f>
        <v>3.0204166666666665E-3</v>
      </c>
      <c r="D33" s="161">
        <f>'[4]Cafe Exp'!D35</f>
        <v>0.82183099999999998</v>
      </c>
      <c r="E33" s="186">
        <f>'[4]Cafe Exp'!E35/60</f>
        <v>2.0961499999999997E-3</v>
      </c>
      <c r="F33" s="161">
        <f>'[4]Cafe Exp'!F35</f>
        <v>0.49346499999999999</v>
      </c>
      <c r="G33" s="186">
        <f>'[4]Cafe Exp'!G35/60</f>
        <v>1.5090833333333334E-3</v>
      </c>
      <c r="H33" s="161">
        <f>'[4]Cafe Exp'!H35</f>
        <v>0.92223699999999997</v>
      </c>
      <c r="I33" s="186">
        <f>'[4]Cafe Exp'!I35/60</f>
        <v>3.6422333333333335E-3</v>
      </c>
      <c r="J33" s="161">
        <f>'[4]Cafe Exp'!J35</f>
        <v>2.4011089999999999</v>
      </c>
      <c r="K33" s="174">
        <f>'[4]Cafe Exp'!K35/60</f>
        <v>1.4378483333333332E-2</v>
      </c>
      <c r="L33" s="161">
        <f>'[4]Cafe Exp'!L35</f>
        <v>1.976647</v>
      </c>
      <c r="M33" s="186">
        <f>'[4]Cafe Exp'!M35/60</f>
        <v>4.4203583652655341E-3</v>
      </c>
      <c r="N33" s="162">
        <f>'[4]Cafe Exp'!N35</f>
        <v>2.941818</v>
      </c>
      <c r="O33" s="186">
        <f>'[4]Cafe Exp'!O35/60</f>
        <v>7.3360282054305004E-3</v>
      </c>
      <c r="P33" s="162">
        <f>'[4]Cafe Exp'!P35</f>
        <v>2.1186799999999999</v>
      </c>
      <c r="Q33" s="186">
        <f>'[4]Cafe Exp'!Q35/60</f>
        <v>5.723642343731716E-3</v>
      </c>
      <c r="R33" s="162">
        <f>'[4]Cafe Exp'!R35</f>
        <v>3.7745190000000002</v>
      </c>
      <c r="S33" s="186">
        <f>'[4]Cafe Exp'!S35/60</f>
        <v>7.8553856180071831E-3</v>
      </c>
      <c r="T33" s="162">
        <f>'[4]Cafe Exp'!T35</f>
        <v>3.8847399999999999</v>
      </c>
      <c r="U33" s="197">
        <f>'[4]Cafe Exp'!U35/60</f>
        <v>7.6550841419935171E-3</v>
      </c>
      <c r="V33"/>
      <c r="W33"/>
      <c r="X33"/>
      <c r="Y33"/>
      <c r="Z33"/>
      <c r="AA33"/>
    </row>
    <row r="34" spans="1:27" ht="15" x14ac:dyDescent="0.25">
      <c r="A34" s="128" t="str">
        <f>'[4]Cafe Exp'!A36</f>
        <v>Mar</v>
      </c>
      <c r="B34" s="161">
        <f>'[4]Cafe Exp'!B36</f>
        <v>0.948156</v>
      </c>
      <c r="C34" s="186">
        <f>'[4]Cafe Exp'!C36/60</f>
        <v>2.0322999999999999E-3</v>
      </c>
      <c r="D34" s="161">
        <f>'[4]Cafe Exp'!D36</f>
        <v>1.002969</v>
      </c>
      <c r="E34" s="186">
        <f>'[4]Cafe Exp'!E36/60</f>
        <v>3.2365333333333334E-3</v>
      </c>
      <c r="F34" s="161">
        <f>'[4]Cafe Exp'!F36</f>
        <v>0.93912499999999999</v>
      </c>
      <c r="G34" s="186">
        <f>'[4]Cafe Exp'!G36/60</f>
        <v>3.0225833333333333E-3</v>
      </c>
      <c r="H34" s="161">
        <f>'[4]Cafe Exp'!H36</f>
        <v>1.20895</v>
      </c>
      <c r="I34" s="186">
        <f>'[4]Cafe Exp'!I36/60</f>
        <v>4.3957666666666661E-3</v>
      </c>
      <c r="J34" s="161">
        <f>'[4]Cafe Exp'!J36</f>
        <v>2.3073350000000001</v>
      </c>
      <c r="K34" s="174">
        <f>'[4]Cafe Exp'!K36/60</f>
        <v>1.0838666666666667E-2</v>
      </c>
      <c r="L34" s="161">
        <f>'[4]Cafe Exp'!L36</f>
        <v>2.0903239999999998</v>
      </c>
      <c r="M34" s="186">
        <f>'[4]Cafe Exp'!M36/60</f>
        <v>5.0167366669058838E-3</v>
      </c>
      <c r="N34" s="162">
        <f>'[4]Cafe Exp'!N36</f>
        <v>1.9467859999999999</v>
      </c>
      <c r="O34" s="186">
        <f>'[4]Cafe Exp'!O36/60</f>
        <v>3.9685383607546499E-3</v>
      </c>
      <c r="P34" s="162">
        <f>'[4]Cafe Exp'!P36</f>
        <v>2.4849359999999998</v>
      </c>
      <c r="Q34" s="186">
        <f>'[4]Cafe Exp'!Q36/60</f>
        <v>7.1408794648766503E-3</v>
      </c>
      <c r="R34" s="162">
        <f>'[4]Cafe Exp'!R36</f>
        <v>4.2271539999999996</v>
      </c>
      <c r="S34" s="186">
        <f>'[4]Cafe Exp'!S36/60</f>
        <v>7.1836674706498831E-3</v>
      </c>
      <c r="T34" s="162">
        <f>'[4]Cafe Exp'!T36</f>
        <v>4.5609140000000004</v>
      </c>
      <c r="U34" s="197">
        <f>'[4]Cafe Exp'!U36/60</f>
        <v>7.7038992675105668E-3</v>
      </c>
      <c r="V34"/>
      <c r="W34"/>
      <c r="X34"/>
      <c r="Y34"/>
      <c r="Z34"/>
      <c r="AA34"/>
    </row>
    <row r="35" spans="1:27" ht="15" x14ac:dyDescent="0.25">
      <c r="A35" s="128" t="str">
        <f>'[4]Cafe Exp'!A37</f>
        <v>Abr</v>
      </c>
      <c r="B35" s="161">
        <f>'[4]Cafe Exp'!B37</f>
        <v>0.92489299999999997</v>
      </c>
      <c r="C35" s="186">
        <f>'[4]Cafe Exp'!C37/60</f>
        <v>2.3687833333333333E-3</v>
      </c>
      <c r="D35" s="161">
        <f>'[4]Cafe Exp'!D37</f>
        <v>1.382414</v>
      </c>
      <c r="E35" s="186">
        <f>'[4]Cafe Exp'!E37/60</f>
        <v>3.5032166666666667E-3</v>
      </c>
      <c r="F35" s="161">
        <f>'[4]Cafe Exp'!F37</f>
        <v>0.70025300000000001</v>
      </c>
      <c r="G35" s="186">
        <f>'[4]Cafe Exp'!G37/60</f>
        <v>2.3960000000000001E-3</v>
      </c>
      <c r="H35" s="161">
        <f>'[4]Cafe Exp'!H37</f>
        <v>1.0236190000000001</v>
      </c>
      <c r="I35" s="186">
        <f>'[4]Cafe Exp'!I37/60</f>
        <v>4.4984833333333333E-3</v>
      </c>
      <c r="J35" s="161">
        <f>'[4]Cafe Exp'!J37</f>
        <v>1.783161</v>
      </c>
      <c r="K35" s="174">
        <f>'[4]Cafe Exp'!K37/60</f>
        <v>7.3729333333333331E-3</v>
      </c>
      <c r="L35" s="161">
        <f>'[4]Cafe Exp'!L37</f>
        <v>2.954488</v>
      </c>
      <c r="M35" s="186">
        <f>'[4]Cafe Exp'!M37/60</f>
        <v>7.0940650049845337E-3</v>
      </c>
      <c r="N35" s="162">
        <f>'[4]Cafe Exp'!N37</f>
        <v>3.1117499999999998</v>
      </c>
      <c r="O35" s="186">
        <f>'[4]Cafe Exp'!O37/60</f>
        <v>7.51880003564755E-3</v>
      </c>
      <c r="P35" s="162">
        <f>'[4]Cafe Exp'!P37</f>
        <v>2.8366730000000002</v>
      </c>
      <c r="Q35" s="186">
        <f>'[4]Cafe Exp'!Q37/60</f>
        <v>6.6143560388088165E-3</v>
      </c>
      <c r="R35" s="162">
        <f>'[4]Cafe Exp'!R37</f>
        <v>4.5806610000000001</v>
      </c>
      <c r="S35" s="186">
        <f>'[4]Cafe Exp'!S37/60</f>
        <v>9.1541415464878005E-3</v>
      </c>
      <c r="T35" s="162">
        <f>'[4]Cafe Exp'!T37</f>
        <v>4.2479579999999997</v>
      </c>
      <c r="U35" s="197">
        <f>'[4]Cafe Exp'!U37/60</f>
        <v>7.7754670064608166E-3</v>
      </c>
      <c r="V35"/>
      <c r="W35"/>
      <c r="X35"/>
      <c r="Y35"/>
      <c r="Z35"/>
      <c r="AA35"/>
    </row>
    <row r="36" spans="1:27" ht="15" x14ac:dyDescent="0.25">
      <c r="A36" s="128" t="str">
        <f>'[4]Cafe Exp'!A38</f>
        <v>Mai</v>
      </c>
      <c r="B36" s="161">
        <f>'[4]Cafe Exp'!B38</f>
        <v>1.3805810000000001</v>
      </c>
      <c r="C36" s="186">
        <f>'[4]Cafe Exp'!C38/60</f>
        <v>3.3908333333333334E-3</v>
      </c>
      <c r="D36" s="161">
        <f>'[4]Cafe Exp'!D38</f>
        <v>0.26084499999999999</v>
      </c>
      <c r="E36" s="186">
        <f>'[4]Cafe Exp'!E38/60</f>
        <v>7.4258333333333327E-4</v>
      </c>
      <c r="F36" s="161">
        <f>'[4]Cafe Exp'!F38</f>
        <v>0.587615</v>
      </c>
      <c r="G36" s="186">
        <f>'[4]Cafe Exp'!G38/60</f>
        <v>2.1052833333333335E-3</v>
      </c>
      <c r="H36" s="161">
        <f>'[4]Cafe Exp'!H38</f>
        <v>1.1903189999999999</v>
      </c>
      <c r="I36" s="186">
        <f>'[4]Cafe Exp'!I38/60</f>
        <v>6.0355000000000001E-3</v>
      </c>
      <c r="J36" s="161">
        <f>'[4]Cafe Exp'!J38</f>
        <v>2.4196049999999998</v>
      </c>
      <c r="K36" s="174">
        <f>'[4]Cafe Exp'!K38/60</f>
        <v>1.02576E-2</v>
      </c>
      <c r="L36" s="161">
        <f>'[4]Cafe Exp'!L38</f>
        <v>2.060038</v>
      </c>
      <c r="M36" s="186">
        <f>'[4]Cafe Exp'!M38/60</f>
        <v>4.6931816145340671E-3</v>
      </c>
      <c r="N36" s="162">
        <f>'[4]Cafe Exp'!N38</f>
        <v>2.9482309999999998</v>
      </c>
      <c r="O36" s="186">
        <f>'[4]Cafe Exp'!O38/60</f>
        <v>7.4048083488265663E-3</v>
      </c>
      <c r="P36" s="162">
        <f>'[4]Cafe Exp'!P38</f>
        <v>2.7396530000000001</v>
      </c>
      <c r="Q36" s="186">
        <f>'[4]Cafe Exp'!Q38/60</f>
        <v>6.4258037880221995E-3</v>
      </c>
      <c r="R36" s="162">
        <f>'[4]Cafe Exp'!R38</f>
        <v>4.3215139999999996</v>
      </c>
      <c r="S36" s="186">
        <f>'[4]Cafe Exp'!S38/60</f>
        <v>7.5508807126840006E-3</v>
      </c>
      <c r="T36" s="162">
        <f>'[4]Cafe Exp'!T38</f>
        <v>5.9381069999999996</v>
      </c>
      <c r="U36" s="197">
        <f>'[4]Cafe Exp'!U38/60</f>
        <v>1.2123729378541316E-2</v>
      </c>
      <c r="V36"/>
      <c r="W36"/>
      <c r="X36"/>
      <c r="Y36"/>
      <c r="Z36"/>
      <c r="AA36"/>
    </row>
    <row r="37" spans="1:27" ht="15" x14ac:dyDescent="0.25">
      <c r="A37" s="128" t="str">
        <f>'[4]Cafe Exp'!A39</f>
        <v>Jun</v>
      </c>
      <c r="B37" s="161">
        <f>'[4]Cafe Exp'!B39</f>
        <v>1.2323500000000001</v>
      </c>
      <c r="C37" s="186">
        <f>'[4]Cafe Exp'!C39/60</f>
        <v>3.2394500000000001E-3</v>
      </c>
      <c r="D37" s="161">
        <f>'[4]Cafe Exp'!D39</f>
        <v>0.80261899999999997</v>
      </c>
      <c r="E37" s="186">
        <f>'[4]Cafe Exp'!E39/60</f>
        <v>2.4123833333333333E-3</v>
      </c>
      <c r="F37" s="161">
        <f>'[4]Cafe Exp'!F39</f>
        <v>0.76641899999999996</v>
      </c>
      <c r="G37" s="186">
        <f>'[4]Cafe Exp'!G39/60</f>
        <v>1.9656166666666666E-3</v>
      </c>
      <c r="H37" s="161">
        <f>'[4]Cafe Exp'!H39</f>
        <v>1.3825860000000001</v>
      </c>
      <c r="I37" s="186">
        <f>'[4]Cafe Exp'!I39/60</f>
        <v>7.3461999999999998E-3</v>
      </c>
      <c r="J37" s="161">
        <f>'[4]Cafe Exp'!J39</f>
        <v>2.7185899999999998</v>
      </c>
      <c r="K37" s="174">
        <f>'[4]Cafe Exp'!K39/60</f>
        <v>1.221875E-2</v>
      </c>
      <c r="L37" s="161">
        <f>'[4]Cafe Exp'!L39</f>
        <v>3.123291</v>
      </c>
      <c r="M37" s="186">
        <f>'[4]Cafe Exp'!M39/60</f>
        <v>6.6379416700601502E-3</v>
      </c>
      <c r="N37" s="162">
        <f>'[4]Cafe Exp'!N39</f>
        <v>2.5803690000000001</v>
      </c>
      <c r="O37" s="186">
        <f>'[4]Cafe Exp'!O39/60</f>
        <v>5.5561666666666667E-3</v>
      </c>
      <c r="P37" s="162">
        <f>'[4]Cafe Exp'!P39</f>
        <v>2.5808460000000002</v>
      </c>
      <c r="Q37" s="186">
        <f>'[4]Cafe Exp'!Q39/60</f>
        <v>5.7376643578132E-3</v>
      </c>
      <c r="R37" s="162">
        <f>'[4]Cafe Exp'!R39</f>
        <v>3.388852</v>
      </c>
      <c r="S37" s="186">
        <f>'[4]Cafe Exp'!S39/60</f>
        <v>6.0652744849403663E-3</v>
      </c>
      <c r="T37" s="162">
        <f>'[4]Cafe Exp'!T39</f>
        <v>4.7626580000000001</v>
      </c>
      <c r="U37" s="197">
        <f>'[4]Cafe Exp'!U39/60</f>
        <v>7.5254734473427171E-3</v>
      </c>
      <c r="V37"/>
      <c r="W37"/>
      <c r="X37"/>
      <c r="Y37"/>
      <c r="Z37"/>
      <c r="AA37"/>
    </row>
    <row r="38" spans="1:27" ht="15" x14ac:dyDescent="0.25">
      <c r="A38" s="128" t="str">
        <f>'[4]Cafe Exp'!A40</f>
        <v>Jul</v>
      </c>
      <c r="B38" s="161">
        <f>'[4]Cafe Exp'!B40</f>
        <v>0.86006300000000002</v>
      </c>
      <c r="C38" s="186">
        <f>'[4]Cafe Exp'!C40/60</f>
        <v>2.2685333333333337E-3</v>
      </c>
      <c r="D38" s="161">
        <f>'[4]Cafe Exp'!D40</f>
        <v>1.0103629999999999</v>
      </c>
      <c r="E38" s="186">
        <f>'[4]Cafe Exp'!E40/60</f>
        <v>2.7794833333333333E-3</v>
      </c>
      <c r="F38" s="161">
        <f>'[4]Cafe Exp'!F40</f>
        <v>1.1470320000000001</v>
      </c>
      <c r="G38" s="186">
        <f>'[4]Cafe Exp'!G40/60</f>
        <v>6.4029500000000001E-3</v>
      </c>
      <c r="H38" s="161">
        <f>'[4]Cafe Exp'!H40</f>
        <v>2.2997200000000002</v>
      </c>
      <c r="I38" s="186">
        <f>'[4]Cafe Exp'!I40/60</f>
        <v>1.43944E-2</v>
      </c>
      <c r="J38" s="161">
        <f>'[4]Cafe Exp'!J40</f>
        <v>2.3881459999999999</v>
      </c>
      <c r="K38" s="174">
        <f>'[4]Cafe Exp'!K40/60</f>
        <v>9.1250499999999991E-3</v>
      </c>
      <c r="L38" s="161">
        <f>'[4]Cafe Exp'!L40</f>
        <v>2.6839050000000002</v>
      </c>
      <c r="M38" s="186">
        <f>'[4]Cafe Exp'!M40/60</f>
        <v>6.1982417735179174E-3</v>
      </c>
      <c r="N38" s="162">
        <f>'[4]Cafe Exp'!N40</f>
        <v>2.7677170000000002</v>
      </c>
      <c r="O38" s="186">
        <f>'[4]Cafe Exp'!O40/60</f>
        <v>5.8867338021198834E-3</v>
      </c>
      <c r="P38" s="162">
        <f>'[4]Cafe Exp'!P40</f>
        <v>2.871105</v>
      </c>
      <c r="Q38" s="186">
        <f>'[4]Cafe Exp'!Q40/60</f>
        <v>6.5789414155920335E-3</v>
      </c>
      <c r="R38" s="162">
        <f>'[4]Cafe Exp'!R40</f>
        <v>6.1560139999999999</v>
      </c>
      <c r="S38" s="186">
        <f>'[4]Cafe Exp'!S40/60</f>
        <v>9.9506464219172829E-3</v>
      </c>
      <c r="T38" s="162">
        <f>'[4]Cafe Exp'!T40</f>
        <v>0</v>
      </c>
      <c r="U38" s="197">
        <f>'[4]Cafe Exp'!U40/60</f>
        <v>0</v>
      </c>
      <c r="V38"/>
      <c r="W38"/>
      <c r="X38"/>
      <c r="Y38"/>
      <c r="Z38"/>
      <c r="AA38"/>
    </row>
    <row r="39" spans="1:27" ht="15" x14ac:dyDescent="0.25">
      <c r="A39" s="128" t="str">
        <f>'[4]Cafe Exp'!A41</f>
        <v>Ago</v>
      </c>
      <c r="B39" s="161">
        <f>'[4]Cafe Exp'!B41</f>
        <v>1.138927</v>
      </c>
      <c r="C39" s="186">
        <f>'[4]Cafe Exp'!C41/60</f>
        <v>2.8037500000000003E-3</v>
      </c>
      <c r="D39" s="161">
        <f>'[4]Cafe Exp'!D41</f>
        <v>1.28592</v>
      </c>
      <c r="E39" s="186">
        <f>'[4]Cafe Exp'!E41/60</f>
        <v>4.3817333333333337E-3</v>
      </c>
      <c r="F39" s="161">
        <f>'[4]Cafe Exp'!F41</f>
        <v>0.67305499999999996</v>
      </c>
      <c r="G39" s="186">
        <f>'[4]Cafe Exp'!G41/60</f>
        <v>2.5580833333333336E-3</v>
      </c>
      <c r="H39" s="161">
        <f>'[4]Cafe Exp'!H41</f>
        <v>1.734907</v>
      </c>
      <c r="I39" s="186">
        <f>'[4]Cafe Exp'!I41/60</f>
        <v>9.0909333333333339E-3</v>
      </c>
      <c r="J39" s="161">
        <f>'[4]Cafe Exp'!J41</f>
        <v>2.8176350000000001</v>
      </c>
      <c r="K39" s="174">
        <f>'[4]Cafe Exp'!K41/60</f>
        <v>9.915383333333333E-3</v>
      </c>
      <c r="L39" s="161">
        <f>'[4]Cafe Exp'!L41</f>
        <v>2.1594769999999999</v>
      </c>
      <c r="M39" s="186">
        <f>'[4]Cafe Exp'!M41/60</f>
        <v>5.0970350556055659E-3</v>
      </c>
      <c r="N39" s="162">
        <f>'[4]Cafe Exp'!N41</f>
        <v>4.1052520000000001</v>
      </c>
      <c r="O39" s="186">
        <f>'[4]Cafe Exp'!O41/60</f>
        <v>8.0091149574398994E-3</v>
      </c>
      <c r="P39" s="162">
        <f>'[4]Cafe Exp'!P41</f>
        <v>3.0841349999999998</v>
      </c>
      <c r="Q39" s="186">
        <f>'[4]Cafe Exp'!Q41/60</f>
        <v>7.0462954138239163E-3</v>
      </c>
      <c r="R39" s="162">
        <f>'[4]Cafe Exp'!R41</f>
        <v>4.5031220000000003</v>
      </c>
      <c r="S39" s="186">
        <f>'[4]Cafe Exp'!S41/60</f>
        <v>7.8266353987773343E-3</v>
      </c>
      <c r="T39" s="162">
        <f>'[4]Cafe Exp'!T41</f>
        <v>0</v>
      </c>
      <c r="U39" s="197">
        <f>'[4]Cafe Exp'!U41/60</f>
        <v>0</v>
      </c>
      <c r="V39"/>
      <c r="W39"/>
      <c r="X39"/>
      <c r="Y39"/>
      <c r="Z39"/>
      <c r="AA39"/>
    </row>
    <row r="40" spans="1:27" ht="15" x14ac:dyDescent="0.25">
      <c r="A40" s="128" t="str">
        <f>'[4]Cafe Exp'!A42</f>
        <v>Set</v>
      </c>
      <c r="B40" s="161">
        <f>'[4]Cafe Exp'!B42</f>
        <v>0.98836100000000005</v>
      </c>
      <c r="C40" s="186">
        <f>'[4]Cafe Exp'!C42/60</f>
        <v>2.6603500000000001E-3</v>
      </c>
      <c r="D40" s="161">
        <f>'[4]Cafe Exp'!D42</f>
        <v>0.72709800000000002</v>
      </c>
      <c r="E40" s="186">
        <f>'[4]Cafe Exp'!E42/60</f>
        <v>2.8244833333333336E-3</v>
      </c>
      <c r="F40" s="161">
        <f>'[4]Cafe Exp'!F42</f>
        <v>0.89200000000000002</v>
      </c>
      <c r="G40" s="186">
        <f>'[4]Cafe Exp'!G42/60</f>
        <v>4.1711500000000002E-3</v>
      </c>
      <c r="H40" s="161">
        <f>'[4]Cafe Exp'!H42</f>
        <v>2.4326219999999998</v>
      </c>
      <c r="I40" s="186">
        <f>'[4]Cafe Exp'!I42/60</f>
        <v>1.5441466666666665E-2</v>
      </c>
      <c r="J40" s="161">
        <f>'[4]Cafe Exp'!J42</f>
        <v>2.354565</v>
      </c>
      <c r="K40" s="174">
        <f>'[4]Cafe Exp'!K42/60</f>
        <v>7.8696333333333323E-3</v>
      </c>
      <c r="L40" s="161">
        <f>'[4]Cafe Exp'!L42</f>
        <v>2.2665690000000001</v>
      </c>
      <c r="M40" s="186">
        <f>'[4]Cafe Exp'!M42/60</f>
        <v>4.7935899866938664E-3</v>
      </c>
      <c r="N40" s="162">
        <f>'[4]Cafe Exp'!N42</f>
        <v>3.4335040000000001</v>
      </c>
      <c r="O40" s="186">
        <f>'[4]Cafe Exp'!O42/60</f>
        <v>9.4156112738807991E-3</v>
      </c>
      <c r="P40" s="162">
        <f>'[4]Cafe Exp'!P42</f>
        <v>2.903559</v>
      </c>
      <c r="Q40" s="186">
        <f>'[4]Cafe Exp'!Q42/60</f>
        <v>6.5524100748936328E-3</v>
      </c>
      <c r="R40" s="162">
        <f>'[4]Cafe Exp'!R42</f>
        <v>4.1350199999999999</v>
      </c>
      <c r="S40" s="186">
        <f>'[4]Cafe Exp'!S42/60</f>
        <v>8.9307534492850341E-3</v>
      </c>
      <c r="T40" s="162">
        <f>'[4]Cafe Exp'!T42</f>
        <v>0</v>
      </c>
      <c r="U40" s="197">
        <f>'[4]Cafe Exp'!U42/60</f>
        <v>0</v>
      </c>
      <c r="V40"/>
      <c r="W40"/>
      <c r="X40"/>
      <c r="Y40"/>
      <c r="Z40"/>
      <c r="AA40"/>
    </row>
    <row r="41" spans="1:27" ht="15" x14ac:dyDescent="0.25">
      <c r="A41" s="128" t="str">
        <f>'[4]Cafe Exp'!A43</f>
        <v>Out</v>
      </c>
      <c r="B41" s="161">
        <f>'[4]Cafe Exp'!B43</f>
        <v>0.72345000000000004</v>
      </c>
      <c r="C41" s="186">
        <f>'[4]Cafe Exp'!C43/60</f>
        <v>2.2864500000000002E-3</v>
      </c>
      <c r="D41" s="161">
        <f>'[4]Cafe Exp'!D43</f>
        <v>0.92481599999999997</v>
      </c>
      <c r="E41" s="186">
        <f>'[4]Cafe Exp'!E43/60</f>
        <v>3.3736499999999997E-3</v>
      </c>
      <c r="F41" s="161">
        <f>'[4]Cafe Exp'!F43</f>
        <v>0.86170000000000002</v>
      </c>
      <c r="G41" s="186">
        <f>'[4]Cafe Exp'!G43/60</f>
        <v>3.1158500000000003E-3</v>
      </c>
      <c r="H41" s="161">
        <f>'[4]Cafe Exp'!H43</f>
        <v>4.6481250000000003</v>
      </c>
      <c r="I41" s="186">
        <f>'[4]Cafe Exp'!I43/60</f>
        <v>3.1093916666666666E-2</v>
      </c>
      <c r="J41" s="161">
        <f>'[4]Cafe Exp'!J43</f>
        <v>2.1848030000000001</v>
      </c>
      <c r="K41" s="174">
        <f>'[4]Cafe Exp'!K43/60</f>
        <v>6.129516666666667E-3</v>
      </c>
      <c r="L41" s="161">
        <f>'[4]Cafe Exp'!L43</f>
        <v>2.3012030000000001</v>
      </c>
      <c r="M41" s="186">
        <f>'[4]Cafe Exp'!M43/60</f>
        <v>5.0672666155775333E-3</v>
      </c>
      <c r="N41" s="162">
        <f>'[4]Cafe Exp'!N43</f>
        <v>3.839413</v>
      </c>
      <c r="O41" s="186">
        <f>'[4]Cafe Exp'!O43/60</f>
        <v>1.301641666666665E-2</v>
      </c>
      <c r="P41" s="162">
        <f>'[4]Cafe Exp'!P43</f>
        <v>3.772958</v>
      </c>
      <c r="Q41" s="186">
        <f>'[4]Cafe Exp'!Q43/60</f>
        <v>7.6501949010888666E-3</v>
      </c>
      <c r="R41" s="162">
        <f>'[4]Cafe Exp'!R43</f>
        <v>4.4956189999999996</v>
      </c>
      <c r="S41" s="186">
        <f>'[4]Cafe Exp'!S43/60</f>
        <v>7.5916578602035828E-3</v>
      </c>
      <c r="T41" s="162">
        <f>'[4]Cafe Exp'!T43</f>
        <v>0</v>
      </c>
      <c r="U41" s="197">
        <f>'[4]Cafe Exp'!U43/60</f>
        <v>0</v>
      </c>
      <c r="V41"/>
      <c r="W41"/>
      <c r="X41"/>
      <c r="Y41"/>
      <c r="Z41"/>
      <c r="AA41"/>
    </row>
    <row r="42" spans="1:27" ht="15" x14ac:dyDescent="0.25">
      <c r="A42" s="128" t="str">
        <f>'[4]Cafe Exp'!A44</f>
        <v>Nov</v>
      </c>
      <c r="B42" s="161">
        <f>'[4]Cafe Exp'!B44</f>
        <v>1.0051239999999999</v>
      </c>
      <c r="C42" s="186">
        <f>'[4]Cafe Exp'!C44/60</f>
        <v>2.8941833333333334E-3</v>
      </c>
      <c r="D42" s="161">
        <f>'[4]Cafe Exp'!D44</f>
        <v>1.37967</v>
      </c>
      <c r="E42" s="186">
        <f>'[4]Cafe Exp'!E44/60</f>
        <v>5.7128500000000002E-3</v>
      </c>
      <c r="F42" s="161">
        <f>'[4]Cafe Exp'!F44</f>
        <v>0.98559399999999997</v>
      </c>
      <c r="G42" s="186">
        <f>'[4]Cafe Exp'!G44/60</f>
        <v>3.7544166666666668E-3</v>
      </c>
      <c r="H42" s="161">
        <f>'[4]Cafe Exp'!H44</f>
        <v>2.9020130000000002</v>
      </c>
      <c r="I42" s="186">
        <f>'[4]Cafe Exp'!I44/60</f>
        <v>1.87452E-2</v>
      </c>
      <c r="J42" s="161">
        <f>'[4]Cafe Exp'!J44</f>
        <v>2.449951</v>
      </c>
      <c r="K42" s="174">
        <f>'[4]Cafe Exp'!K44/60</f>
        <v>5.7353500000000002E-3</v>
      </c>
      <c r="L42" s="161">
        <f>'[4]Cafe Exp'!L44</f>
        <v>2.7312979999999998</v>
      </c>
      <c r="M42" s="186">
        <f>'[4]Cafe Exp'!M44/60</f>
        <v>6.8630365851879167E-3</v>
      </c>
      <c r="N42" s="162">
        <f>'[4]Cafe Exp'!N44</f>
        <v>2.374857</v>
      </c>
      <c r="O42" s="186">
        <f>'[4]Cafe Exp'!O44/60</f>
        <v>4.4035833333333331E-3</v>
      </c>
      <c r="P42" s="162">
        <f>'[4]Cafe Exp'!P44</f>
        <v>4.258451</v>
      </c>
      <c r="Q42" s="186">
        <f>'[4]Cafe Exp'!Q44/60</f>
        <v>8.7868295389215163E-3</v>
      </c>
      <c r="R42" s="162">
        <f>'[4]Cafe Exp'!R44</f>
        <v>6.5235620000000001</v>
      </c>
      <c r="S42" s="186">
        <f>'[4]Cafe Exp'!S44/60</f>
        <v>1.1683655236426983E-2</v>
      </c>
      <c r="T42" s="162">
        <f>'[4]Cafe Exp'!T44</f>
        <v>0</v>
      </c>
      <c r="U42" s="197">
        <f>'[4]Cafe Exp'!U44/60</f>
        <v>0</v>
      </c>
      <c r="V42"/>
      <c r="W42"/>
      <c r="X42"/>
      <c r="Y42"/>
      <c r="Z42"/>
      <c r="AA42"/>
    </row>
    <row r="43" spans="1:27" customFormat="1" ht="15" x14ac:dyDescent="0.25">
      <c r="A43" s="135" t="str">
        <f>'[4]Cafe Exp'!A45</f>
        <v>Dez</v>
      </c>
      <c r="B43" s="169">
        <f>'[4]Cafe Exp'!B45</f>
        <v>1.177173</v>
      </c>
      <c r="C43" s="190">
        <f>'[4]Cafe Exp'!C45/60</f>
        <v>3.5316499999999999E-3</v>
      </c>
      <c r="D43" s="169">
        <f>'[4]Cafe Exp'!D45</f>
        <v>1.016454</v>
      </c>
      <c r="E43" s="190">
        <f>'[4]Cafe Exp'!E45/60</f>
        <v>3.1731333333333334E-3</v>
      </c>
      <c r="F43" s="169">
        <f>'[4]Cafe Exp'!F45</f>
        <v>0.77849000000000002</v>
      </c>
      <c r="G43" s="190">
        <f>'[4]Cafe Exp'!G45/60</f>
        <v>3.5443499999999999E-3</v>
      </c>
      <c r="H43" s="169">
        <f>'[4]Cafe Exp'!H45</f>
        <v>2.1240079999999999</v>
      </c>
      <c r="I43" s="190">
        <f>'[4]Cafe Exp'!I45/60</f>
        <v>1.06713E-2</v>
      </c>
      <c r="J43" s="169">
        <f>'[4]Cafe Exp'!J45</f>
        <v>2.7545739999999999</v>
      </c>
      <c r="K43" s="178">
        <f>'[4]Cafe Exp'!K45/60</f>
        <v>6.8468166666666667E-3</v>
      </c>
      <c r="L43" s="169">
        <f>'[4]Cafe Exp'!L45</f>
        <v>2.208466</v>
      </c>
      <c r="M43" s="190">
        <f>'[4]Cafe Exp'!M45/60</f>
        <v>5.3449800404389673E-3</v>
      </c>
      <c r="N43" s="170">
        <f>'[4]Cafe Exp'!N45</f>
        <v>3.2545950000000001</v>
      </c>
      <c r="O43" s="190">
        <f>'[4]Cafe Exp'!O45/60</f>
        <v>6.5412833333333333E-3</v>
      </c>
      <c r="P43" s="170">
        <f>'[4]Cafe Exp'!P45</f>
        <v>3.8479369999999999</v>
      </c>
      <c r="Q43" s="190">
        <f>'[4]Cafe Exp'!Q45/60</f>
        <v>8.2335353522817335E-3</v>
      </c>
      <c r="R43" s="170">
        <f>'[4]Cafe Exp'!R45</f>
        <v>4.6086049999999998</v>
      </c>
      <c r="S43" s="190">
        <f>'[4]Cafe Exp'!S45/60</f>
        <v>8.3586188010136338E-3</v>
      </c>
      <c r="T43" s="170">
        <f>'[4]Cafe Exp'!T45</f>
        <v>0</v>
      </c>
      <c r="U43" s="201">
        <f>'[4]Cafe Exp'!U45/60</f>
        <v>0</v>
      </c>
    </row>
    <row r="44" spans="1:27" x14ac:dyDescent="0.25">
      <c r="A44" s="94" t="str">
        <f>[2]Planilha1!$E$6</f>
        <v>Fonte: Ministério da Fazenda/Decex/Secex (www.comexstat.mdic.gov.br) - 30/06/2026, inclusive.</v>
      </c>
      <c r="B44" s="94"/>
      <c r="C44" s="191"/>
      <c r="D44" s="94"/>
      <c r="E44" s="191"/>
      <c r="F44" s="94"/>
      <c r="G44" s="191"/>
      <c r="H44" s="94"/>
      <c r="I44" s="191"/>
      <c r="J44" s="94"/>
      <c r="K44" s="94"/>
    </row>
    <row r="45" spans="1:27" x14ac:dyDescent="0.25">
      <c r="A45" s="32" t="s">
        <v>60</v>
      </c>
      <c r="B45" s="32"/>
      <c r="C45" s="192"/>
      <c r="D45" s="32"/>
      <c r="E45" s="192"/>
      <c r="F45" s="32"/>
      <c r="G45" s="192"/>
      <c r="H45" s="32"/>
      <c r="I45" s="192"/>
      <c r="J45" s="32"/>
      <c r="K45" s="32"/>
    </row>
    <row r="46" spans="1:27" x14ac:dyDescent="0.25">
      <c r="A46" s="33" t="s">
        <v>52</v>
      </c>
      <c r="B46" s="33"/>
      <c r="C46" s="193"/>
      <c r="D46" s="33"/>
      <c r="E46" s="193"/>
      <c r="F46" s="33"/>
      <c r="G46" s="193"/>
      <c r="H46" s="33"/>
      <c r="I46" s="193"/>
      <c r="J46" s="33"/>
      <c r="K46" s="33"/>
      <c r="P46" s="33" t="s">
        <v>55</v>
      </c>
    </row>
    <row r="47" spans="1:27" x14ac:dyDescent="0.25">
      <c r="A47" s="33" t="s">
        <v>53</v>
      </c>
      <c r="B47" s="33"/>
      <c r="C47" s="193"/>
      <c r="D47" s="33"/>
      <c r="E47" s="193"/>
      <c r="F47" s="33"/>
      <c r="G47" s="193"/>
      <c r="H47" s="33"/>
      <c r="I47" s="193"/>
      <c r="J47" s="33"/>
      <c r="K47" s="33"/>
      <c r="P47" s="33" t="s">
        <v>56</v>
      </c>
    </row>
    <row r="48" spans="1:27" x14ac:dyDescent="0.25">
      <c r="A48" s="33" t="s">
        <v>68</v>
      </c>
      <c r="B48" s="33"/>
      <c r="C48" s="193"/>
      <c r="D48" s="33"/>
      <c r="E48" s="193"/>
      <c r="F48" s="33"/>
      <c r="G48" s="193"/>
      <c r="H48" s="33"/>
      <c r="I48" s="193"/>
      <c r="J48" s="33"/>
      <c r="K48" s="33"/>
      <c r="P48" s="33" t="s">
        <v>57</v>
      </c>
    </row>
    <row r="49" spans="1:16" x14ac:dyDescent="0.25">
      <c r="A49" s="33" t="s">
        <v>58</v>
      </c>
      <c r="B49" s="33"/>
      <c r="C49" s="193"/>
      <c r="D49" s="33"/>
      <c r="E49" s="193"/>
      <c r="F49" s="33"/>
      <c r="G49" s="193"/>
      <c r="H49" s="33"/>
      <c r="I49" s="193"/>
      <c r="J49" s="33"/>
      <c r="K49" s="33"/>
      <c r="P49" s="33" t="s">
        <v>59</v>
      </c>
    </row>
    <row r="50" spans="1:16" x14ac:dyDescent="0.25">
      <c r="B50" s="33"/>
      <c r="C50" s="193"/>
      <c r="D50" s="33"/>
      <c r="E50" s="193"/>
      <c r="F50" s="33"/>
      <c r="G50" s="193"/>
      <c r="H50" s="33"/>
      <c r="I50" s="193"/>
      <c r="J50" s="33"/>
      <c r="K50" s="33"/>
    </row>
  </sheetData>
  <mergeCells count="10"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</mergeCells>
  <printOptions horizontalCentered="1"/>
  <pageMargins left="0.51181102362204722" right="0.23622047244094491" top="0.94488188976377963" bottom="0.23622047244094491" header="0.31496062992125984" footer="0.15748031496062992"/>
  <pageSetup paperSize="9" scale="68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A149-9087-42CD-9E1A-0CC0F76D4B2C}">
  <sheetPr>
    <pageSetUpPr fitToPage="1"/>
  </sheetPr>
  <dimension ref="A1:BM50"/>
  <sheetViews>
    <sheetView showGridLines="0" tabSelected="1" zoomScale="89" zoomScaleNormal="89" zoomScaleSheetLayoutView="100" workbookViewId="0">
      <selection activeCell="P27" sqref="P27"/>
    </sheetView>
  </sheetViews>
  <sheetFormatPr defaultColWidth="9.140625" defaultRowHeight="12.75" x14ac:dyDescent="0.25"/>
  <cols>
    <col min="1" max="1" width="14.7109375" style="1" customWidth="1"/>
    <col min="2" max="2" width="8.42578125" style="182" customWidth="1"/>
    <col min="3" max="3" width="9.42578125" style="1" bestFit="1" customWidth="1"/>
    <col min="4" max="4" width="8.7109375" style="182" customWidth="1"/>
    <col min="5" max="5" width="8.28515625" style="1" bestFit="1" customWidth="1"/>
    <col min="6" max="6" width="8.42578125" style="182" customWidth="1"/>
    <col min="7" max="7" width="8.28515625" style="1" bestFit="1" customWidth="1"/>
    <col min="8" max="8" width="8.42578125" style="182" customWidth="1"/>
    <col min="9" max="9" width="8.28515625" style="1" bestFit="1" customWidth="1"/>
    <col min="10" max="10" width="8.42578125" style="182" customWidth="1"/>
    <col min="11" max="11" width="8.28515625" style="1" bestFit="1" customWidth="1"/>
    <col min="12" max="12" width="8.42578125" style="182" customWidth="1"/>
    <col min="13" max="13" width="8.28515625" style="1" bestFit="1" customWidth="1"/>
    <col min="14" max="14" width="9.28515625" style="182" customWidth="1"/>
    <col min="15" max="15" width="8.28515625" style="1" bestFit="1" customWidth="1"/>
    <col min="16" max="16" width="9.5703125" style="182" bestFit="1" customWidth="1"/>
    <col min="17" max="17" width="8.28515625" style="1" bestFit="1" customWidth="1"/>
    <col min="18" max="18" width="8.85546875" style="182" customWidth="1"/>
    <col min="19" max="19" width="8.28515625" style="1" bestFit="1" customWidth="1"/>
    <col min="20" max="20" width="8.7109375" style="182" customWidth="1"/>
    <col min="21" max="21" width="8.28515625" style="1" bestFit="1" customWidth="1"/>
    <col min="22" max="22" width="11.5703125" style="1" customWidth="1"/>
    <col min="23" max="23" width="7.5703125" style="1" customWidth="1"/>
    <col min="24" max="24" width="11.5703125" style="1" customWidth="1"/>
    <col min="25" max="25" width="7.5703125" style="1" customWidth="1"/>
    <col min="26" max="26" width="11.5703125" style="1" customWidth="1"/>
    <col min="27" max="27" width="7.5703125" style="1" customWidth="1"/>
    <col min="28" max="28" width="11.5703125" style="1" customWidth="1"/>
    <col min="29" max="29" width="7.5703125" style="1" customWidth="1"/>
    <col min="30" max="30" width="22.7109375" style="1" bestFit="1" customWidth="1"/>
    <col min="31" max="31" width="15.85546875" style="1" bestFit="1" customWidth="1"/>
    <col min="32" max="32" width="17.85546875" style="1" bestFit="1" customWidth="1"/>
    <col min="33" max="33" width="11" style="1" bestFit="1" customWidth="1"/>
    <col min="34" max="34" width="22.42578125" style="1" bestFit="1" customWidth="1"/>
    <col min="35" max="35" width="15.5703125" style="1" bestFit="1" customWidth="1"/>
    <col min="36" max="36" width="28" style="1" bestFit="1" customWidth="1"/>
    <col min="37" max="37" width="21.140625" style="1" bestFit="1" customWidth="1"/>
    <col min="38" max="38" width="17.85546875" style="1" bestFit="1" customWidth="1"/>
    <col min="39" max="39" width="11" style="1" bestFit="1" customWidth="1"/>
    <col min="40" max="40" width="17.85546875" style="1" bestFit="1" customWidth="1"/>
    <col min="41" max="41" width="11" style="1" bestFit="1" customWidth="1"/>
    <col min="42" max="42" width="17.85546875" style="1" bestFit="1" customWidth="1"/>
    <col min="43" max="43" width="11" style="1" bestFit="1" customWidth="1"/>
    <col min="44" max="44" width="28.28515625" style="1" bestFit="1" customWidth="1"/>
    <col min="45" max="45" width="21.42578125" style="1" bestFit="1" customWidth="1"/>
    <col min="46" max="46" width="22.42578125" style="1" bestFit="1" customWidth="1"/>
    <col min="47" max="47" width="15.5703125" style="1" bestFit="1" customWidth="1"/>
    <col min="48" max="48" width="17.85546875" style="1" bestFit="1" customWidth="1"/>
    <col min="49" max="49" width="11" style="1" bestFit="1" customWidth="1"/>
    <col min="50" max="50" width="17.85546875" style="1" bestFit="1" customWidth="1"/>
    <col min="51" max="51" width="11" style="1" bestFit="1" customWidth="1"/>
    <col min="52" max="52" width="17.85546875" style="1" bestFit="1" customWidth="1"/>
    <col min="53" max="53" width="11" style="1" bestFit="1" customWidth="1"/>
    <col min="54" max="54" width="28" style="1" bestFit="1" customWidth="1"/>
    <col min="55" max="55" width="21.140625" style="1" bestFit="1" customWidth="1"/>
    <col min="56" max="56" width="17.85546875" style="1" bestFit="1" customWidth="1"/>
    <col min="57" max="57" width="11" style="1" bestFit="1" customWidth="1"/>
    <col min="58" max="58" width="17.85546875" style="1" bestFit="1" customWidth="1"/>
    <col min="59" max="59" width="11" style="1" bestFit="1" customWidth="1"/>
    <col min="60" max="60" width="17.85546875" style="1" bestFit="1" customWidth="1"/>
    <col min="61" max="61" width="11" style="1" bestFit="1" customWidth="1"/>
    <col min="62" max="62" width="28.28515625" style="1" bestFit="1" customWidth="1"/>
    <col min="63" max="63" width="21.42578125" style="1" bestFit="1" customWidth="1"/>
    <col min="64" max="64" width="22.42578125" style="1" bestFit="1" customWidth="1"/>
    <col min="65" max="65" width="15.5703125" style="1" bestFit="1" customWidth="1"/>
    <col min="66" max="16384" width="9.140625" style="1"/>
  </cols>
  <sheetData>
    <row r="1" spans="1:65" x14ac:dyDescent="0.25">
      <c r="A1" s="64" t="s">
        <v>74</v>
      </c>
      <c r="B1" s="171"/>
      <c r="C1" s="64"/>
      <c r="D1" s="171"/>
      <c r="E1" s="64"/>
      <c r="F1" s="171"/>
      <c r="G1" s="64"/>
      <c r="H1" s="171"/>
      <c r="I1" s="64"/>
      <c r="J1" s="171"/>
      <c r="K1" s="64"/>
    </row>
    <row r="3" spans="1:65" customFormat="1" ht="15" x14ac:dyDescent="0.25">
      <c r="A3" s="65"/>
      <c r="B3" s="220" cm="1">
        <f t="array" ref="B3">'[4]Cafe Imp'!$B$5:$B$5</f>
        <v>2017</v>
      </c>
      <c r="C3" s="221"/>
      <c r="D3" s="220" cm="1">
        <f t="array" ref="D3">'[4]Cafe Imp'!$D$5:$D$5</f>
        <v>2018</v>
      </c>
      <c r="E3" s="221"/>
      <c r="F3" s="220" cm="1">
        <f t="array" ref="F3">'[4]Cafe Imp'!$F$5:$F$5</f>
        <v>2019</v>
      </c>
      <c r="G3" s="221"/>
      <c r="H3" s="220" cm="1">
        <f t="array" ref="H3">'[4]Cafe Imp'!$H$5:$H$5</f>
        <v>2020</v>
      </c>
      <c r="I3" s="221"/>
      <c r="J3" s="220" cm="1">
        <f t="array" ref="J3">'[4]Cafe Imp'!$J$5:$J$5</f>
        <v>2021</v>
      </c>
      <c r="K3" s="221"/>
      <c r="L3" s="220" cm="1">
        <f t="array" ref="L3">'[4]Cafe Imp'!$L$5:$L$5</f>
        <v>2022</v>
      </c>
      <c r="M3" s="221"/>
      <c r="N3" s="220" cm="1">
        <f t="array" ref="N3">'[4]Cafe Imp'!$N$5:$N$5</f>
        <v>2023</v>
      </c>
      <c r="O3" s="221"/>
      <c r="P3" s="220" cm="1">
        <f t="array" ref="P3">'[4]Cafe Imp'!$P$5:$P$5</f>
        <v>2024</v>
      </c>
      <c r="Q3" s="221"/>
      <c r="R3" s="220" cm="1">
        <f t="array" ref="R3">'[4]Cafe Imp'!$R$5:$R$5</f>
        <v>2025</v>
      </c>
      <c r="S3" s="221"/>
      <c r="T3" s="220" cm="1">
        <f t="array" ref="T3">'[4]Cafe Imp'!$T$5:$T$5</f>
        <v>2026</v>
      </c>
      <c r="U3" s="221"/>
    </row>
    <row r="4" spans="1:65" s="66" customFormat="1" ht="60" x14ac:dyDescent="0.25">
      <c r="A4" s="119" t="s">
        <v>71</v>
      </c>
      <c r="B4" s="172" t="str">
        <f>'[4]Cafe Imp'!B6</f>
        <v>Valor  (US$ milhões)</v>
      </c>
      <c r="C4" s="76" t="s">
        <v>73</v>
      </c>
      <c r="D4" s="172" t="str">
        <f>'[4]Cafe Imp'!D6</f>
        <v>Valor  (US$ milhões)</v>
      </c>
      <c r="E4" s="76" t="s">
        <v>73</v>
      </c>
      <c r="F4" s="172" t="str">
        <f>'[4]Cafe Imp'!F6</f>
        <v>Valor  (US$ milhões)</v>
      </c>
      <c r="G4" s="76" t="s">
        <v>73</v>
      </c>
      <c r="H4" s="172" t="str">
        <f>'[4]Cafe Imp'!H6</f>
        <v>Valor  (US$ milhões)</v>
      </c>
      <c r="I4" s="76" t="s">
        <v>73</v>
      </c>
      <c r="J4" s="172" t="str">
        <f>'[4]Cafe Imp'!J6</f>
        <v>Valor  (US$ milhões)</v>
      </c>
      <c r="K4" s="95" t="s">
        <v>73</v>
      </c>
      <c r="L4" s="172" t="str">
        <f>'[4]Cafe Imp'!L6</f>
        <v>Valor  (US$ milhões)</v>
      </c>
      <c r="M4" s="76" t="s">
        <v>73</v>
      </c>
      <c r="N4" s="172" t="str">
        <f>'[4]Cafe Imp'!N6</f>
        <v>Valor  (US$ milhões)</v>
      </c>
      <c r="O4" s="76" t="s">
        <v>73</v>
      </c>
      <c r="P4" s="172" t="str">
        <f>'[4]Cafe Imp'!P6</f>
        <v>Valor  (US$ milhões)</v>
      </c>
      <c r="Q4" s="76" t="s">
        <v>73</v>
      </c>
      <c r="R4" s="172" t="str">
        <f>'[4]Cafe Imp'!R6</f>
        <v>Valor  (US$ milhões)</v>
      </c>
      <c r="S4" s="76" t="s">
        <v>73</v>
      </c>
      <c r="T4" s="172" t="str">
        <f>'[4]Cafe Imp'!T6</f>
        <v>Valor  (US$ milhões)</v>
      </c>
      <c r="U4" s="95" t="s">
        <v>73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 customFormat="1" ht="15" x14ac:dyDescent="0.25">
      <c r="A5" s="132" t="str">
        <f>'[4]Cafe Imp'!A7</f>
        <v>Café Torrado</v>
      </c>
      <c r="B5" s="173">
        <f>'[4]Cafe Imp'!B7</f>
        <v>73.845004000000003</v>
      </c>
      <c r="C5" s="185">
        <f>'[4]Cafe Imp'!C7/60</f>
        <v>6.9354616666666674E-2</v>
      </c>
      <c r="D5" s="173">
        <f>'[4]Cafe Imp'!D7</f>
        <v>58.785789999999999</v>
      </c>
      <c r="E5" s="185">
        <f>'[4]Cafe Imp'!E7/60</f>
        <v>6.5568716666666665E-2</v>
      </c>
      <c r="F5" s="173">
        <f>'[4]Cafe Imp'!F7</f>
        <v>73.712699000000001</v>
      </c>
      <c r="G5" s="185">
        <f>'[4]Cafe Imp'!G7/60</f>
        <v>7.2925150000000008E-2</v>
      </c>
      <c r="H5" s="173">
        <f>'[4]Cafe Imp'!H7</f>
        <v>59.28249000000001</v>
      </c>
      <c r="I5" s="185">
        <f>'[4]Cafe Imp'!I7/60</f>
        <v>7.3039016666666651E-2</v>
      </c>
      <c r="J5" s="173">
        <f>'[4]Cafe Imp'!J7</f>
        <v>70.478418000000005</v>
      </c>
      <c r="K5" s="159">
        <f>'[4]Cafe Imp'!K7/60</f>
        <v>7.8820183333333321E-2</v>
      </c>
      <c r="L5" s="173">
        <f>'[4]Cafe Imp'!L7</f>
        <v>103.79075299999998</v>
      </c>
      <c r="M5" s="185">
        <f>'[4]Cafe Imp'!M7/60</f>
        <v>8.6340409506634852E-2</v>
      </c>
      <c r="N5" s="205">
        <f>'[4]Cafe Imp'!N7</f>
        <v>97.715569000000002</v>
      </c>
      <c r="O5" s="185">
        <f>'[4]Cafe Imp'!O7/60</f>
        <v>8.4650501878285406E-2</v>
      </c>
      <c r="P5" s="205">
        <f>'[4]Cafe Imp'!P7</f>
        <v>78.814483999999993</v>
      </c>
      <c r="Q5" s="185">
        <f>'[4]Cafe Imp'!Q7/60</f>
        <v>8.5719370719106985E-2</v>
      </c>
      <c r="R5" s="205">
        <f>'[4]Cafe Imp'!R7</f>
        <v>89.033878999999999</v>
      </c>
      <c r="S5" s="185">
        <f>'[4]Cafe Imp'!S7/60</f>
        <v>9.2669301490251238E-2</v>
      </c>
      <c r="T5" s="205">
        <f>'[4]Cafe Imp'!T7</f>
        <v>50.714179999999999</v>
      </c>
      <c r="U5" s="196">
        <f>'[4]Cafe Imp'!U7/60</f>
        <v>4.2070953431351962E-2</v>
      </c>
    </row>
    <row r="6" spans="1:65" customFormat="1" ht="15" x14ac:dyDescent="0.25">
      <c r="A6" s="131" t="str">
        <f>'[4]Cafe Imp'!A8</f>
        <v>Jan</v>
      </c>
      <c r="B6" s="174">
        <f>'[4]Cafe Imp'!B8</f>
        <v>8.7389379999999992</v>
      </c>
      <c r="C6" s="186">
        <f>'[4]Cafe Imp'!C8/60</f>
        <v>7.1771333333333336E-3</v>
      </c>
      <c r="D6" s="174">
        <f>'[4]Cafe Imp'!D8</f>
        <v>5.7517709999999997</v>
      </c>
      <c r="E6" s="186">
        <f>'[4]Cafe Imp'!E8/60</f>
        <v>5.0948E-3</v>
      </c>
      <c r="F6" s="174">
        <f>'[4]Cafe Imp'!F8</f>
        <v>5.83934</v>
      </c>
      <c r="G6" s="186">
        <f>'[4]Cafe Imp'!G8/60</f>
        <v>6.4769333333333338E-3</v>
      </c>
      <c r="H6" s="174">
        <f>'[4]Cafe Imp'!H8</f>
        <v>10.733731000000001</v>
      </c>
      <c r="I6" s="186">
        <f>'[4]Cafe Imp'!I8/60</f>
        <v>6.952666666666666E-3</v>
      </c>
      <c r="J6" s="174">
        <f>'[4]Cafe Imp'!J8</f>
        <v>3.9969510000000001</v>
      </c>
      <c r="K6" s="161">
        <f>'[4]Cafe Imp'!K8/60</f>
        <v>5.8139333333333326E-3</v>
      </c>
      <c r="L6" s="174">
        <f>'[4]Cafe Imp'!L8</f>
        <v>8.2277199999999997</v>
      </c>
      <c r="M6" s="186">
        <f>'[4]Cafe Imp'!M8/60</f>
        <v>7.2388615620295168E-3</v>
      </c>
      <c r="N6" s="206">
        <f>'[4]Cafe Imp'!N8</f>
        <v>6.3314940000000002</v>
      </c>
      <c r="O6" s="186">
        <f>'[4]Cafe Imp'!O8/60</f>
        <v>6.0108732036749501E-3</v>
      </c>
      <c r="P6" s="206">
        <f>'[4]Cafe Imp'!P8</f>
        <v>7.8506559999999999</v>
      </c>
      <c r="Q6" s="186">
        <f>'[4]Cafe Imp'!Q8/60</f>
        <v>7.9653182792663504E-3</v>
      </c>
      <c r="R6" s="206">
        <f>'[4]Cafe Imp'!R8</f>
        <v>5.8138949999999996</v>
      </c>
      <c r="S6" s="186">
        <f>'[4]Cafe Imp'!S8/60</f>
        <v>6.9342833333333334E-3</v>
      </c>
      <c r="T6" s="206">
        <f>'[4]Cafe Imp'!T8</f>
        <v>8.0418319999999994</v>
      </c>
      <c r="U6" s="197">
        <f>'[4]Cafe Imp'!U8/60</f>
        <v>6.2240251094818171E-3</v>
      </c>
    </row>
    <row r="7" spans="1:65" customFormat="1" ht="15" x14ac:dyDescent="0.25">
      <c r="A7" s="128" t="str">
        <f>'[4]Cafe Imp'!A9</f>
        <v>Fev</v>
      </c>
      <c r="B7" s="174">
        <f>'[4]Cafe Imp'!B9</f>
        <v>4.3444979999999997</v>
      </c>
      <c r="C7" s="186">
        <f>'[4]Cafe Imp'!C9/60</f>
        <v>5.2417499999999999E-3</v>
      </c>
      <c r="D7" s="174">
        <f>'[4]Cafe Imp'!D9</f>
        <v>3.574624</v>
      </c>
      <c r="E7" s="186">
        <f>'[4]Cafe Imp'!E9/60</f>
        <v>3.1874166666666665E-3</v>
      </c>
      <c r="F7" s="174">
        <f>'[4]Cafe Imp'!F9</f>
        <v>3.0402390000000001</v>
      </c>
      <c r="G7" s="186">
        <f>'[4]Cafe Imp'!G9/60</f>
        <v>3.2716833333333332E-3</v>
      </c>
      <c r="H7" s="174">
        <f>'[4]Cafe Imp'!H9</f>
        <v>3.3328509999999998</v>
      </c>
      <c r="I7" s="186">
        <f>'[4]Cafe Imp'!I9/60</f>
        <v>4.2184500000000003E-3</v>
      </c>
      <c r="J7" s="174">
        <f>'[4]Cafe Imp'!J9</f>
        <v>5.2733270000000001</v>
      </c>
      <c r="K7" s="161">
        <f>'[4]Cafe Imp'!K9/60</f>
        <v>6.7270999999999997E-3</v>
      </c>
      <c r="L7" s="174">
        <f>'[4]Cafe Imp'!L9</f>
        <v>5.9133579999999997</v>
      </c>
      <c r="M7" s="186">
        <f>'[4]Cafe Imp'!M9/60</f>
        <v>5.7892398991266827E-3</v>
      </c>
      <c r="N7" s="206">
        <f>'[4]Cafe Imp'!N9</f>
        <v>4.4505169999999996</v>
      </c>
      <c r="O7" s="186">
        <f>'[4]Cafe Imp'!O9/60</f>
        <v>4.0232633199056003E-3</v>
      </c>
      <c r="P7" s="206">
        <f>'[4]Cafe Imp'!P9</f>
        <v>6.0103280000000003</v>
      </c>
      <c r="Q7" s="186">
        <f>'[4]Cafe Imp'!Q9/60</f>
        <v>6.0722437301635674E-3</v>
      </c>
      <c r="R7" s="206">
        <f>'[4]Cafe Imp'!R9</f>
        <v>6.5081660000000001</v>
      </c>
      <c r="S7" s="186">
        <f>'[4]Cafe Imp'!S9/60</f>
        <v>8.692588580322267E-3</v>
      </c>
      <c r="T7" s="206">
        <f>'[4]Cafe Imp'!T9</f>
        <v>7.5074930000000002</v>
      </c>
      <c r="U7" s="197">
        <f>'[4]Cafe Imp'!U9/60</f>
        <v>6.1898376454671165E-3</v>
      </c>
    </row>
    <row r="8" spans="1:65" customFormat="1" ht="15" x14ac:dyDescent="0.25">
      <c r="A8" s="128" t="str">
        <f>'[4]Cafe Imp'!A10</f>
        <v>Mar</v>
      </c>
      <c r="B8" s="174">
        <f>'[4]Cafe Imp'!B10</f>
        <v>8.9184129999999993</v>
      </c>
      <c r="C8" s="186">
        <f>'[4]Cafe Imp'!C10/60</f>
        <v>8.1348833333333339E-3</v>
      </c>
      <c r="D8" s="174">
        <f>'[4]Cafe Imp'!D10</f>
        <v>5.1032440000000001</v>
      </c>
      <c r="E8" s="186">
        <f>'[4]Cafe Imp'!E10/60</f>
        <v>4.9873499999999998E-3</v>
      </c>
      <c r="F8" s="174">
        <f>'[4]Cafe Imp'!F10</f>
        <v>5.2007690000000002</v>
      </c>
      <c r="G8" s="186">
        <f>'[4]Cafe Imp'!G10/60</f>
        <v>6.1075833333333329E-3</v>
      </c>
      <c r="H8" s="174">
        <f>'[4]Cafe Imp'!H10</f>
        <v>4.9264450000000002</v>
      </c>
      <c r="I8" s="186">
        <f>'[4]Cafe Imp'!I10/60</f>
        <v>6.1844333333333336E-3</v>
      </c>
      <c r="J8" s="174">
        <f>'[4]Cafe Imp'!J10</f>
        <v>4.8773920000000004</v>
      </c>
      <c r="K8" s="161">
        <f>'[4]Cafe Imp'!K10/60</f>
        <v>6.4346500000000001E-3</v>
      </c>
      <c r="L8" s="174">
        <f>'[4]Cafe Imp'!L10</f>
        <v>7.6315879999999998</v>
      </c>
      <c r="M8" s="186">
        <f>'[4]Cafe Imp'!M10/60</f>
        <v>6.3551183034261001E-3</v>
      </c>
      <c r="N8" s="206">
        <f>'[4]Cafe Imp'!N10</f>
        <v>16.188908000000001</v>
      </c>
      <c r="O8" s="186">
        <f>'[4]Cafe Imp'!O10/60</f>
        <v>1.21647781332016E-2</v>
      </c>
      <c r="P8" s="206">
        <f>'[4]Cafe Imp'!P10</f>
        <v>10.036462</v>
      </c>
      <c r="Q8" s="186">
        <f>'[4]Cafe Imp'!Q10/60</f>
        <v>9.1453297035217328E-3</v>
      </c>
      <c r="R8" s="206">
        <f>'[4]Cafe Imp'!R10</f>
        <v>8.2621579999999994</v>
      </c>
      <c r="S8" s="186">
        <f>'[4]Cafe Imp'!S10/60</f>
        <v>9.4974460774342167E-3</v>
      </c>
      <c r="T8" s="206">
        <f>'[4]Cafe Imp'!T10</f>
        <v>9.252319</v>
      </c>
      <c r="U8" s="197">
        <f>'[4]Cafe Imp'!U10/60</f>
        <v>8.1680320887883504E-3</v>
      </c>
    </row>
    <row r="9" spans="1:65" customFormat="1" ht="15" x14ac:dyDescent="0.25">
      <c r="A9" s="128" t="str">
        <f>'[4]Cafe Imp'!A11</f>
        <v>Abr</v>
      </c>
      <c r="B9" s="174">
        <f>'[4]Cafe Imp'!B11</f>
        <v>3.3808660000000001</v>
      </c>
      <c r="C9" s="186">
        <f>'[4]Cafe Imp'!C11/60</f>
        <v>3.7179833333333334E-3</v>
      </c>
      <c r="D9" s="174">
        <f>'[4]Cafe Imp'!D11</f>
        <v>5.5978570000000003</v>
      </c>
      <c r="E9" s="186">
        <f>'[4]Cafe Imp'!E11/60</f>
        <v>5.7715333333333329E-3</v>
      </c>
      <c r="F9" s="174">
        <f>'[4]Cafe Imp'!F11</f>
        <v>6.382161</v>
      </c>
      <c r="G9" s="186">
        <f>'[4]Cafe Imp'!G11/60</f>
        <v>7.2759833333333329E-3</v>
      </c>
      <c r="H9" s="174">
        <f>'[4]Cafe Imp'!H11</f>
        <v>4.9063429999999997</v>
      </c>
      <c r="I9" s="186">
        <f>'[4]Cafe Imp'!I11/60</f>
        <v>7.1112500000000004E-3</v>
      </c>
      <c r="J9" s="174">
        <f>'[4]Cafe Imp'!J11</f>
        <v>5.4490759999999998</v>
      </c>
      <c r="K9" s="161">
        <f>'[4]Cafe Imp'!K11/60</f>
        <v>7.4378666666666668E-3</v>
      </c>
      <c r="L9" s="174">
        <f>'[4]Cafe Imp'!L11</f>
        <v>10.152068999999999</v>
      </c>
      <c r="M9" s="186">
        <f>'[4]Cafe Imp'!M11/60</f>
        <v>7.3525049720128332E-3</v>
      </c>
      <c r="N9" s="206">
        <f>'[4]Cafe Imp'!N11</f>
        <v>6.275512</v>
      </c>
      <c r="O9" s="186">
        <f>'[4]Cafe Imp'!O11/60</f>
        <v>5.6949700139363674E-3</v>
      </c>
      <c r="P9" s="206">
        <f>'[4]Cafe Imp'!P11</f>
        <v>4.965357</v>
      </c>
      <c r="Q9" s="186">
        <f>'[4]Cafe Imp'!Q11/60</f>
        <v>4.6296183222452837E-3</v>
      </c>
      <c r="R9" s="206">
        <f>'[4]Cafe Imp'!R11</f>
        <v>5.0760180000000004</v>
      </c>
      <c r="S9" s="186">
        <f>'[4]Cafe Imp'!S11/60</f>
        <v>6.1995157246907502E-3</v>
      </c>
      <c r="T9" s="206">
        <f>'[4]Cafe Imp'!T11</f>
        <v>6.7889059999999999</v>
      </c>
      <c r="U9" s="197">
        <f>'[4]Cafe Imp'!U11/60</f>
        <v>5.5352375180562335E-3</v>
      </c>
    </row>
    <row r="10" spans="1:65" customFormat="1" ht="15" x14ac:dyDescent="0.25">
      <c r="A10" s="128" t="str">
        <f>'[4]Cafe Imp'!A12</f>
        <v>Mai</v>
      </c>
      <c r="B10" s="174">
        <f>'[4]Cafe Imp'!B12</f>
        <v>7.0183479999999996</v>
      </c>
      <c r="C10" s="186">
        <f>'[4]Cafe Imp'!C12/60</f>
        <v>7.0368499999999999E-3</v>
      </c>
      <c r="D10" s="174">
        <f>'[4]Cafe Imp'!D12</f>
        <v>4.526065</v>
      </c>
      <c r="E10" s="186">
        <f>'[4]Cafe Imp'!E12/60</f>
        <v>5.4001000000000006E-3</v>
      </c>
      <c r="F10" s="174">
        <f>'[4]Cafe Imp'!F12</f>
        <v>5.1199919999999999</v>
      </c>
      <c r="G10" s="186">
        <f>'[4]Cafe Imp'!G12/60</f>
        <v>6.2968333333333331E-3</v>
      </c>
      <c r="H10" s="174">
        <f>'[4]Cafe Imp'!H12</f>
        <v>3.7168519999999998</v>
      </c>
      <c r="I10" s="186">
        <f>'[4]Cafe Imp'!I12/60</f>
        <v>5.2566166666666667E-3</v>
      </c>
      <c r="J10" s="174">
        <f>'[4]Cafe Imp'!J12</f>
        <v>5.4897109999999998</v>
      </c>
      <c r="K10" s="161">
        <f>'[4]Cafe Imp'!K12/60</f>
        <v>6.7018166666666665E-3</v>
      </c>
      <c r="L10" s="174">
        <f>'[4]Cafe Imp'!L12</f>
        <v>10.988436999999999</v>
      </c>
      <c r="M10" s="186">
        <f>'[4]Cafe Imp'!M12/60</f>
        <v>8.4377584690094008E-3</v>
      </c>
      <c r="N10" s="206">
        <f>'[4]Cafe Imp'!N12</f>
        <v>8.7835180000000008</v>
      </c>
      <c r="O10" s="186">
        <f>'[4]Cafe Imp'!O12/60</f>
        <v>7.127841591835017E-3</v>
      </c>
      <c r="P10" s="206">
        <f>'[4]Cafe Imp'!P12</f>
        <v>6.0042549999999997</v>
      </c>
      <c r="Q10" s="186">
        <f>'[4]Cafe Imp'!Q12/60</f>
        <v>6.2019070714314827E-3</v>
      </c>
      <c r="R10" s="206">
        <f>'[4]Cafe Imp'!R12</f>
        <v>6.3809709999999997</v>
      </c>
      <c r="S10" s="186">
        <f>'[4]Cafe Imp'!S12/60</f>
        <v>6.5921101119995164E-3</v>
      </c>
      <c r="T10" s="206">
        <f>'[4]Cafe Imp'!T12</f>
        <v>7.3281429999999999</v>
      </c>
      <c r="U10" s="197">
        <f>'[4]Cafe Imp'!U12/60</f>
        <v>6.2663712468465169E-3</v>
      </c>
    </row>
    <row r="11" spans="1:65" customFormat="1" ht="15" x14ac:dyDescent="0.25">
      <c r="A11" s="128" t="str">
        <f>'[4]Cafe Imp'!A13</f>
        <v>Jun</v>
      </c>
      <c r="B11" s="174">
        <f>'[4]Cafe Imp'!B13</f>
        <v>4.5367410000000001</v>
      </c>
      <c r="C11" s="186">
        <f>'[4]Cafe Imp'!C13/60</f>
        <v>4.2269833333333333E-3</v>
      </c>
      <c r="D11" s="174">
        <f>'[4]Cafe Imp'!D13</f>
        <v>4.7969540000000004</v>
      </c>
      <c r="E11" s="186">
        <f>'[4]Cafe Imp'!E13/60</f>
        <v>5.8381333333333328E-3</v>
      </c>
      <c r="F11" s="174">
        <f>'[4]Cafe Imp'!F13</f>
        <v>6.4023099999999999</v>
      </c>
      <c r="G11" s="186">
        <f>'[4]Cafe Imp'!G13/60</f>
        <v>7.2558166666666663E-3</v>
      </c>
      <c r="H11" s="174">
        <f>'[4]Cafe Imp'!H13</f>
        <v>3.7296499999999999</v>
      </c>
      <c r="I11" s="186">
        <f>'[4]Cafe Imp'!I13/60</f>
        <v>4.6717333333333331E-3</v>
      </c>
      <c r="J11" s="174">
        <f>'[4]Cafe Imp'!J13</f>
        <v>4.8361859999999997</v>
      </c>
      <c r="K11" s="161">
        <f>'[4]Cafe Imp'!K13/60</f>
        <v>5.5690666666666664E-3</v>
      </c>
      <c r="L11" s="174">
        <f>'[4]Cafe Imp'!L13</f>
        <v>5.2090240000000003</v>
      </c>
      <c r="M11" s="186">
        <f>'[4]Cafe Imp'!M13/60</f>
        <v>4.6113500421524007E-3</v>
      </c>
      <c r="N11" s="206">
        <f>'[4]Cafe Imp'!N13</f>
        <v>6.7295590000000001</v>
      </c>
      <c r="O11" s="186">
        <f>'[4]Cafe Imp'!O13/60</f>
        <v>5.7946500000000001E-3</v>
      </c>
      <c r="P11" s="206">
        <f>'[4]Cafe Imp'!P13</f>
        <v>7.5119470000000002</v>
      </c>
      <c r="Q11" s="186">
        <f>'[4]Cafe Imp'!Q13/60</f>
        <v>7.9818718887329169E-3</v>
      </c>
      <c r="R11" s="206">
        <f>'[4]Cafe Imp'!R13</f>
        <v>7.2390949999999998</v>
      </c>
      <c r="S11" s="186">
        <f>'[4]Cafe Imp'!S13/60</f>
        <v>8.2265360717773493E-3</v>
      </c>
      <c r="T11" s="206">
        <f>'[4]Cafe Imp'!T13</f>
        <v>11.795487</v>
      </c>
      <c r="U11" s="197">
        <f>'[4]Cafe Imp'!U13/60</f>
        <v>9.6874498227119341E-3</v>
      </c>
    </row>
    <row r="12" spans="1:65" customFormat="1" ht="15" x14ac:dyDescent="0.25">
      <c r="A12" s="128" t="str">
        <f>'[4]Cafe Imp'!A14</f>
        <v>Jul</v>
      </c>
      <c r="B12" s="174">
        <f>'[4]Cafe Imp'!B14</f>
        <v>4.4947100000000004</v>
      </c>
      <c r="C12" s="186">
        <f>'[4]Cafe Imp'!C14/60</f>
        <v>3.9509999999999997E-3</v>
      </c>
      <c r="D12" s="174">
        <f>'[4]Cafe Imp'!D14</f>
        <v>5.4301500000000003</v>
      </c>
      <c r="E12" s="186">
        <f>'[4]Cafe Imp'!E14/60</f>
        <v>7.1179333333333339E-3</v>
      </c>
      <c r="F12" s="174">
        <f>'[4]Cafe Imp'!F14</f>
        <v>4.7653759999999998</v>
      </c>
      <c r="G12" s="186">
        <f>'[4]Cafe Imp'!G14/60</f>
        <v>5.5217500000000006E-3</v>
      </c>
      <c r="H12" s="174">
        <f>'[4]Cafe Imp'!H14</f>
        <v>4.3695849999999998</v>
      </c>
      <c r="I12" s="186">
        <f>'[4]Cafe Imp'!I14/60</f>
        <v>5.5028833333333332E-3</v>
      </c>
      <c r="J12" s="174">
        <f>'[4]Cafe Imp'!J14</f>
        <v>7.82104</v>
      </c>
      <c r="K12" s="161">
        <f>'[4]Cafe Imp'!K14/60</f>
        <v>8.1142499999999999E-3</v>
      </c>
      <c r="L12" s="174">
        <f>'[4]Cafe Imp'!L14</f>
        <v>7.4900859999999998</v>
      </c>
      <c r="M12" s="186">
        <f>'[4]Cafe Imp'!M14/60</f>
        <v>6.6528616884231496E-3</v>
      </c>
      <c r="N12" s="206">
        <f>'[4]Cafe Imp'!N14</f>
        <v>8.6459419999999998</v>
      </c>
      <c r="O12" s="186">
        <f>'[4]Cafe Imp'!O14/60</f>
        <v>6.9467714554230335E-3</v>
      </c>
      <c r="P12" s="206">
        <f>'[4]Cafe Imp'!P14</f>
        <v>7.6358370000000004</v>
      </c>
      <c r="Q12" s="186">
        <f>'[4]Cafe Imp'!Q14/60</f>
        <v>8.5024378519694011E-3</v>
      </c>
      <c r="R12" s="206">
        <f>'[4]Cafe Imp'!R14</f>
        <v>7.8589399999999996</v>
      </c>
      <c r="S12" s="186">
        <f>'[4]Cafe Imp'!S14/60</f>
        <v>8.8833929066658001E-3</v>
      </c>
      <c r="T12" s="206">
        <f>'[4]Cafe Imp'!T14</f>
        <v>0</v>
      </c>
      <c r="U12" s="197">
        <f>'[4]Cafe Imp'!U14/60</f>
        <v>0</v>
      </c>
    </row>
    <row r="13" spans="1:65" customFormat="1" ht="15" x14ac:dyDescent="0.25">
      <c r="A13" s="128" t="str">
        <f>'[4]Cafe Imp'!A15</f>
        <v>Ago</v>
      </c>
      <c r="B13" s="174">
        <f>'[4]Cafe Imp'!B15</f>
        <v>6.127618</v>
      </c>
      <c r="C13" s="186">
        <f>'[4]Cafe Imp'!C15/60</f>
        <v>5.8039833333333336E-3</v>
      </c>
      <c r="D13" s="174">
        <f>'[4]Cafe Imp'!D15</f>
        <v>4.0911629999999999</v>
      </c>
      <c r="E13" s="186">
        <f>'[4]Cafe Imp'!E15/60</f>
        <v>4.6850499999999996E-3</v>
      </c>
      <c r="F13" s="174">
        <f>'[4]Cafe Imp'!F15</f>
        <v>6.8838929999999996</v>
      </c>
      <c r="G13" s="186">
        <f>'[4]Cafe Imp'!G15/60</f>
        <v>6.8770166666666669E-3</v>
      </c>
      <c r="H13" s="174">
        <f>'[4]Cafe Imp'!H15</f>
        <v>4.8361919999999996</v>
      </c>
      <c r="I13" s="186">
        <f>'[4]Cafe Imp'!I15/60</f>
        <v>6.5370833333333331E-3</v>
      </c>
      <c r="J13" s="174">
        <f>'[4]Cafe Imp'!J15</f>
        <v>7.3386189999999996</v>
      </c>
      <c r="K13" s="161">
        <f>'[4]Cafe Imp'!K15/60</f>
        <v>6.8206333333333336E-3</v>
      </c>
      <c r="L13" s="174">
        <f>'[4]Cafe Imp'!L15</f>
        <v>9.3826440000000009</v>
      </c>
      <c r="M13" s="186">
        <f>'[4]Cafe Imp'!M15/60</f>
        <v>7.700213231456283E-3</v>
      </c>
      <c r="N13" s="206">
        <f>'[4]Cafe Imp'!N15</f>
        <v>10.671487000000001</v>
      </c>
      <c r="O13" s="186">
        <f>'[4]Cafe Imp'!O15/60</f>
        <v>1.3959844941584266E-2</v>
      </c>
      <c r="P13" s="206">
        <f>'[4]Cafe Imp'!P15</f>
        <v>7.7049250000000002</v>
      </c>
      <c r="Q13" s="186">
        <f>'[4]Cafe Imp'!Q15/60</f>
        <v>9.1342496014515488E-3</v>
      </c>
      <c r="R13" s="206">
        <f>'[4]Cafe Imp'!R15</f>
        <v>9.5867970000000007</v>
      </c>
      <c r="S13" s="186">
        <f>'[4]Cafe Imp'!S15/60</f>
        <v>7.7804064615885331E-3</v>
      </c>
      <c r="T13" s="206">
        <f>'[4]Cafe Imp'!T15</f>
        <v>0</v>
      </c>
      <c r="U13" s="197">
        <f>'[4]Cafe Imp'!U15/60</f>
        <v>0</v>
      </c>
    </row>
    <row r="14" spans="1:65" ht="15" x14ac:dyDescent="0.25">
      <c r="A14" s="128" t="str">
        <f>'[4]Cafe Imp'!A16</f>
        <v>Set</v>
      </c>
      <c r="B14" s="174">
        <f>'[4]Cafe Imp'!B16</f>
        <v>5.7814410000000001</v>
      </c>
      <c r="C14" s="186">
        <f>'[4]Cafe Imp'!C16/60</f>
        <v>5.3701666666666663E-3</v>
      </c>
      <c r="D14" s="174">
        <f>'[4]Cafe Imp'!D16</f>
        <v>7.9246309999999998</v>
      </c>
      <c r="E14" s="186">
        <f>'[4]Cafe Imp'!E16/60</f>
        <v>9.4318333333333337E-3</v>
      </c>
      <c r="F14" s="174">
        <f>'[4]Cafe Imp'!F16</f>
        <v>3.432588</v>
      </c>
      <c r="G14" s="186">
        <f>'[4]Cafe Imp'!G16/60</f>
        <v>4.1758166666666669E-3</v>
      </c>
      <c r="H14" s="174">
        <f>'[4]Cafe Imp'!H16</f>
        <v>2.535158</v>
      </c>
      <c r="I14" s="186">
        <f>'[4]Cafe Imp'!I16/60</f>
        <v>3.9135166666666669E-3</v>
      </c>
      <c r="J14" s="174">
        <f>'[4]Cafe Imp'!J16</f>
        <v>8.4091579999999997</v>
      </c>
      <c r="K14" s="161">
        <f>'[4]Cafe Imp'!K16/60</f>
        <v>8.022583333333333E-3</v>
      </c>
      <c r="L14" s="174">
        <f>'[4]Cafe Imp'!L16</f>
        <v>10.434536</v>
      </c>
      <c r="M14" s="186">
        <f>'[4]Cafe Imp'!M16/60</f>
        <v>9.3478431889851832E-3</v>
      </c>
      <c r="N14" s="206">
        <f>'[4]Cafe Imp'!N16</f>
        <v>10.395906</v>
      </c>
      <c r="O14" s="186">
        <f>'[4]Cafe Imp'!O16/60</f>
        <v>8.7697258853912333E-3</v>
      </c>
      <c r="P14" s="206">
        <f>'[4]Cafe Imp'!P16</f>
        <v>5.2424220000000004</v>
      </c>
      <c r="Q14" s="186">
        <f>'[4]Cafe Imp'!Q16/60</f>
        <v>6.0346412170410165E-3</v>
      </c>
      <c r="R14" s="206">
        <f>'[4]Cafe Imp'!R16</f>
        <v>8.7137440000000002</v>
      </c>
      <c r="S14" s="186">
        <f>'[4]Cafe Imp'!S16/60</f>
        <v>8.055786077276866E-3</v>
      </c>
      <c r="T14" s="206">
        <f>'[4]Cafe Imp'!T16</f>
        <v>0</v>
      </c>
      <c r="U14" s="197">
        <f>'[4]Cafe Imp'!U16/60</f>
        <v>0</v>
      </c>
      <c r="V14"/>
      <c r="W14"/>
      <c r="X14"/>
      <c r="Y14"/>
      <c r="Z14"/>
      <c r="AA14"/>
    </row>
    <row r="15" spans="1:65" ht="15" x14ac:dyDescent="0.25">
      <c r="A15" s="128" t="str">
        <f>'[4]Cafe Imp'!A17</f>
        <v>Out</v>
      </c>
      <c r="B15" s="174">
        <f>'[4]Cafe Imp'!B17</f>
        <v>6.5747530000000003</v>
      </c>
      <c r="C15" s="186">
        <f>'[4]Cafe Imp'!C17/60</f>
        <v>6.4063166666666668E-3</v>
      </c>
      <c r="D15" s="174">
        <f>'[4]Cafe Imp'!D17</f>
        <v>5.5577269999999999</v>
      </c>
      <c r="E15" s="186">
        <f>'[4]Cafe Imp'!E17/60</f>
        <v>6.1919499999999999E-3</v>
      </c>
      <c r="F15" s="174">
        <f>'[4]Cafe Imp'!F17</f>
        <v>11.153962999999999</v>
      </c>
      <c r="G15" s="186">
        <f>'[4]Cafe Imp'!G17/60</f>
        <v>8.5480833333333346E-3</v>
      </c>
      <c r="H15" s="174">
        <f>'[4]Cafe Imp'!H17</f>
        <v>5.6254520000000001</v>
      </c>
      <c r="I15" s="186">
        <f>'[4]Cafe Imp'!I17/60</f>
        <v>8.6905999999999997E-3</v>
      </c>
      <c r="J15" s="174">
        <f>'[4]Cafe Imp'!J17</f>
        <v>8.9936179999999997</v>
      </c>
      <c r="K15" s="161">
        <f>'[4]Cafe Imp'!K17/60</f>
        <v>8.4379166666666665E-3</v>
      </c>
      <c r="L15" s="174">
        <f>'[4]Cafe Imp'!L17</f>
        <v>8.1878010000000003</v>
      </c>
      <c r="M15" s="186">
        <f>'[4]Cafe Imp'!M17/60</f>
        <v>7.1500399544557006E-3</v>
      </c>
      <c r="N15" s="206">
        <f>'[4]Cafe Imp'!N17</f>
        <v>9.9760159999999996</v>
      </c>
      <c r="O15" s="186">
        <f>'[4]Cafe Imp'!O17/60</f>
        <v>6.472833333333333E-3</v>
      </c>
      <c r="P15" s="206">
        <f>'[4]Cafe Imp'!P17</f>
        <v>8.1729979999999998</v>
      </c>
      <c r="Q15" s="186">
        <f>'[4]Cafe Imp'!Q17/60</f>
        <v>9.3864447430928501E-3</v>
      </c>
      <c r="R15" s="206">
        <f>'[4]Cafe Imp'!R17</f>
        <v>8.3081499999999995</v>
      </c>
      <c r="S15" s="186">
        <f>'[4]Cafe Imp'!S17/60</f>
        <v>7.806579590098066E-3</v>
      </c>
      <c r="T15" s="206">
        <f>'[4]Cafe Imp'!T17</f>
        <v>0</v>
      </c>
      <c r="U15" s="197">
        <f>'[4]Cafe Imp'!U17/60</f>
        <v>0</v>
      </c>
      <c r="V15"/>
      <c r="W15"/>
      <c r="X15"/>
      <c r="Y15"/>
      <c r="Z15"/>
      <c r="AA15"/>
    </row>
    <row r="16" spans="1:65" customFormat="1" ht="15" x14ac:dyDescent="0.25">
      <c r="A16" s="128" t="str">
        <f>'[4]Cafe Imp'!A18</f>
        <v>Nov</v>
      </c>
      <c r="B16" s="174">
        <f>'[4]Cafe Imp'!B18</f>
        <v>9.6754470000000001</v>
      </c>
      <c r="C16" s="186">
        <f>'[4]Cafe Imp'!C18/60</f>
        <v>8.4824333333333342E-3</v>
      </c>
      <c r="D16" s="174">
        <f>'[4]Cafe Imp'!D18</f>
        <v>4.7218249999999999</v>
      </c>
      <c r="E16" s="186">
        <f>'[4]Cafe Imp'!E18/60</f>
        <v>5.6174166666666664E-3</v>
      </c>
      <c r="F16" s="174">
        <f>'[4]Cafe Imp'!F18</f>
        <v>12.171608000000001</v>
      </c>
      <c r="G16" s="186">
        <f>'[4]Cafe Imp'!G18/60</f>
        <v>7.7276333333333334E-3</v>
      </c>
      <c r="H16" s="174">
        <f>'[4]Cafe Imp'!H18</f>
        <v>5.0477460000000001</v>
      </c>
      <c r="I16" s="186">
        <f>'[4]Cafe Imp'!I18/60</f>
        <v>6.6876166666666658E-3</v>
      </c>
      <c r="J16" s="174">
        <f>'[4]Cafe Imp'!J18</f>
        <v>5.2576090000000004</v>
      </c>
      <c r="K16" s="161">
        <f>'[4]Cafe Imp'!K18/60</f>
        <v>5.247366666666667E-3</v>
      </c>
      <c r="L16" s="174">
        <f>'[4]Cafe Imp'!L18</f>
        <v>9.8969450000000005</v>
      </c>
      <c r="M16" s="186">
        <f>'[4]Cafe Imp'!M18/60</f>
        <v>7.8345016000231169E-3</v>
      </c>
      <c r="N16" s="206">
        <f>'[4]Cafe Imp'!N18</f>
        <v>4.7029180000000004</v>
      </c>
      <c r="O16" s="186">
        <f>'[4]Cafe Imp'!O18/60</f>
        <v>3.8856333333333335E-3</v>
      </c>
      <c r="P16" s="206">
        <f>'[4]Cafe Imp'!P18</f>
        <v>3.7530800000000002</v>
      </c>
      <c r="Q16" s="186">
        <f>'[4]Cafe Imp'!Q18/60</f>
        <v>4.9315783396402992E-3</v>
      </c>
      <c r="R16" s="206">
        <f>'[4]Cafe Imp'!R18</f>
        <v>7.1606290000000001</v>
      </c>
      <c r="S16" s="186">
        <f>'[4]Cafe Imp'!S18/60</f>
        <v>6.893959665568666E-3</v>
      </c>
      <c r="T16" s="206">
        <f>'[4]Cafe Imp'!T18</f>
        <v>0</v>
      </c>
      <c r="U16" s="197">
        <f>'[4]Cafe Imp'!U18/60</f>
        <v>0</v>
      </c>
    </row>
    <row r="17" spans="1:45" customFormat="1" ht="15" x14ac:dyDescent="0.25">
      <c r="A17" s="128" t="str">
        <f>'[4]Cafe Imp'!A19</f>
        <v>Dez</v>
      </c>
      <c r="B17" s="174">
        <f>'[4]Cafe Imp'!B19</f>
        <v>4.2532310000000004</v>
      </c>
      <c r="C17" s="186">
        <f>'[4]Cafe Imp'!C19/60</f>
        <v>3.8051333333333336E-3</v>
      </c>
      <c r="D17" s="174">
        <f>'[4]Cafe Imp'!D19</f>
        <v>1.7097789999999999</v>
      </c>
      <c r="E17" s="186">
        <f>'[4]Cafe Imp'!E19/60</f>
        <v>2.2452000000000001E-3</v>
      </c>
      <c r="F17" s="174">
        <f>'[4]Cafe Imp'!F19</f>
        <v>3.3204600000000002</v>
      </c>
      <c r="G17" s="186">
        <f>'[4]Cafe Imp'!G19/60</f>
        <v>3.3900166666666668E-3</v>
      </c>
      <c r="H17" s="174">
        <f>'[4]Cafe Imp'!H19</f>
        <v>5.5224849999999996</v>
      </c>
      <c r="I17" s="186">
        <f>'[4]Cafe Imp'!I19/60</f>
        <v>7.3121666666666665E-3</v>
      </c>
      <c r="J17" s="174">
        <f>'[4]Cafe Imp'!J19</f>
        <v>2.7357309999999999</v>
      </c>
      <c r="K17" s="161">
        <f>'[4]Cafe Imp'!K19/60</f>
        <v>3.493E-3</v>
      </c>
      <c r="L17" s="174">
        <f>'[4]Cafe Imp'!L19</f>
        <v>10.276545</v>
      </c>
      <c r="M17" s="186">
        <f>'[4]Cafe Imp'!M19/60</f>
        <v>7.8701165955344828E-3</v>
      </c>
      <c r="N17" s="206">
        <f>'[4]Cafe Imp'!N19</f>
        <v>4.5637920000000003</v>
      </c>
      <c r="O17" s="186">
        <f>'[4]Cafe Imp'!O19/60</f>
        <v>3.7993166666666664E-3</v>
      </c>
      <c r="P17" s="206">
        <f>'[4]Cafe Imp'!P19</f>
        <v>3.9262169999999998</v>
      </c>
      <c r="Q17" s="186">
        <f>'[4]Cafe Imp'!Q19/60</f>
        <v>5.7337299705505331E-3</v>
      </c>
      <c r="R17" s="206">
        <f>'[4]Cafe Imp'!R19</f>
        <v>8.1253159999999998</v>
      </c>
      <c r="S17" s="186">
        <f>'[4]Cafe Imp'!S19/60</f>
        <v>7.1066968894958503E-3</v>
      </c>
      <c r="T17" s="206">
        <f>'[4]Cafe Imp'!T19</f>
        <v>0</v>
      </c>
      <c r="U17" s="197">
        <f>'[4]Cafe Imp'!U19/60</f>
        <v>0</v>
      </c>
    </row>
    <row r="18" spans="1:45" customFormat="1" ht="15" x14ac:dyDescent="0.25">
      <c r="A18" s="133" t="str">
        <f>'[4]Cafe Imp'!A20</f>
        <v>Café Verde</v>
      </c>
      <c r="B18" s="175">
        <f>'[4]Cafe Imp'!B20</f>
        <v>0.77252399999999999</v>
      </c>
      <c r="C18" s="202">
        <f>'[4]Cafe Imp'!C20/60</f>
        <v>5.8637000000000003E-3</v>
      </c>
      <c r="D18" s="175">
        <f>'[4]Cafe Imp'!D20</f>
        <v>2.1381830000000002</v>
      </c>
      <c r="E18" s="202">
        <f>'[4]Cafe Imp'!E20/60</f>
        <v>1.6270716666666667E-2</v>
      </c>
      <c r="F18" s="175">
        <f>'[4]Cafe Imp'!F20</f>
        <v>0.17142299999999999</v>
      </c>
      <c r="G18" s="202">
        <f>'[4]Cafe Imp'!G20/60</f>
        <v>8.0304999999999992E-4</v>
      </c>
      <c r="H18" s="175">
        <f>'[4]Cafe Imp'!H20</f>
        <v>4.8187829999999998</v>
      </c>
      <c r="I18" s="202">
        <f>'[4]Cafe Imp'!I20/60</f>
        <v>3.5855516666666663E-2</v>
      </c>
      <c r="J18" s="175">
        <f>'[4]Cafe Imp'!J20</f>
        <v>3.9636300000000002</v>
      </c>
      <c r="K18" s="202">
        <f>'[4]Cafe Imp'!K20/60</f>
        <v>4.0331000000000006E-2</v>
      </c>
      <c r="L18" s="175">
        <f>'[4]Cafe Imp'!L20</f>
        <v>10.178896000000002</v>
      </c>
      <c r="M18" s="202">
        <f>'[4]Cafe Imp'!M20/60</f>
        <v>8.6535383333333313E-2</v>
      </c>
      <c r="N18" s="175">
        <f>'[4]Cafe Imp'!N20</f>
        <v>11.731049000000001</v>
      </c>
      <c r="O18" s="202">
        <f>'[4]Cafe Imp'!O20/60</f>
        <v>0.10809550000000002</v>
      </c>
      <c r="P18" s="175">
        <f>'[4]Cafe Imp'!P20</f>
        <v>4.6363299999999992</v>
      </c>
      <c r="Q18" s="202">
        <f>'[4]Cafe Imp'!Q20/60</f>
        <v>3.3475833333333337E-2</v>
      </c>
      <c r="R18" s="175">
        <f>'[4]Cafe Imp'!R20</f>
        <v>31.661645999999998</v>
      </c>
      <c r="S18" s="202">
        <f>'[4]Cafe Imp'!S20/60</f>
        <v>0.10832356666666665</v>
      </c>
      <c r="T18" s="175">
        <f>'[4]Cafe Imp'!T20</f>
        <v>1.1191749999999998</v>
      </c>
      <c r="U18" s="202">
        <f>'[4]Cafe Imp'!U20/60</f>
        <v>3.3781833333333335E-3</v>
      </c>
    </row>
    <row r="19" spans="1:45" customFormat="1" ht="15" x14ac:dyDescent="0.25">
      <c r="A19" s="130" t="str">
        <f>'[4]Cafe Imp'!A21</f>
        <v>Jan</v>
      </c>
      <c r="B19" s="176">
        <f>'[4]Cafe Imp'!B21</f>
        <v>0</v>
      </c>
      <c r="C19" s="203">
        <f>'[4]Cafe Imp'!C21/60</f>
        <v>0</v>
      </c>
      <c r="D19" s="176">
        <f>'[4]Cafe Imp'!D21</f>
        <v>0</v>
      </c>
      <c r="E19" s="203">
        <f>'[4]Cafe Imp'!E21/60</f>
        <v>0</v>
      </c>
      <c r="F19" s="176">
        <f>'[4]Cafe Imp'!F21</f>
        <v>0</v>
      </c>
      <c r="G19" s="203">
        <f>'[4]Cafe Imp'!G21/60</f>
        <v>0</v>
      </c>
      <c r="H19" s="176">
        <f>'[4]Cafe Imp'!H21</f>
        <v>2.2065000000000001E-2</v>
      </c>
      <c r="I19" s="203">
        <f>'[4]Cafe Imp'!I21/60</f>
        <v>1.7261666666666667E-4</v>
      </c>
      <c r="J19" s="176">
        <f>'[4]Cafe Imp'!J21</f>
        <v>0.45678600000000003</v>
      </c>
      <c r="K19" s="203">
        <f>'[4]Cafe Imp'!K21/60</f>
        <v>2.8356666666666669E-3</v>
      </c>
      <c r="L19" s="176">
        <f>'[4]Cafe Imp'!L21</f>
        <v>5.2465999999999999E-2</v>
      </c>
      <c r="M19" s="203">
        <f>'[4]Cafe Imp'!M21/60</f>
        <v>9.0399999999999996E-4</v>
      </c>
      <c r="N19" s="176">
        <f>'[4]Cafe Imp'!N21</f>
        <v>0.76808900000000002</v>
      </c>
      <c r="O19" s="203">
        <f>'[4]Cafe Imp'!O21/60</f>
        <v>6.5919999999999998E-3</v>
      </c>
      <c r="P19" s="176">
        <f>'[4]Cafe Imp'!P21</f>
        <v>6.9364999999999996E-2</v>
      </c>
      <c r="Q19" s="203">
        <f>'[4]Cafe Imp'!Q21/60</f>
        <v>1.2089999999999998E-3</v>
      </c>
      <c r="R19" s="176">
        <f>'[4]Cafe Imp'!R21</f>
        <v>8.6858000000000005E-2</v>
      </c>
      <c r="S19" s="203">
        <f>'[4]Cafe Imp'!S21/60</f>
        <v>1.2174E-3</v>
      </c>
      <c r="T19" s="176">
        <f>'[4]Cafe Imp'!T21</f>
        <v>0.167932</v>
      </c>
      <c r="U19" s="209">
        <f>'[4]Cafe Imp'!U21/60</f>
        <v>2.6666666666666668E-4</v>
      </c>
    </row>
    <row r="20" spans="1:45" customFormat="1" ht="15" x14ac:dyDescent="0.25">
      <c r="A20" s="128" t="str">
        <f>'[4]Cafe Imp'!A22</f>
        <v>Fev</v>
      </c>
      <c r="B20" s="174">
        <f>'[4]Cafe Imp'!B22</f>
        <v>0</v>
      </c>
      <c r="C20" s="204">
        <f>'[4]Cafe Imp'!C22/60</f>
        <v>0</v>
      </c>
      <c r="D20" s="174">
        <f>'[4]Cafe Imp'!D22</f>
        <v>2.2304000000000001E-2</v>
      </c>
      <c r="E20" s="204">
        <f>'[4]Cafe Imp'!E22/60</f>
        <v>1.7971666666666665E-4</v>
      </c>
      <c r="F20" s="174">
        <f>'[4]Cafe Imp'!F22</f>
        <v>4.0000000000000002E-4</v>
      </c>
      <c r="G20" s="204">
        <f>'[4]Cafe Imp'!G22/60</f>
        <v>1.8333333333333333E-7</v>
      </c>
      <c r="H20" s="174">
        <f>'[4]Cafe Imp'!H22</f>
        <v>7.5823000000000002E-2</v>
      </c>
      <c r="I20" s="204">
        <f>'[4]Cafe Imp'!I22/60</f>
        <v>3.1958333333333334E-4</v>
      </c>
      <c r="J20" s="174">
        <f>'[4]Cafe Imp'!J22</f>
        <v>0.35055999999999998</v>
      </c>
      <c r="K20" s="204">
        <f>'[4]Cafe Imp'!K22/60</f>
        <v>3.2929999999999999E-3</v>
      </c>
      <c r="L20" s="174">
        <f>'[4]Cafe Imp'!L22</f>
        <v>6.9692000000000004E-2</v>
      </c>
      <c r="M20" s="204">
        <f>'[4]Cafe Imp'!M22/60</f>
        <v>7.0916666666666665E-4</v>
      </c>
      <c r="N20" s="174">
        <f>'[4]Cafe Imp'!N22</f>
        <v>0.74339699999999997</v>
      </c>
      <c r="O20" s="204">
        <f>'[4]Cafe Imp'!O22/60</f>
        <v>6.2099999999999994E-3</v>
      </c>
      <c r="P20" s="174">
        <f>'[4]Cafe Imp'!P22</f>
        <v>0.245394</v>
      </c>
      <c r="Q20" s="204">
        <f>'[4]Cafe Imp'!Q22/60</f>
        <v>2.0460000000000001E-3</v>
      </c>
      <c r="R20" s="174">
        <f>'[4]Cafe Imp'!R22</f>
        <v>9.3386999999999998E-2</v>
      </c>
      <c r="S20" s="204">
        <f>'[4]Cafe Imp'!S22/60</f>
        <v>2.6666666666666668E-4</v>
      </c>
      <c r="T20" s="174">
        <f>'[4]Cafe Imp'!T22</f>
        <v>0.608649</v>
      </c>
      <c r="U20" s="210">
        <f>'[4]Cafe Imp'!U22/60</f>
        <v>2.1786666666666669E-3</v>
      </c>
    </row>
    <row r="21" spans="1:45" customFormat="1" ht="15" x14ac:dyDescent="0.25">
      <c r="A21" s="128" t="str">
        <f>'[4]Cafe Imp'!A23</f>
        <v>Mar</v>
      </c>
      <c r="B21" s="174">
        <f>'[4]Cafe Imp'!B23</f>
        <v>4.1800000000000002E-4</v>
      </c>
      <c r="C21" s="204">
        <f>'[4]Cafe Imp'!C23/60</f>
        <v>3.3333333333333334E-8</v>
      </c>
      <c r="D21" s="174">
        <f>'[4]Cafe Imp'!D23</f>
        <v>2.2790000000000002E-3</v>
      </c>
      <c r="E21" s="204">
        <f>'[4]Cafe Imp'!E23/60</f>
        <v>2.1666666666666665E-7</v>
      </c>
      <c r="F21" s="174">
        <f>'[4]Cafe Imp'!F23</f>
        <v>5.9072E-2</v>
      </c>
      <c r="G21" s="204">
        <f>'[4]Cafe Imp'!G23/60</f>
        <v>2.676333333333333E-4</v>
      </c>
      <c r="H21" s="174">
        <f>'[4]Cafe Imp'!H23</f>
        <v>0.19176799999999999</v>
      </c>
      <c r="I21" s="204">
        <f>'[4]Cafe Imp'!I23/60</f>
        <v>1.671E-3</v>
      </c>
      <c r="J21" s="174">
        <f>'[4]Cafe Imp'!J23</f>
        <v>0.40922399999999998</v>
      </c>
      <c r="K21" s="204">
        <f>'[4]Cafe Imp'!K23/60</f>
        <v>3.9378E-3</v>
      </c>
      <c r="L21" s="174">
        <f>'[4]Cafe Imp'!L23</f>
        <v>0</v>
      </c>
      <c r="M21" s="204">
        <f>'[4]Cafe Imp'!M23/60</f>
        <v>0</v>
      </c>
      <c r="N21" s="174">
        <f>'[4]Cafe Imp'!N23</f>
        <v>1.6825889999999999</v>
      </c>
      <c r="O21" s="204">
        <f>'[4]Cafe Imp'!O23/60</f>
        <v>1.48875E-2</v>
      </c>
      <c r="P21" s="174">
        <f>'[4]Cafe Imp'!P23</f>
        <v>0.15942999999999999</v>
      </c>
      <c r="Q21" s="204">
        <f>'[4]Cafe Imp'!Q23/60</f>
        <v>5.4306666666666668E-4</v>
      </c>
      <c r="R21" s="174">
        <f>'[4]Cafe Imp'!R23</f>
        <v>0.25428499999999998</v>
      </c>
      <c r="S21" s="204">
        <f>'[4]Cafe Imp'!S23/60</f>
        <v>3.663E-3</v>
      </c>
      <c r="T21" s="174">
        <f>'[4]Cafe Imp'!T23</f>
        <v>3.6746000000000001E-2</v>
      </c>
      <c r="U21" s="210">
        <f>'[4]Cafe Imp'!U23/60</f>
        <v>3.0420000000000002E-4</v>
      </c>
    </row>
    <row r="22" spans="1:45" customFormat="1" ht="15" x14ac:dyDescent="0.25">
      <c r="A22" s="128" t="str">
        <f>'[4]Cafe Imp'!A24</f>
        <v>Abr</v>
      </c>
      <c r="B22" s="174">
        <f>'[4]Cafe Imp'!B24</f>
        <v>0</v>
      </c>
      <c r="C22" s="204">
        <f>'[4]Cafe Imp'!C24/60</f>
        <v>0</v>
      </c>
      <c r="D22" s="174">
        <f>'[4]Cafe Imp'!D24</f>
        <v>1.34E-3</v>
      </c>
      <c r="E22" s="204">
        <f>'[4]Cafe Imp'!E24/60</f>
        <v>1.1666666666666667E-7</v>
      </c>
      <c r="F22" s="174">
        <f>'[4]Cafe Imp'!F24</f>
        <v>2.0179999999999998E-3</v>
      </c>
      <c r="G22" s="204">
        <f>'[4]Cafe Imp'!G24/60</f>
        <v>9.6666666666666659E-7</v>
      </c>
      <c r="H22" s="174">
        <f>'[4]Cafe Imp'!H24</f>
        <v>0.14682500000000001</v>
      </c>
      <c r="I22" s="204">
        <f>'[4]Cafe Imp'!I24/60</f>
        <v>1.2679833333333332E-3</v>
      </c>
      <c r="J22" s="174">
        <f>'[4]Cafe Imp'!J24</f>
        <v>0.35741299999999998</v>
      </c>
      <c r="K22" s="204">
        <f>'[4]Cafe Imp'!K24/60</f>
        <v>2.421E-3</v>
      </c>
      <c r="L22" s="174">
        <f>'[4]Cafe Imp'!L24</f>
        <v>1.1515310000000001</v>
      </c>
      <c r="M22" s="204">
        <f>'[4]Cafe Imp'!M24/60</f>
        <v>9.9499999999999988E-3</v>
      </c>
      <c r="N22" s="174">
        <f>'[4]Cafe Imp'!N24</f>
        <v>0.13825100000000001</v>
      </c>
      <c r="O22" s="204">
        <f>'[4]Cafe Imp'!O24/60</f>
        <v>2.4220000000000001E-3</v>
      </c>
      <c r="P22" s="174">
        <f>'[4]Cafe Imp'!P24</f>
        <v>0.174872</v>
      </c>
      <c r="Q22" s="204">
        <f>'[4]Cafe Imp'!Q24/60</f>
        <v>1.7749999999999999E-3</v>
      </c>
      <c r="R22" s="174">
        <f>'[4]Cafe Imp'!R24</f>
        <v>27.156634</v>
      </c>
      <c r="S22" s="204">
        <f>'[4]Cafe Imp'!S24/60</f>
        <v>8.3105949999999998E-2</v>
      </c>
      <c r="T22" s="174">
        <f>'[4]Cafe Imp'!T24</f>
        <v>0</v>
      </c>
      <c r="U22" s="210">
        <f>'[4]Cafe Imp'!U24/60</f>
        <v>0</v>
      </c>
    </row>
    <row r="23" spans="1:45" customFormat="1" ht="15" x14ac:dyDescent="0.25">
      <c r="A23" s="128" t="str">
        <f>'[4]Cafe Imp'!A25</f>
        <v>Mai</v>
      </c>
      <c r="B23" s="174">
        <f>'[4]Cafe Imp'!B25</f>
        <v>1.0399999999999999E-4</v>
      </c>
      <c r="C23" s="204">
        <f>'[4]Cafe Imp'!C25/60</f>
        <v>1.6666666666666667E-8</v>
      </c>
      <c r="D23" s="174">
        <f>'[4]Cafe Imp'!D25</f>
        <v>0</v>
      </c>
      <c r="E23" s="204">
        <f>'[4]Cafe Imp'!E25/60</f>
        <v>0</v>
      </c>
      <c r="F23" s="174">
        <f>'[4]Cafe Imp'!F25</f>
        <v>0</v>
      </c>
      <c r="G23" s="204">
        <f>'[4]Cafe Imp'!G25/60</f>
        <v>0</v>
      </c>
      <c r="H23" s="174">
        <f>'[4]Cafe Imp'!H25</f>
        <v>0.83618700000000001</v>
      </c>
      <c r="I23" s="204">
        <f>'[4]Cafe Imp'!I25/60</f>
        <v>6.1817833333333329E-3</v>
      </c>
      <c r="J23" s="174">
        <f>'[4]Cafe Imp'!J25</f>
        <v>0</v>
      </c>
      <c r="K23" s="204">
        <f>'[4]Cafe Imp'!K25/60</f>
        <v>0</v>
      </c>
      <c r="L23" s="174">
        <f>'[4]Cafe Imp'!L25</f>
        <v>0.157498</v>
      </c>
      <c r="M23" s="204">
        <f>'[4]Cafe Imp'!M25/60</f>
        <v>2.725E-3</v>
      </c>
      <c r="N23" s="174">
        <f>'[4]Cafe Imp'!N25</f>
        <v>3.578776</v>
      </c>
      <c r="O23" s="204">
        <f>'[4]Cafe Imp'!O25/60</f>
        <v>3.1255999999999999E-2</v>
      </c>
      <c r="P23" s="174">
        <f>'[4]Cafe Imp'!P25</f>
        <v>0.12135899999999999</v>
      </c>
      <c r="Q23" s="204">
        <f>'[4]Cafe Imp'!Q25/60</f>
        <v>2.1190000000000002E-3</v>
      </c>
      <c r="R23" s="174">
        <f>'[4]Cafe Imp'!R25</f>
        <v>1.562452</v>
      </c>
      <c r="S23" s="204">
        <f>'[4]Cafe Imp'!S25/60</f>
        <v>8.4230000000000017E-3</v>
      </c>
      <c r="T23" s="174">
        <f>'[4]Cafe Imp'!T25</f>
        <v>0.30584800000000001</v>
      </c>
      <c r="U23" s="210">
        <f>'[4]Cafe Imp'!U25/60</f>
        <v>6.2865000000000002E-4</v>
      </c>
    </row>
    <row r="24" spans="1:45" customFormat="1" ht="15" x14ac:dyDescent="0.25">
      <c r="A24" s="128" t="str">
        <f>'[4]Cafe Imp'!A26</f>
        <v>Jun</v>
      </c>
      <c r="B24" s="174">
        <f>'[4]Cafe Imp'!B26</f>
        <v>3.0799999999999998E-3</v>
      </c>
      <c r="C24" s="204">
        <f>'[4]Cafe Imp'!C26/60</f>
        <v>4.1666666666666667E-7</v>
      </c>
      <c r="D24" s="174">
        <f>'[4]Cafe Imp'!D26</f>
        <v>8.3500000000000002E-4</v>
      </c>
      <c r="E24" s="204">
        <f>'[4]Cafe Imp'!E26/60</f>
        <v>8.0000000000000007E-7</v>
      </c>
      <c r="F24" s="174">
        <f>'[4]Cafe Imp'!F26</f>
        <v>5.5682000000000002E-2</v>
      </c>
      <c r="G24" s="204">
        <f>'[4]Cafe Imp'!G26/60</f>
        <v>2.6716666666666664E-4</v>
      </c>
      <c r="H24" s="174">
        <f>'[4]Cafe Imp'!H26</f>
        <v>0.476489</v>
      </c>
      <c r="I24" s="204">
        <f>'[4]Cafe Imp'!I26/60</f>
        <v>3.8943333333333334E-3</v>
      </c>
      <c r="J24" s="174">
        <f>'[4]Cafe Imp'!J26</f>
        <v>0.88651199999999997</v>
      </c>
      <c r="K24" s="204">
        <f>'[4]Cafe Imp'!K26/60</f>
        <v>1.0123200000000001E-2</v>
      </c>
      <c r="L24" s="174">
        <f>'[4]Cafe Imp'!L26</f>
        <v>2.4072239999999998</v>
      </c>
      <c r="M24" s="204">
        <f>'[4]Cafe Imp'!M26/60</f>
        <v>2.00935E-2</v>
      </c>
      <c r="N24" s="174">
        <f>'[4]Cafe Imp'!N26</f>
        <v>1.7318370000000001</v>
      </c>
      <c r="O24" s="204">
        <f>'[4]Cafe Imp'!O26/60</f>
        <v>1.61035E-2</v>
      </c>
      <c r="P24" s="174">
        <f>'[4]Cafe Imp'!P26</f>
        <v>0.29835099999999998</v>
      </c>
      <c r="Q24" s="204">
        <f>'[4]Cafe Imp'!Q26/60</f>
        <v>2.1635333333333336E-3</v>
      </c>
      <c r="R24" s="174">
        <f>'[4]Cafe Imp'!R26</f>
        <v>0.117299</v>
      </c>
      <c r="S24" s="204">
        <f>'[4]Cafe Imp'!S26/60</f>
        <v>1.51125E-3</v>
      </c>
      <c r="T24" s="174">
        <f>'[4]Cafe Imp'!T26</f>
        <v>0</v>
      </c>
      <c r="U24" s="210">
        <f>'[4]Cafe Imp'!U26/60</f>
        <v>0</v>
      </c>
    </row>
    <row r="25" spans="1:45" customFormat="1" ht="15" x14ac:dyDescent="0.25">
      <c r="A25" s="128" t="str">
        <f>'[4]Cafe Imp'!A27</f>
        <v>Jul</v>
      </c>
      <c r="B25" s="174">
        <f>'[4]Cafe Imp'!B27</f>
        <v>1.9840000000000001E-3</v>
      </c>
      <c r="C25" s="204">
        <f>'[4]Cafe Imp'!C27/60</f>
        <v>2.0000000000000002E-7</v>
      </c>
      <c r="D25" s="174">
        <f>'[4]Cafe Imp'!D27</f>
        <v>4.5913000000000002E-2</v>
      </c>
      <c r="E25" s="204">
        <f>'[4]Cafe Imp'!E27/60</f>
        <v>3.2155000000000004E-4</v>
      </c>
      <c r="F25" s="174">
        <f>'[4]Cafe Imp'!F27</f>
        <v>5.3363000000000001E-2</v>
      </c>
      <c r="G25" s="204">
        <f>'[4]Cafe Imp'!G27/60</f>
        <v>2.6666666666666668E-4</v>
      </c>
      <c r="H25" s="174">
        <f>'[4]Cafe Imp'!H27</f>
        <v>0.31594899999999998</v>
      </c>
      <c r="I25" s="204">
        <f>'[4]Cafe Imp'!I27/60</f>
        <v>2.1129999999999999E-3</v>
      </c>
      <c r="J25" s="174">
        <f>'[4]Cafe Imp'!J27</f>
        <v>0.29346299999999997</v>
      </c>
      <c r="K25" s="204">
        <f>'[4]Cafe Imp'!K27/60</f>
        <v>4.8440000000000002E-3</v>
      </c>
      <c r="L25" s="174">
        <f>'[4]Cafe Imp'!L27</f>
        <v>2.0308440000000001</v>
      </c>
      <c r="M25" s="204">
        <f>'[4]Cafe Imp'!M27/60</f>
        <v>1.5202566666666667E-2</v>
      </c>
      <c r="N25" s="174">
        <f>'[4]Cafe Imp'!N27</f>
        <v>0</v>
      </c>
      <c r="O25" s="204">
        <f>'[4]Cafe Imp'!O27/60</f>
        <v>0</v>
      </c>
      <c r="P25" s="174">
        <f>'[4]Cafe Imp'!P27</f>
        <v>0.46980899999999998</v>
      </c>
      <c r="Q25" s="204">
        <f>'[4]Cafe Imp'!Q27/60</f>
        <v>1.96985E-3</v>
      </c>
      <c r="R25" s="174">
        <f>'[4]Cafe Imp'!R27</f>
        <v>0.53779999999999994</v>
      </c>
      <c r="S25" s="204">
        <f>'[4]Cafe Imp'!S27/60</f>
        <v>2.4316666666666666E-3</v>
      </c>
      <c r="T25" s="174">
        <f>'[4]Cafe Imp'!T27</f>
        <v>0</v>
      </c>
      <c r="U25" s="210">
        <f>'[4]Cafe Imp'!U27/60</f>
        <v>0</v>
      </c>
    </row>
    <row r="26" spans="1:45" customFormat="1" ht="15" x14ac:dyDescent="0.25">
      <c r="A26" s="128" t="str">
        <f>'[4]Cafe Imp'!A28</f>
        <v>Ago</v>
      </c>
      <c r="B26" s="174">
        <f>'[4]Cafe Imp'!B28</f>
        <v>7.8230000000000001E-3</v>
      </c>
      <c r="C26" s="204">
        <f>'[4]Cafe Imp'!C28/60</f>
        <v>5.4E-6</v>
      </c>
      <c r="D26" s="174">
        <f>'[4]Cafe Imp'!D28</f>
        <v>4.7706999999999999E-2</v>
      </c>
      <c r="E26" s="204">
        <f>'[4]Cafe Imp'!E28/60</f>
        <v>3.3406666666666664E-4</v>
      </c>
      <c r="F26" s="174">
        <f>'[4]Cafe Imp'!F28</f>
        <v>0</v>
      </c>
      <c r="G26" s="204">
        <f>'[4]Cafe Imp'!G28/60</f>
        <v>0</v>
      </c>
      <c r="H26" s="174">
        <f>'[4]Cafe Imp'!H28</f>
        <v>0.54892200000000002</v>
      </c>
      <c r="I26" s="204">
        <f>'[4]Cafe Imp'!I28/60</f>
        <v>3.9290000000000002E-3</v>
      </c>
      <c r="J26" s="174">
        <f>'[4]Cafe Imp'!J28</f>
        <v>0.83894299999999999</v>
      </c>
      <c r="K26" s="204">
        <f>'[4]Cafe Imp'!K28/60</f>
        <v>7.1164999999999996E-3</v>
      </c>
      <c r="L26" s="174">
        <f>'[4]Cafe Imp'!L28</f>
        <v>2.047431</v>
      </c>
      <c r="M26" s="204">
        <f>'[4]Cafe Imp'!M28/60</f>
        <v>1.7922833333333332E-2</v>
      </c>
      <c r="N26" s="174">
        <f>'[4]Cafe Imp'!N28</f>
        <v>1.9658679999999999</v>
      </c>
      <c r="O26" s="204">
        <f>'[4]Cafe Imp'!O28/60</f>
        <v>1.9429833333333334E-2</v>
      </c>
      <c r="P26" s="174">
        <f>'[4]Cafe Imp'!P28</f>
        <v>0.533358</v>
      </c>
      <c r="Q26" s="204">
        <f>'[4]Cafe Imp'!Q28/60</f>
        <v>3.1995000000000001E-3</v>
      </c>
      <c r="R26" s="174">
        <f>'[4]Cafe Imp'!R28</f>
        <v>0</v>
      </c>
      <c r="S26" s="204">
        <f>'[4]Cafe Imp'!S28/60</f>
        <v>0</v>
      </c>
      <c r="T26" s="174">
        <f>'[4]Cafe Imp'!T28</f>
        <v>0</v>
      </c>
      <c r="U26" s="210">
        <f>'[4]Cafe Imp'!U28/60</f>
        <v>0</v>
      </c>
    </row>
    <row r="27" spans="1:45" customFormat="1" ht="15" x14ac:dyDescent="0.25">
      <c r="A27" s="128" t="str">
        <f>'[4]Cafe Imp'!A29</f>
        <v>Set</v>
      </c>
      <c r="B27" s="174">
        <f>'[4]Cafe Imp'!B29</f>
        <v>5.5170000000000002E-3</v>
      </c>
      <c r="C27" s="204">
        <f>'[4]Cafe Imp'!C29/60</f>
        <v>5.1666666666666666E-7</v>
      </c>
      <c r="D27" s="174">
        <f>'[4]Cafe Imp'!D29</f>
        <v>0.98674399999999995</v>
      </c>
      <c r="E27" s="204">
        <f>'[4]Cafe Imp'!E29/60</f>
        <v>7.5147499999999997E-3</v>
      </c>
      <c r="F27" s="174">
        <f>'[4]Cafe Imp'!F29</f>
        <v>4.1800000000000002E-4</v>
      </c>
      <c r="G27" s="204">
        <f>'[4]Cafe Imp'!G29/60</f>
        <v>2.0000000000000002E-7</v>
      </c>
      <c r="H27" s="174">
        <f>'[4]Cafe Imp'!H29</f>
        <v>0.71995699999999996</v>
      </c>
      <c r="I27" s="204">
        <f>'[4]Cafe Imp'!I29/60</f>
        <v>5.7164833333333328E-3</v>
      </c>
      <c r="J27" s="174">
        <f>'[4]Cafe Imp'!J29</f>
        <v>0</v>
      </c>
      <c r="K27" s="204">
        <f>'[4]Cafe Imp'!K29/60</f>
        <v>0</v>
      </c>
      <c r="L27" s="174">
        <f>'[4]Cafe Imp'!L29</f>
        <v>1.84345</v>
      </c>
      <c r="M27" s="204">
        <f>'[4]Cafe Imp'!M29/60</f>
        <v>1.4899649999999999E-2</v>
      </c>
      <c r="N27" s="174">
        <f>'[4]Cafe Imp'!N29</f>
        <v>0.65524199999999999</v>
      </c>
      <c r="O27" s="204">
        <f>'[4]Cafe Imp'!O29/60</f>
        <v>4.7007666666666666E-3</v>
      </c>
      <c r="P27" s="174">
        <f>'[4]Cafe Imp'!P29</f>
        <v>0.68444700000000003</v>
      </c>
      <c r="Q27" s="204">
        <f>'[4]Cafe Imp'!Q29/60</f>
        <v>6.4955000000000004E-3</v>
      </c>
      <c r="R27" s="174">
        <f>'[4]Cafe Imp'!R29</f>
        <v>0.182812</v>
      </c>
      <c r="S27" s="204">
        <f>'[4]Cafe Imp'!S29/60</f>
        <v>2.7339999999999999E-3</v>
      </c>
      <c r="T27" s="174">
        <f>'[4]Cafe Imp'!T29</f>
        <v>0</v>
      </c>
      <c r="U27" s="210">
        <f>'[4]Cafe Imp'!U29/60</f>
        <v>0</v>
      </c>
    </row>
    <row r="28" spans="1:45" ht="15" x14ac:dyDescent="0.25">
      <c r="A28" s="128" t="str">
        <f>'[4]Cafe Imp'!A30</f>
        <v>Out</v>
      </c>
      <c r="B28" s="174">
        <f>'[4]Cafe Imp'!B30</f>
        <v>8.8699999999999998E-4</v>
      </c>
      <c r="C28" s="204">
        <f>'[4]Cafe Imp'!C30/60</f>
        <v>8.3333333333333338E-8</v>
      </c>
      <c r="D28" s="174">
        <f>'[4]Cafe Imp'!D30</f>
        <v>0.73408099999999998</v>
      </c>
      <c r="E28" s="204">
        <f>'[4]Cafe Imp'!E30/60</f>
        <v>5.5916166666666661E-3</v>
      </c>
      <c r="F28" s="174">
        <f>'[4]Cafe Imp'!F30</f>
        <v>3.4999999999999997E-5</v>
      </c>
      <c r="G28" s="204">
        <f>'[4]Cafe Imp'!G30/60</f>
        <v>1.6666666666666667E-8</v>
      </c>
      <c r="H28" s="174">
        <f>'[4]Cafe Imp'!H30</f>
        <v>0.56790099999999999</v>
      </c>
      <c r="I28" s="204">
        <f>'[4]Cafe Imp'!I30/60</f>
        <v>4.0875E-3</v>
      </c>
      <c r="J28" s="174">
        <f>'[4]Cafe Imp'!J30</f>
        <v>6.5283999999999995E-2</v>
      </c>
      <c r="K28" s="204">
        <f>'[4]Cafe Imp'!K30/60</f>
        <v>1.2110000000000001E-3</v>
      </c>
      <c r="L28" s="174">
        <f>'[4]Cafe Imp'!L30</f>
        <v>0.17211599999999999</v>
      </c>
      <c r="M28" s="204">
        <f>'[4]Cafe Imp'!M30/60</f>
        <v>1.4766666666666667E-3</v>
      </c>
      <c r="N28" s="174">
        <f>'[4]Cafe Imp'!N30</f>
        <v>9.7000000000000003E-2</v>
      </c>
      <c r="O28" s="204">
        <f>'[4]Cafe Imp'!O30/60</f>
        <v>2.6699999999999998E-4</v>
      </c>
      <c r="P28" s="174">
        <f>'[4]Cafe Imp'!P30</f>
        <v>0.96130099999999996</v>
      </c>
      <c r="Q28" s="204">
        <f>'[4]Cafe Imp'!Q30/60</f>
        <v>3.9874833333333332E-3</v>
      </c>
      <c r="R28" s="174">
        <f>'[4]Cafe Imp'!R30</f>
        <v>0.93613000000000002</v>
      </c>
      <c r="S28" s="204">
        <f>'[4]Cafe Imp'!S30/60</f>
        <v>2.5582999999999999E-3</v>
      </c>
      <c r="T28" s="174">
        <f>'[4]Cafe Imp'!T30</f>
        <v>0</v>
      </c>
      <c r="U28" s="210">
        <f>'[4]Cafe Imp'!U30/60</f>
        <v>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1:45" ht="15" x14ac:dyDescent="0.25">
      <c r="A29" s="128" t="str">
        <f>'[4]Cafe Imp'!A31</f>
        <v>Nov</v>
      </c>
      <c r="B29" s="174">
        <f>'[4]Cafe Imp'!B31</f>
        <v>8.4714999999999999E-2</v>
      </c>
      <c r="C29" s="204">
        <f>'[4]Cafe Imp'!C31/60</f>
        <v>6.4026666666666665E-4</v>
      </c>
      <c r="D29" s="174">
        <f>'[4]Cafe Imp'!D31</f>
        <v>0.12606000000000001</v>
      </c>
      <c r="E29" s="204">
        <f>'[4]Cafe Imp'!E31/60</f>
        <v>9.9623333333333339E-4</v>
      </c>
      <c r="F29" s="174">
        <f>'[4]Cafe Imp'!F31</f>
        <v>4.35E-4</v>
      </c>
      <c r="G29" s="204">
        <f>'[4]Cafe Imp'!G31/60</f>
        <v>2.1666666666666665E-7</v>
      </c>
      <c r="H29" s="174">
        <f>'[4]Cafe Imp'!H31</f>
        <v>0.72728800000000005</v>
      </c>
      <c r="I29" s="204">
        <f>'[4]Cafe Imp'!I31/60</f>
        <v>4.8369999999999993E-3</v>
      </c>
      <c r="J29" s="174">
        <f>'[4]Cafe Imp'!J31</f>
        <v>0.207589</v>
      </c>
      <c r="K29" s="204">
        <f>'[4]Cafe Imp'!K31/60</f>
        <v>2.7368333333333333E-3</v>
      </c>
      <c r="L29" s="174">
        <f>'[4]Cafe Imp'!L31</f>
        <v>0.246644</v>
      </c>
      <c r="M29" s="204">
        <f>'[4]Cafe Imp'!M31/60</f>
        <v>2.6520000000000003E-3</v>
      </c>
      <c r="N29" s="174">
        <f>'[4]Cafe Imp'!N31</f>
        <v>0.27716200000000002</v>
      </c>
      <c r="O29" s="204">
        <f>'[4]Cafe Imp'!O31/60</f>
        <v>4.8320000000000004E-3</v>
      </c>
      <c r="P29" s="174">
        <f>'[4]Cafe Imp'!P31</f>
        <v>0</v>
      </c>
      <c r="Q29" s="204">
        <f>'[4]Cafe Imp'!Q31/60</f>
        <v>0</v>
      </c>
      <c r="R29" s="174">
        <f>'[4]Cafe Imp'!R31</f>
        <v>0.56608700000000001</v>
      </c>
      <c r="S29" s="204">
        <f>'[4]Cafe Imp'!S31/60</f>
        <v>2.1456666666666664E-3</v>
      </c>
      <c r="T29" s="174">
        <f>'[4]Cafe Imp'!T31</f>
        <v>0</v>
      </c>
      <c r="U29" s="210">
        <f>'[4]Cafe Imp'!U31/60</f>
        <v>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ht="15" x14ac:dyDescent="0.25">
      <c r="A30" s="128" t="str">
        <f>'[4]Cafe Imp'!A32</f>
        <v>Dez</v>
      </c>
      <c r="B30" s="174">
        <f>'[4]Cafe Imp'!B32</f>
        <v>0.66799600000000003</v>
      </c>
      <c r="C30" s="204">
        <f>'[4]Cafe Imp'!C32/60</f>
        <v>5.2167666666666666E-3</v>
      </c>
      <c r="D30" s="174">
        <f>'[4]Cafe Imp'!D32</f>
        <v>0.17091999999999999</v>
      </c>
      <c r="E30" s="204">
        <f>'[4]Cafe Imp'!E32/60</f>
        <v>1.33165E-3</v>
      </c>
      <c r="F30" s="174">
        <f>'[4]Cafe Imp'!F32</f>
        <v>0</v>
      </c>
      <c r="G30" s="204">
        <f>'[4]Cafe Imp'!G32/60</f>
        <v>0</v>
      </c>
      <c r="H30" s="174">
        <f>'[4]Cafe Imp'!H32</f>
        <v>0.189609</v>
      </c>
      <c r="I30" s="204">
        <f>'[4]Cafe Imp'!I32/60</f>
        <v>1.6652333333333333E-3</v>
      </c>
      <c r="J30" s="174">
        <f>'[4]Cafe Imp'!J32</f>
        <v>9.7855999999999999E-2</v>
      </c>
      <c r="K30" s="204">
        <f>'[4]Cafe Imp'!K32/60</f>
        <v>1.812E-3</v>
      </c>
      <c r="L30" s="174">
        <f>'[4]Cafe Imp'!L32</f>
        <v>0</v>
      </c>
      <c r="M30" s="204">
        <f>'[4]Cafe Imp'!M32/60</f>
        <v>0</v>
      </c>
      <c r="N30" s="174">
        <f>'[4]Cafe Imp'!N32</f>
        <v>9.2838000000000004E-2</v>
      </c>
      <c r="O30" s="204">
        <f>'[4]Cafe Imp'!O32/60</f>
        <v>1.3949000000000001E-3</v>
      </c>
      <c r="P30" s="174">
        <f>'[4]Cafe Imp'!P32</f>
        <v>0.91864400000000002</v>
      </c>
      <c r="Q30" s="204">
        <f>'[4]Cafe Imp'!Q32/60</f>
        <v>7.9679E-3</v>
      </c>
      <c r="R30" s="174">
        <f>'[4]Cafe Imp'!R32</f>
        <v>0.167902</v>
      </c>
      <c r="S30" s="204">
        <f>'[4]Cafe Imp'!S32/60</f>
        <v>2.6666666666666668E-4</v>
      </c>
      <c r="T30" s="174">
        <f>'[4]Cafe Imp'!T32</f>
        <v>0</v>
      </c>
      <c r="U30" s="211">
        <f>'[4]Cafe Imp'!U32/60</f>
        <v>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ht="15" x14ac:dyDescent="0.25">
      <c r="A31" s="134" t="str">
        <f>'[4]Cafe Imp'!A33</f>
        <v>Café solúvel</v>
      </c>
      <c r="B31" s="177">
        <f>'[4]Cafe Imp'!B33</f>
        <v>7.5666699999999993</v>
      </c>
      <c r="C31" s="189">
        <f>'[4]Cafe Imp'!C33/60</f>
        <v>3.4856149999999995E-2</v>
      </c>
      <c r="D31" s="177">
        <f>'[4]Cafe Imp'!D33</f>
        <v>8.1542829999999995</v>
      </c>
      <c r="E31" s="189">
        <f>'[4]Cafe Imp'!E33/60</f>
        <v>3.7299033333333328E-2</v>
      </c>
      <c r="F31" s="177">
        <f>'[4]Cafe Imp'!F33</f>
        <v>7.7788440000000012</v>
      </c>
      <c r="G31" s="189">
        <f>'[4]Cafe Imp'!G33/60</f>
        <v>3.0396183333333333E-2</v>
      </c>
      <c r="H31" s="177">
        <f>'[4]Cafe Imp'!H33</f>
        <v>7.0153240000000006</v>
      </c>
      <c r="I31" s="189">
        <f>'[4]Cafe Imp'!I33/60</f>
        <v>2.7979050000000005E-2</v>
      </c>
      <c r="J31" s="177">
        <f>'[4]Cafe Imp'!J33</f>
        <v>8.680473000000001</v>
      </c>
      <c r="K31" s="189">
        <f>'[4]Cafe Imp'!K33/60</f>
        <v>3.6019066666666669E-2</v>
      </c>
      <c r="L31" s="177">
        <f>'[4]Cafe Imp'!L33</f>
        <v>6.7253309999999988</v>
      </c>
      <c r="M31" s="189">
        <f>'[4]Cafe Imp'!M33/60</f>
        <v>2.7256189986832977E-2</v>
      </c>
      <c r="N31" s="207">
        <f>'[4]Cafe Imp'!N33</f>
        <v>5.0825139999999998</v>
      </c>
      <c r="O31" s="189">
        <f>'[4]Cafe Imp'!O33/60</f>
        <v>1.6660479948075606E-2</v>
      </c>
      <c r="P31" s="207">
        <f>'[4]Cafe Imp'!P33</f>
        <v>6.0348780000000009</v>
      </c>
      <c r="Q31" s="189">
        <f>'[4]Cafe Imp'!Q33/60</f>
        <v>2.3594436753257127E-2</v>
      </c>
      <c r="R31" s="207">
        <f>'[4]Cafe Imp'!R33</f>
        <v>9.4112209999999994</v>
      </c>
      <c r="S31" s="189">
        <f>'[4]Cafe Imp'!S33/60</f>
        <v>3.2279950061035172E-2</v>
      </c>
      <c r="T31" s="207">
        <f>'[4]Cafe Imp'!T33</f>
        <v>3.9190430000000003</v>
      </c>
      <c r="U31" s="200">
        <f>'[4]Cafe Imp'!U33/60</f>
        <v>1.6195010067947702E-2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ht="15" x14ac:dyDescent="0.25">
      <c r="A32" s="129" t="str">
        <f>'[4]Cafe Imp'!A34</f>
        <v>Jan</v>
      </c>
      <c r="B32" s="174">
        <f>'[4]Cafe Imp'!B34</f>
        <v>0.76403699999999997</v>
      </c>
      <c r="C32" s="186">
        <f>'[4]Cafe Imp'!C34/60</f>
        <v>3.3789499999999999E-3</v>
      </c>
      <c r="D32" s="174">
        <f>'[4]Cafe Imp'!D34</f>
        <v>1.1981869999999999</v>
      </c>
      <c r="E32" s="186">
        <f>'[4]Cafe Imp'!E34/60</f>
        <v>5.2533166666666664E-3</v>
      </c>
      <c r="F32" s="174">
        <f>'[4]Cafe Imp'!F34</f>
        <v>0.59087299999999998</v>
      </c>
      <c r="G32" s="186">
        <f>'[4]Cafe Imp'!G34/60</f>
        <v>2.7802666666666667E-3</v>
      </c>
      <c r="H32" s="174">
        <f>'[4]Cafe Imp'!H34</f>
        <v>0.61209199999999997</v>
      </c>
      <c r="I32" s="186">
        <f>'[4]Cafe Imp'!I34/60</f>
        <v>3.1771999999999998E-3</v>
      </c>
      <c r="J32" s="174">
        <f>'[4]Cafe Imp'!J34</f>
        <v>0.50049699999999997</v>
      </c>
      <c r="K32" s="186">
        <f>'[4]Cafe Imp'!K34/60</f>
        <v>2.1331499999999999E-3</v>
      </c>
      <c r="L32" s="174">
        <f>'[4]Cafe Imp'!L34</f>
        <v>0.43454300000000001</v>
      </c>
      <c r="M32" s="186">
        <f>'[4]Cafe Imp'!M34/60</f>
        <v>2.0007433484951669E-3</v>
      </c>
      <c r="N32" s="206">
        <f>'[4]Cafe Imp'!N34</f>
        <v>0.558172</v>
      </c>
      <c r="O32" s="186">
        <f>'[4]Cafe Imp'!O34/60</f>
        <v>2.4430466782569835E-3</v>
      </c>
      <c r="P32" s="206">
        <f>'[4]Cafe Imp'!P34</f>
        <v>0.18256</v>
      </c>
      <c r="Q32" s="186">
        <f>'[4]Cafe Imp'!Q34/60</f>
        <v>1.0556000218153001E-3</v>
      </c>
      <c r="R32" s="206">
        <f>'[4]Cafe Imp'!R34</f>
        <v>0.89238399999999996</v>
      </c>
      <c r="S32" s="186">
        <f>'[4]Cafe Imp'!S34/60</f>
        <v>1.1310833333333333E-3</v>
      </c>
      <c r="T32" s="206">
        <f>'[4]Cafe Imp'!T34</f>
        <v>0.91072500000000001</v>
      </c>
      <c r="U32" s="197">
        <f>'[4]Cafe Imp'!U34/60</f>
        <v>3.6507900181054998E-3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27" ht="15" x14ac:dyDescent="0.25">
      <c r="A33" s="128" t="str">
        <f>'[4]Cafe Imp'!A35</f>
        <v>Fev</v>
      </c>
      <c r="B33" s="174">
        <f>'[4]Cafe Imp'!B35</f>
        <v>0.43695099999999998</v>
      </c>
      <c r="C33" s="186">
        <f>'[4]Cafe Imp'!C35/60</f>
        <v>2.6923999999999997E-3</v>
      </c>
      <c r="D33" s="174">
        <f>'[4]Cafe Imp'!D35</f>
        <v>0.37057299999999999</v>
      </c>
      <c r="E33" s="186">
        <f>'[4]Cafe Imp'!E35/60</f>
        <v>1.9886833333333334E-3</v>
      </c>
      <c r="F33" s="174">
        <f>'[4]Cafe Imp'!F35</f>
        <v>0.32242300000000002</v>
      </c>
      <c r="G33" s="186">
        <f>'[4]Cafe Imp'!G35/60</f>
        <v>1.7069499999999998E-3</v>
      </c>
      <c r="H33" s="174">
        <f>'[4]Cafe Imp'!H35</f>
        <v>0.70249600000000001</v>
      </c>
      <c r="I33" s="186">
        <f>'[4]Cafe Imp'!I35/60</f>
        <v>3.5698333333333333E-3</v>
      </c>
      <c r="J33" s="174">
        <f>'[4]Cafe Imp'!J35</f>
        <v>0.60531599999999997</v>
      </c>
      <c r="K33" s="186">
        <f>'[4]Cafe Imp'!K35/60</f>
        <v>1.8924E-3</v>
      </c>
      <c r="L33" s="174">
        <f>'[4]Cafe Imp'!L35</f>
        <v>0.53249400000000002</v>
      </c>
      <c r="M33" s="186">
        <f>'[4]Cafe Imp'!M35/60</f>
        <v>1.2253366827249534E-3</v>
      </c>
      <c r="N33" s="206">
        <f>'[4]Cafe Imp'!N35</f>
        <v>0.42069499999999999</v>
      </c>
      <c r="O33" s="186">
        <f>'[4]Cafe Imp'!O35/60</f>
        <v>1.5380300048828117E-3</v>
      </c>
      <c r="P33" s="206">
        <f>'[4]Cafe Imp'!P35</f>
        <v>0.93819399999999997</v>
      </c>
      <c r="Q33" s="186">
        <f>'[4]Cafe Imp'!Q35/60</f>
        <v>3.4349033249854999E-3</v>
      </c>
      <c r="R33" s="206">
        <f>'[4]Cafe Imp'!R35</f>
        <v>0.47423999999999999</v>
      </c>
      <c r="S33" s="186">
        <f>'[4]Cafe Imp'!S35/60</f>
        <v>2.0808666617075666E-3</v>
      </c>
      <c r="T33" s="206">
        <f>'[4]Cafe Imp'!T35</f>
        <v>0.70906800000000003</v>
      </c>
      <c r="U33" s="197">
        <f>'[4]Cafe Imp'!U35/60</f>
        <v>3.4394532177209835E-3</v>
      </c>
      <c r="V33"/>
      <c r="W33"/>
      <c r="X33"/>
      <c r="Y33"/>
      <c r="Z33"/>
      <c r="AA33"/>
    </row>
    <row r="34" spans="1:27" ht="15" x14ac:dyDescent="0.25">
      <c r="A34" s="128" t="str">
        <f>'[4]Cafe Imp'!A36</f>
        <v>Mar</v>
      </c>
      <c r="B34" s="174">
        <f>'[4]Cafe Imp'!B36</f>
        <v>0.96245899999999995</v>
      </c>
      <c r="C34" s="186">
        <f>'[4]Cafe Imp'!C36/60</f>
        <v>4.8198499999999997E-3</v>
      </c>
      <c r="D34" s="174">
        <f>'[4]Cafe Imp'!D36</f>
        <v>1.0132319999999999</v>
      </c>
      <c r="E34" s="186">
        <f>'[4]Cafe Imp'!E36/60</f>
        <v>3.8310333333333333E-3</v>
      </c>
      <c r="F34" s="174">
        <f>'[4]Cafe Imp'!F36</f>
        <v>0.64273499999999995</v>
      </c>
      <c r="G34" s="186">
        <f>'[4]Cafe Imp'!G36/60</f>
        <v>2.7409166666666667E-3</v>
      </c>
      <c r="H34" s="174">
        <f>'[4]Cafe Imp'!H36</f>
        <v>0.60711700000000002</v>
      </c>
      <c r="I34" s="186">
        <f>'[4]Cafe Imp'!I36/60</f>
        <v>1.8089E-3</v>
      </c>
      <c r="J34" s="174">
        <f>'[4]Cafe Imp'!J36</f>
        <v>0.78279900000000002</v>
      </c>
      <c r="K34" s="186">
        <f>'[4]Cafe Imp'!K36/60</f>
        <v>4.6026499999999998E-3</v>
      </c>
      <c r="L34" s="174">
        <f>'[4]Cafe Imp'!L36</f>
        <v>0.88156100000000004</v>
      </c>
      <c r="M34" s="186">
        <f>'[4]Cafe Imp'!M36/60</f>
        <v>4.0001433468500837E-3</v>
      </c>
      <c r="N34" s="206">
        <f>'[4]Cafe Imp'!N36</f>
        <v>0.228409</v>
      </c>
      <c r="O34" s="186">
        <f>'[4]Cafe Imp'!O36/60</f>
        <v>9.1060665132204665E-4</v>
      </c>
      <c r="P34" s="206">
        <f>'[4]Cafe Imp'!P36</f>
        <v>0.97076099999999999</v>
      </c>
      <c r="Q34" s="186">
        <f>'[4]Cafe Imp'!Q36/60</f>
        <v>4.3457266835530669E-3</v>
      </c>
      <c r="R34" s="206">
        <f>'[4]Cafe Imp'!R36</f>
        <v>0.82070299999999996</v>
      </c>
      <c r="S34" s="186">
        <f>'[4]Cafe Imp'!S36/60</f>
        <v>2.2213533218383833E-3</v>
      </c>
      <c r="T34" s="206">
        <f>'[4]Cafe Imp'!T36</f>
        <v>0.51392300000000002</v>
      </c>
      <c r="U34" s="197">
        <f>'[4]Cafe Imp'!U36/60</f>
        <v>2.0148266840775832E-3</v>
      </c>
      <c r="V34"/>
      <c r="W34"/>
      <c r="X34"/>
      <c r="Y34"/>
      <c r="Z34"/>
      <c r="AA34"/>
    </row>
    <row r="35" spans="1:27" ht="15" x14ac:dyDescent="0.25">
      <c r="A35" s="128" t="str">
        <f>'[4]Cafe Imp'!A37</f>
        <v>Abr</v>
      </c>
      <c r="B35" s="174">
        <f>'[4]Cafe Imp'!B37</f>
        <v>0.62081699999999995</v>
      </c>
      <c r="C35" s="186">
        <f>'[4]Cafe Imp'!C37/60</f>
        <v>2.760333333333333E-3</v>
      </c>
      <c r="D35" s="174">
        <f>'[4]Cafe Imp'!D37</f>
        <v>0.962754</v>
      </c>
      <c r="E35" s="186">
        <f>'[4]Cafe Imp'!E37/60</f>
        <v>4.4229833333333333E-3</v>
      </c>
      <c r="F35" s="174">
        <f>'[4]Cafe Imp'!F37</f>
        <v>0.780783</v>
      </c>
      <c r="G35" s="186">
        <f>'[4]Cafe Imp'!G37/60</f>
        <v>3.3247666666666666E-3</v>
      </c>
      <c r="H35" s="174">
        <f>'[4]Cafe Imp'!H37</f>
        <v>0.82752099999999995</v>
      </c>
      <c r="I35" s="186">
        <f>'[4]Cafe Imp'!I37/60</f>
        <v>4.5509666666666672E-3</v>
      </c>
      <c r="J35" s="174">
        <f>'[4]Cafe Imp'!J37</f>
        <v>1.136217</v>
      </c>
      <c r="K35" s="186">
        <f>'[4]Cafe Imp'!K37/60</f>
        <v>4.7938E-3</v>
      </c>
      <c r="L35" s="174">
        <f>'[4]Cafe Imp'!L37</f>
        <v>0.80569400000000002</v>
      </c>
      <c r="M35" s="186">
        <f>'[4]Cafe Imp'!M37/60</f>
        <v>2.7895832997639996E-3</v>
      </c>
      <c r="N35" s="206">
        <f>'[4]Cafe Imp'!N37</f>
        <v>0.54063300000000003</v>
      </c>
      <c r="O35" s="186">
        <f>'[4]Cafe Imp'!O37/60</f>
        <v>2.2151133031209336E-3</v>
      </c>
      <c r="P35" s="206">
        <f>'[4]Cafe Imp'!P37</f>
        <v>0.117531</v>
      </c>
      <c r="Q35" s="186">
        <f>'[4]Cafe Imp'!Q37/60</f>
        <v>1.6453666616280868E-4</v>
      </c>
      <c r="R35" s="206">
        <f>'[4]Cafe Imp'!R37</f>
        <v>0.207288</v>
      </c>
      <c r="S35" s="186">
        <f>'[4]Cafe Imp'!S37/60</f>
        <v>1.10032001101176E-3</v>
      </c>
      <c r="T35" s="206">
        <f>'[4]Cafe Imp'!T37</f>
        <v>0.57864400000000005</v>
      </c>
      <c r="U35" s="197">
        <f>'[4]Cafe Imp'!U37/60</f>
        <v>2.5021533898592001E-3</v>
      </c>
      <c r="V35"/>
      <c r="W35"/>
      <c r="X35"/>
      <c r="Y35"/>
      <c r="Z35"/>
      <c r="AA35"/>
    </row>
    <row r="36" spans="1:27" ht="15" x14ac:dyDescent="0.25">
      <c r="A36" s="128" t="str">
        <f>'[4]Cafe Imp'!A38</f>
        <v>Mai</v>
      </c>
      <c r="B36" s="174">
        <f>'[4]Cafe Imp'!B38</f>
        <v>0.13747799999999999</v>
      </c>
      <c r="C36" s="186">
        <f>'[4]Cafe Imp'!C38/60</f>
        <v>1.1326833333333332E-3</v>
      </c>
      <c r="D36" s="174">
        <f>'[4]Cafe Imp'!D38</f>
        <v>0.10910499999999999</v>
      </c>
      <c r="E36" s="186">
        <f>'[4]Cafe Imp'!E38/60</f>
        <v>6.8558333333333329E-4</v>
      </c>
      <c r="F36" s="174">
        <f>'[4]Cafe Imp'!F38</f>
        <v>0.94581999999999999</v>
      </c>
      <c r="G36" s="186">
        <f>'[4]Cafe Imp'!G38/60</f>
        <v>2.8092833333333337E-3</v>
      </c>
      <c r="H36" s="174">
        <f>'[4]Cafe Imp'!H38</f>
        <v>0.417464</v>
      </c>
      <c r="I36" s="186">
        <f>'[4]Cafe Imp'!I38/60</f>
        <v>1.4663666666666667E-3</v>
      </c>
      <c r="J36" s="174">
        <f>'[4]Cafe Imp'!J38</f>
        <v>0.81306400000000001</v>
      </c>
      <c r="K36" s="186">
        <f>'[4]Cafe Imp'!K38/60</f>
        <v>2.9902166666666663E-3</v>
      </c>
      <c r="L36" s="174">
        <f>'[4]Cafe Imp'!L38</f>
        <v>0.67109600000000003</v>
      </c>
      <c r="M36" s="186">
        <f>'[4]Cafe Imp'!M38/60</f>
        <v>3.1874266886790666E-3</v>
      </c>
      <c r="N36" s="206">
        <f>'[4]Cafe Imp'!N38</f>
        <v>0.188855</v>
      </c>
      <c r="O36" s="186">
        <f>'[4]Cafe Imp'!O38/60</f>
        <v>6.6109332987467496E-4</v>
      </c>
      <c r="P36" s="206">
        <f>'[4]Cafe Imp'!P38</f>
        <v>0.23114599999999999</v>
      </c>
      <c r="Q36" s="186">
        <f>'[4]Cafe Imp'!Q38/60</f>
        <v>1.6457566828409834E-3</v>
      </c>
      <c r="R36" s="206">
        <f>'[4]Cafe Imp'!R38</f>
        <v>0.72397500000000004</v>
      </c>
      <c r="S36" s="186">
        <f>'[4]Cafe Imp'!S38/60</f>
        <v>2.5998267074585002E-3</v>
      </c>
      <c r="T36" s="206">
        <f>'[4]Cafe Imp'!T38</f>
        <v>0.406443</v>
      </c>
      <c r="U36" s="197">
        <f>'[4]Cafe Imp'!U38/60</f>
        <v>1.2067466735839851E-3</v>
      </c>
      <c r="V36"/>
      <c r="W36"/>
      <c r="X36"/>
      <c r="Y36"/>
      <c r="Z36"/>
      <c r="AA36"/>
    </row>
    <row r="37" spans="1:27" ht="15" x14ac:dyDescent="0.25">
      <c r="A37" s="128" t="str">
        <f>'[4]Cafe Imp'!A39</f>
        <v>Jun</v>
      </c>
      <c r="B37" s="174">
        <f>'[4]Cafe Imp'!B39</f>
        <v>0.60818000000000005</v>
      </c>
      <c r="C37" s="186">
        <f>'[4]Cafe Imp'!C39/60</f>
        <v>2.5622000000000002E-3</v>
      </c>
      <c r="D37" s="174">
        <f>'[4]Cafe Imp'!D39</f>
        <v>0.83643299999999998</v>
      </c>
      <c r="E37" s="186">
        <f>'[4]Cafe Imp'!E39/60</f>
        <v>4.0217666666666667E-3</v>
      </c>
      <c r="F37" s="174">
        <f>'[4]Cafe Imp'!F39</f>
        <v>0.50873900000000005</v>
      </c>
      <c r="G37" s="186">
        <f>'[4]Cafe Imp'!G39/60</f>
        <v>3.2582833333333334E-3</v>
      </c>
      <c r="H37" s="174">
        <f>'[4]Cafe Imp'!H39</f>
        <v>0.54688499999999995</v>
      </c>
      <c r="I37" s="186">
        <f>'[4]Cafe Imp'!I39/60</f>
        <v>1.7086666666666667E-3</v>
      </c>
      <c r="J37" s="174">
        <f>'[4]Cafe Imp'!J39</f>
        <v>0.71901800000000005</v>
      </c>
      <c r="K37" s="186">
        <f>'[4]Cafe Imp'!K39/60</f>
        <v>2.4648000000000001E-3</v>
      </c>
      <c r="L37" s="174">
        <f>'[4]Cafe Imp'!L39</f>
        <v>0.45702799999999999</v>
      </c>
      <c r="M37" s="186">
        <f>'[4]Cafe Imp'!M39/60</f>
        <v>1.9556766716003499E-3</v>
      </c>
      <c r="N37" s="206">
        <f>'[4]Cafe Imp'!N39</f>
        <v>0.39056099999999999</v>
      </c>
      <c r="O37" s="186">
        <f>'[4]Cafe Imp'!O39/60</f>
        <v>1.0510833333333333E-3</v>
      </c>
      <c r="P37" s="206">
        <f>'[4]Cafe Imp'!P39</f>
        <v>0.240119</v>
      </c>
      <c r="Q37" s="186">
        <f>'[4]Cafe Imp'!Q39/60</f>
        <v>5.0565666328271168E-4</v>
      </c>
      <c r="R37" s="206">
        <f>'[4]Cafe Imp'!R39</f>
        <v>0.44739800000000002</v>
      </c>
      <c r="S37" s="186">
        <f>'[4]Cafe Imp'!S39/60</f>
        <v>1.8040966417153667E-3</v>
      </c>
      <c r="T37" s="206">
        <f>'[4]Cafe Imp'!T39</f>
        <v>0.80023999999999995</v>
      </c>
      <c r="U37" s="197">
        <f>'[4]Cafe Imp'!U39/60</f>
        <v>3.3810400846004504E-3</v>
      </c>
      <c r="V37"/>
      <c r="W37"/>
      <c r="X37"/>
      <c r="Y37"/>
      <c r="Z37"/>
      <c r="AA37"/>
    </row>
    <row r="38" spans="1:27" ht="15" x14ac:dyDescent="0.25">
      <c r="A38" s="128" t="str">
        <f>'[4]Cafe Imp'!A40</f>
        <v>Jul</v>
      </c>
      <c r="B38" s="174">
        <f>'[4]Cafe Imp'!B40</f>
        <v>0.17527899999999999</v>
      </c>
      <c r="C38" s="186">
        <f>'[4]Cafe Imp'!C40/60</f>
        <v>2.7819999999999999E-4</v>
      </c>
      <c r="D38" s="174">
        <f>'[4]Cafe Imp'!D40</f>
        <v>0.92645500000000003</v>
      </c>
      <c r="E38" s="186">
        <f>'[4]Cafe Imp'!E40/60</f>
        <v>5.2129833333333332E-3</v>
      </c>
      <c r="F38" s="174">
        <f>'[4]Cafe Imp'!F40</f>
        <v>0.65663899999999997</v>
      </c>
      <c r="G38" s="186">
        <f>'[4]Cafe Imp'!G40/60</f>
        <v>1.3410333333333335E-3</v>
      </c>
      <c r="H38" s="174">
        <f>'[4]Cafe Imp'!H40</f>
        <v>1.1004780000000001</v>
      </c>
      <c r="I38" s="186">
        <f>'[4]Cafe Imp'!I40/60</f>
        <v>3.9225333333333338E-3</v>
      </c>
      <c r="J38" s="174">
        <f>'[4]Cafe Imp'!J40</f>
        <v>0.99409400000000003</v>
      </c>
      <c r="K38" s="186">
        <f>'[4]Cafe Imp'!K40/60</f>
        <v>4.1099000000000005E-3</v>
      </c>
      <c r="L38" s="174">
        <f>'[4]Cafe Imp'!L40</f>
        <v>0.426568</v>
      </c>
      <c r="M38" s="186">
        <f>'[4]Cafe Imp'!M40/60</f>
        <v>2.0812999447584169E-3</v>
      </c>
      <c r="N38" s="206">
        <f>'[4]Cafe Imp'!N40</f>
        <v>0.39200099999999999</v>
      </c>
      <c r="O38" s="186">
        <f>'[4]Cafe Imp'!O40/60</f>
        <v>1.392126662190755E-3</v>
      </c>
      <c r="P38" s="206">
        <f>'[4]Cafe Imp'!P40</f>
        <v>0.84179800000000005</v>
      </c>
      <c r="Q38" s="186">
        <f>'[4]Cafe Imp'!Q40/60</f>
        <v>2.2879133329232497E-3</v>
      </c>
      <c r="R38" s="206">
        <f>'[4]Cafe Imp'!R40</f>
        <v>0.64931799999999995</v>
      </c>
      <c r="S38" s="186">
        <f>'[4]Cafe Imp'!S40/60</f>
        <v>2.1196932981332166E-3</v>
      </c>
      <c r="T38" s="206">
        <f>'[4]Cafe Imp'!T40</f>
        <v>0</v>
      </c>
      <c r="U38" s="197">
        <f>'[4]Cafe Imp'!U40/60</f>
        <v>0</v>
      </c>
      <c r="V38"/>
      <c r="W38"/>
      <c r="X38"/>
      <c r="Y38"/>
      <c r="Z38"/>
      <c r="AA38"/>
    </row>
    <row r="39" spans="1:27" ht="15" x14ac:dyDescent="0.25">
      <c r="A39" s="128" t="str">
        <f>'[4]Cafe Imp'!A41</f>
        <v>Ago</v>
      </c>
      <c r="B39" s="174">
        <f>'[4]Cafe Imp'!B41</f>
        <v>0.25762800000000002</v>
      </c>
      <c r="C39" s="186">
        <f>'[4]Cafe Imp'!C41/60</f>
        <v>1.3108666666666667E-3</v>
      </c>
      <c r="D39" s="174">
        <f>'[4]Cafe Imp'!D41</f>
        <v>0.131102</v>
      </c>
      <c r="E39" s="186">
        <f>'[4]Cafe Imp'!E41/60</f>
        <v>4.5921666666666667E-4</v>
      </c>
      <c r="F39" s="174">
        <f>'[4]Cafe Imp'!F41</f>
        <v>0.94405099999999997</v>
      </c>
      <c r="G39" s="186">
        <f>'[4]Cafe Imp'!G41/60</f>
        <v>3.3138833333333337E-3</v>
      </c>
      <c r="H39" s="174">
        <f>'[4]Cafe Imp'!H41</f>
        <v>0.40443499999999999</v>
      </c>
      <c r="I39" s="186">
        <f>'[4]Cafe Imp'!I41/60</f>
        <v>1.4571333333333334E-3</v>
      </c>
      <c r="J39" s="174">
        <f>'[4]Cafe Imp'!J41</f>
        <v>0.45487699999999998</v>
      </c>
      <c r="K39" s="186">
        <f>'[4]Cafe Imp'!K41/60</f>
        <v>1.6491000000000001E-3</v>
      </c>
      <c r="L39" s="174">
        <f>'[4]Cafe Imp'!L41</f>
        <v>0.56950599999999996</v>
      </c>
      <c r="M39" s="186">
        <f>'[4]Cafe Imp'!M41/60</f>
        <v>1.9238700068156E-3</v>
      </c>
      <c r="N39" s="206">
        <f>'[4]Cafe Imp'!N41</f>
        <v>0.72071499999999999</v>
      </c>
      <c r="O39" s="186">
        <f>'[4]Cafe Imp'!O41/60</f>
        <v>2.2406799933354002E-3</v>
      </c>
      <c r="P39" s="206">
        <f>'[4]Cafe Imp'!P41</f>
        <v>0.29538399999999998</v>
      </c>
      <c r="Q39" s="186">
        <f>'[4]Cafe Imp'!Q41/60</f>
        <v>1.3915633468627934E-3</v>
      </c>
      <c r="R39" s="206">
        <f>'[4]Cafe Imp'!R41</f>
        <v>1.13551</v>
      </c>
      <c r="S39" s="186">
        <f>'[4]Cafe Imp'!S41/60</f>
        <v>3.4991666924794498E-3</v>
      </c>
      <c r="T39" s="206">
        <f>'[4]Cafe Imp'!T41</f>
        <v>0</v>
      </c>
      <c r="U39" s="197">
        <f>'[4]Cafe Imp'!U41/60</f>
        <v>0</v>
      </c>
      <c r="V39"/>
      <c r="W39"/>
      <c r="X39"/>
      <c r="Y39"/>
      <c r="Z39"/>
      <c r="AA39"/>
    </row>
    <row r="40" spans="1:27" ht="15" x14ac:dyDescent="0.25">
      <c r="A40" s="128" t="str">
        <f>'[4]Cafe Imp'!A42</f>
        <v>Set</v>
      </c>
      <c r="B40" s="174">
        <f>'[4]Cafe Imp'!B42</f>
        <v>1.067966</v>
      </c>
      <c r="C40" s="186">
        <f>'[4]Cafe Imp'!C42/60</f>
        <v>4.3768000000000001E-3</v>
      </c>
      <c r="D40" s="174">
        <f>'[4]Cafe Imp'!D42</f>
        <v>0.68838999999999995</v>
      </c>
      <c r="E40" s="186">
        <f>'[4]Cafe Imp'!E42/60</f>
        <v>3.5800833333333331E-3</v>
      </c>
      <c r="F40" s="174">
        <f>'[4]Cafe Imp'!F42</f>
        <v>0.66435200000000005</v>
      </c>
      <c r="G40" s="186">
        <f>'[4]Cafe Imp'!G42/60</f>
        <v>3.2578833333333336E-3</v>
      </c>
      <c r="H40" s="174">
        <f>'[4]Cafe Imp'!H42</f>
        <v>0.18867</v>
      </c>
      <c r="I40" s="186">
        <f>'[4]Cafe Imp'!I42/60</f>
        <v>6.7765000000000002E-4</v>
      </c>
      <c r="J40" s="174">
        <f>'[4]Cafe Imp'!J42</f>
        <v>0.63932500000000003</v>
      </c>
      <c r="K40" s="186">
        <f>'[4]Cafe Imp'!K42/60</f>
        <v>3.0061333333333334E-3</v>
      </c>
      <c r="L40" s="174">
        <f>'[4]Cafe Imp'!L42</f>
        <v>0.72298600000000002</v>
      </c>
      <c r="M40" s="186">
        <f>'[4]Cafe Imp'!M42/60</f>
        <v>2.6399100109338832E-3</v>
      </c>
      <c r="N40" s="206">
        <f>'[4]Cafe Imp'!N42</f>
        <v>0.50169699999999995</v>
      </c>
      <c r="O40" s="186">
        <f>'[4]Cafe Imp'!O42/60</f>
        <v>2.3911333250919999E-3</v>
      </c>
      <c r="P40" s="206">
        <f>'[4]Cafe Imp'!P42</f>
        <v>0.36430499999999999</v>
      </c>
      <c r="Q40" s="186">
        <f>'[4]Cafe Imp'!Q42/60</f>
        <v>1.4056033355553949E-3</v>
      </c>
      <c r="R40" s="206">
        <f>'[4]Cafe Imp'!R42</f>
        <v>0.91922199999999998</v>
      </c>
      <c r="S40" s="186">
        <f>'[4]Cafe Imp'!S42/60</f>
        <v>3.9285999537149998E-3</v>
      </c>
      <c r="T40" s="206">
        <f>'[4]Cafe Imp'!T42</f>
        <v>0</v>
      </c>
      <c r="U40" s="197">
        <f>'[4]Cafe Imp'!U42/60</f>
        <v>0</v>
      </c>
      <c r="V40"/>
      <c r="W40"/>
      <c r="X40"/>
      <c r="Y40"/>
      <c r="Z40"/>
      <c r="AA40"/>
    </row>
    <row r="41" spans="1:27" ht="15" x14ac:dyDescent="0.25">
      <c r="A41" s="128" t="str">
        <f>'[4]Cafe Imp'!A43</f>
        <v>Out</v>
      </c>
      <c r="B41" s="174">
        <f>'[4]Cafe Imp'!B43</f>
        <v>0.45643299999999998</v>
      </c>
      <c r="C41" s="186">
        <f>'[4]Cafe Imp'!C43/60</f>
        <v>2.7113333333333334E-3</v>
      </c>
      <c r="D41" s="174">
        <f>'[4]Cafe Imp'!D43</f>
        <v>0.71920799999999996</v>
      </c>
      <c r="E41" s="186">
        <f>'[4]Cafe Imp'!E43/60</f>
        <v>2.0836833333333334E-3</v>
      </c>
      <c r="F41" s="174">
        <f>'[4]Cafe Imp'!F43</f>
        <v>0.48804999999999998</v>
      </c>
      <c r="G41" s="186">
        <f>'[4]Cafe Imp'!G43/60</f>
        <v>1.6502833333333332E-3</v>
      </c>
      <c r="H41" s="174">
        <f>'[4]Cafe Imp'!H43</f>
        <v>0.40626699999999999</v>
      </c>
      <c r="I41" s="186">
        <f>'[4]Cafe Imp'!I43/60</f>
        <v>1.3716666666666667E-3</v>
      </c>
      <c r="J41" s="174">
        <f>'[4]Cafe Imp'!J43</f>
        <v>0.56464199999999998</v>
      </c>
      <c r="K41" s="186">
        <f>'[4]Cafe Imp'!K43/60</f>
        <v>2.1032833333333332E-3</v>
      </c>
      <c r="L41" s="174">
        <f>'[4]Cafe Imp'!L43</f>
        <v>0.60137700000000005</v>
      </c>
      <c r="M41" s="186">
        <f>'[4]Cafe Imp'!M43/60</f>
        <v>2.9455833177169169E-3</v>
      </c>
      <c r="N41" s="206">
        <f>'[4]Cafe Imp'!N43</f>
        <v>0.11848599999999999</v>
      </c>
      <c r="O41" s="186">
        <f>'[4]Cafe Imp'!O43/60</f>
        <v>2.9643333333333335E-4</v>
      </c>
      <c r="P41" s="206">
        <f>'[4]Cafe Imp'!P43</f>
        <v>0.121518</v>
      </c>
      <c r="Q41" s="186">
        <f>'[4]Cafe Imp'!Q43/60</f>
        <v>1.2435366273482649E-3</v>
      </c>
      <c r="R41" s="206">
        <f>'[4]Cafe Imp'!R43</f>
        <v>1.25691</v>
      </c>
      <c r="S41" s="186">
        <f>'[4]Cafe Imp'!S43/60</f>
        <v>4.1878633901437168E-3</v>
      </c>
      <c r="T41" s="206">
        <f>'[4]Cafe Imp'!T43</f>
        <v>0</v>
      </c>
      <c r="U41" s="197">
        <f>'[4]Cafe Imp'!U43/60</f>
        <v>0</v>
      </c>
      <c r="V41"/>
      <c r="W41"/>
      <c r="X41"/>
      <c r="Y41"/>
      <c r="Z41"/>
      <c r="AA41"/>
    </row>
    <row r="42" spans="1:27" ht="15" x14ac:dyDescent="0.25">
      <c r="A42" s="128" t="str">
        <f>'[4]Cafe Imp'!A44</f>
        <v>Nov</v>
      </c>
      <c r="B42" s="174">
        <f>'[4]Cafe Imp'!B44</f>
        <v>1.1300349999999999</v>
      </c>
      <c r="C42" s="186">
        <f>'[4]Cafe Imp'!C44/60</f>
        <v>4.8010333333333328E-3</v>
      </c>
      <c r="D42" s="174">
        <f>'[4]Cafe Imp'!D44</f>
        <v>0.490732</v>
      </c>
      <c r="E42" s="186">
        <f>'[4]Cafe Imp'!E44/60</f>
        <v>1.9736666666666665E-3</v>
      </c>
      <c r="F42" s="174">
        <f>'[4]Cafe Imp'!F44</f>
        <v>0.71765299999999999</v>
      </c>
      <c r="G42" s="186">
        <f>'[4]Cafe Imp'!G44/60</f>
        <v>2.7946333333333331E-3</v>
      </c>
      <c r="H42" s="174">
        <f>'[4]Cafe Imp'!H44</f>
        <v>0.39825199999999999</v>
      </c>
      <c r="I42" s="186">
        <f>'[4]Cafe Imp'!I44/60</f>
        <v>1.2058666666666666E-3</v>
      </c>
      <c r="J42" s="174">
        <f>'[4]Cafe Imp'!J44</f>
        <v>1.0231410000000001</v>
      </c>
      <c r="K42" s="186">
        <f>'[4]Cafe Imp'!K44/60</f>
        <v>4.4890333333333339E-3</v>
      </c>
      <c r="L42" s="174">
        <f>'[4]Cafe Imp'!L44</f>
        <v>0.53268099999999996</v>
      </c>
      <c r="M42" s="186">
        <f>'[4]Cafe Imp'!M44/60</f>
        <v>2.3396533308903335E-3</v>
      </c>
      <c r="N42" s="206">
        <f>'[4]Cafe Imp'!N44</f>
        <v>0.68937700000000002</v>
      </c>
      <c r="O42" s="186">
        <f>'[4]Cafe Imp'!O44/60</f>
        <v>1.0084666666666667E-3</v>
      </c>
      <c r="P42" s="206">
        <f>'[4]Cafe Imp'!P44</f>
        <v>0.50248700000000002</v>
      </c>
      <c r="Q42" s="186">
        <f>'[4]Cafe Imp'!Q44/60</f>
        <v>2.697413398742683E-3</v>
      </c>
      <c r="R42" s="206">
        <f>'[4]Cafe Imp'!R44</f>
        <v>1.2123630000000001</v>
      </c>
      <c r="S42" s="186">
        <f>'[4]Cafe Imp'!S44/60</f>
        <v>3.9753134062925997E-3</v>
      </c>
      <c r="T42" s="206">
        <f>'[4]Cafe Imp'!T44</f>
        <v>0</v>
      </c>
      <c r="U42" s="197">
        <f>'[4]Cafe Imp'!U44/60</f>
        <v>0</v>
      </c>
      <c r="V42"/>
      <c r="W42"/>
      <c r="X42"/>
      <c r="Y42"/>
      <c r="Z42"/>
      <c r="AA42"/>
    </row>
    <row r="43" spans="1:27" customFormat="1" ht="15" x14ac:dyDescent="0.25">
      <c r="A43" s="135" t="str">
        <f>'[4]Cafe Imp'!A45</f>
        <v>Dez</v>
      </c>
      <c r="B43" s="178">
        <f>'[4]Cafe Imp'!B45</f>
        <v>0.949407</v>
      </c>
      <c r="C43" s="190">
        <f>'[4]Cafe Imp'!C45/60</f>
        <v>4.0314999999999995E-3</v>
      </c>
      <c r="D43" s="178">
        <f>'[4]Cafe Imp'!D45</f>
        <v>0.70811199999999996</v>
      </c>
      <c r="E43" s="190">
        <f>'[4]Cafe Imp'!E45/60</f>
        <v>3.7860333333333334E-3</v>
      </c>
      <c r="F43" s="178">
        <f>'[4]Cafe Imp'!F45</f>
        <v>0.51672600000000002</v>
      </c>
      <c r="G43" s="190">
        <f>'[4]Cafe Imp'!G45/60</f>
        <v>1.418E-3</v>
      </c>
      <c r="H43" s="178">
        <f>'[4]Cafe Imp'!H45</f>
        <v>0.803647</v>
      </c>
      <c r="I43" s="190">
        <f>'[4]Cafe Imp'!I45/60</f>
        <v>3.0622666666666669E-3</v>
      </c>
      <c r="J43" s="178">
        <f>'[4]Cafe Imp'!J45</f>
        <v>0.44748300000000002</v>
      </c>
      <c r="K43" s="190">
        <f>'[4]Cafe Imp'!K45/60</f>
        <v>1.7846000000000001E-3</v>
      </c>
      <c r="L43" s="178">
        <f>'[4]Cafe Imp'!L45</f>
        <v>8.9797000000000002E-2</v>
      </c>
      <c r="M43" s="190">
        <f>'[4]Cafe Imp'!M45/60</f>
        <v>1.6696333760420499E-4</v>
      </c>
      <c r="N43" s="208">
        <f>'[4]Cafe Imp'!N45</f>
        <v>0.33291300000000001</v>
      </c>
      <c r="O43" s="190">
        <f>'[4]Cafe Imp'!O45/60</f>
        <v>5.126666666666667E-4</v>
      </c>
      <c r="P43" s="208">
        <f>'[4]Cafe Imp'!P45</f>
        <v>1.2290749999999999</v>
      </c>
      <c r="Q43" s="190">
        <f>'[4]Cafe Imp'!Q45/60</f>
        <v>3.4162266691843668E-3</v>
      </c>
      <c r="R43" s="208">
        <f>'[4]Cafe Imp'!R45</f>
        <v>0.67191000000000001</v>
      </c>
      <c r="S43" s="190">
        <f>'[4]Cafe Imp'!S45/60</f>
        <v>3.6317666432062832E-3</v>
      </c>
      <c r="T43" s="208">
        <f>'[4]Cafe Imp'!T45</f>
        <v>0</v>
      </c>
      <c r="U43" s="201">
        <f>'[4]Cafe Imp'!U45/60</f>
        <v>0</v>
      </c>
    </row>
    <row r="44" spans="1:27" x14ac:dyDescent="0.25">
      <c r="A44" s="94" t="str">
        <f>[2]Planilha1!$E$6</f>
        <v>Fonte: Ministério da Fazenda/Decex/Secex (www.comexstat.mdic.gov.br) - 30/06/2026, inclusive.</v>
      </c>
      <c r="B44" s="179"/>
      <c r="C44" s="94"/>
      <c r="D44" s="179"/>
      <c r="E44" s="94"/>
      <c r="F44" s="179"/>
      <c r="G44" s="94"/>
      <c r="H44" s="179"/>
      <c r="I44" s="94"/>
      <c r="J44" s="179"/>
      <c r="K44" s="94"/>
    </row>
    <row r="45" spans="1:27" x14ac:dyDescent="0.25">
      <c r="A45" s="32" t="s">
        <v>60</v>
      </c>
      <c r="B45" s="180"/>
      <c r="C45" s="32"/>
      <c r="D45" s="180"/>
      <c r="E45" s="32"/>
      <c r="F45" s="180"/>
      <c r="G45" s="32"/>
      <c r="H45" s="180"/>
      <c r="I45" s="32"/>
      <c r="J45" s="180"/>
      <c r="K45" s="32"/>
    </row>
    <row r="46" spans="1:27" x14ac:dyDescent="0.25">
      <c r="A46" s="33" t="s">
        <v>52</v>
      </c>
      <c r="B46" s="181"/>
      <c r="C46" s="33"/>
      <c r="D46" s="181"/>
      <c r="E46" s="33"/>
      <c r="F46" s="181"/>
      <c r="G46" s="33"/>
      <c r="H46" s="181"/>
      <c r="I46" s="33"/>
      <c r="J46" s="181"/>
      <c r="K46" s="33"/>
      <c r="N46" s="181" t="s">
        <v>55</v>
      </c>
    </row>
    <row r="47" spans="1:27" x14ac:dyDescent="0.25">
      <c r="A47" s="33" t="s">
        <v>53</v>
      </c>
      <c r="B47" s="181"/>
      <c r="C47" s="33"/>
      <c r="D47" s="181"/>
      <c r="E47" s="33"/>
      <c r="F47" s="181"/>
      <c r="G47" s="33"/>
      <c r="H47" s="181"/>
      <c r="I47" s="33"/>
      <c r="J47" s="181"/>
      <c r="K47" s="33"/>
      <c r="N47" s="181" t="s">
        <v>56</v>
      </c>
    </row>
    <row r="48" spans="1:27" x14ac:dyDescent="0.25">
      <c r="A48" s="33" t="s">
        <v>68</v>
      </c>
      <c r="B48" s="181"/>
      <c r="C48" s="33"/>
      <c r="D48" s="181"/>
      <c r="E48" s="33"/>
      <c r="F48" s="181"/>
      <c r="G48" s="33"/>
      <c r="H48" s="181"/>
      <c r="I48" s="33"/>
      <c r="J48" s="181"/>
      <c r="K48" s="33"/>
      <c r="N48" s="181" t="s">
        <v>57</v>
      </c>
    </row>
    <row r="49" spans="1:14" x14ac:dyDescent="0.25">
      <c r="A49" s="33" t="s">
        <v>58</v>
      </c>
      <c r="B49" s="181"/>
      <c r="C49" s="33"/>
      <c r="D49" s="181"/>
      <c r="E49" s="33"/>
      <c r="F49" s="181"/>
      <c r="G49" s="33"/>
      <c r="H49" s="181"/>
      <c r="I49" s="33"/>
      <c r="J49" s="181"/>
      <c r="K49" s="33"/>
      <c r="N49" s="181" t="s">
        <v>59</v>
      </c>
    </row>
    <row r="50" spans="1:14" x14ac:dyDescent="0.25">
      <c r="B50" s="181"/>
      <c r="C50" s="33"/>
      <c r="D50" s="181"/>
      <c r="E50" s="33"/>
      <c r="F50" s="181"/>
      <c r="G50" s="33"/>
      <c r="H50" s="181"/>
      <c r="I50" s="33"/>
      <c r="J50" s="181"/>
      <c r="K50" s="33"/>
    </row>
  </sheetData>
  <mergeCells count="10"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L3:M3"/>
  </mergeCells>
  <printOptions horizontalCentered="1"/>
  <pageMargins left="0.51181102362204722" right="0.23622047244094491" top="0.94488188976377963" bottom="0.23622047244094491" header="0.31496062992125984" footer="0.15748031496062992"/>
  <pageSetup paperSize="9" scale="68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Café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1 1 b d 7 7 7 - 5 1 e 6 - 4 e 8 1 - a 5 1 f - d 8 2 f 2 b 6 8 0 3 b 1 "   x m l n s = " h t t p : / / s c h e m a s . m i c r o s o f t . c o m / D a t a M a s h u p " > A A A A A K Y E A A B Q S w M E F A A C A A g A Y 1 u t X L A 3 k f y l A A A A 9 g A A A B I A H A B D b 2 5 m a W c v U G F j a 2 F n Z S 5 4 b W w g o h g A K K A U A A A A A A A A A A A A A A A A A A A A A A A A A A A A h Y 9 N D o I w G E S v Q r q n P 0 i M I R 8 l 0 a 0 k R h P j t q k V G q E Q W i x 3 c + G R v I I Y R d 2 5 n D d v M X O / 3 i A b 6 i q 4 q M 7 q x q S I Y Y o C Z W R z 1 K Z I U e 9 O 4 Q J l H D Z C n k W h g l E 2 N h n s M U W l c 2 1 C i P c e + x l u u o J E l D J y y N c 7 W a p a o I + s / 8 u h N t Y J I x X i s H + N 4 R F m b I 5 j G m M K Z I K Q a / M V o n H v s / 2 B s O o r 1 3 e K t y 5 c b o F M E c j 7 A 3 8 A U E s D B B Q A A g A I A G N b r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W 6 1 c P 0 N b U J 8 B A A C p A w A A E w A c A E Z v c m 1 1 b G F z L 1 N l Y 3 R p b 2 4 x L m 0 g o h g A K K A U A A A A A A A A A A A A A A A A A A A A A A A A A A A A h Z L B i t s w E I b v g b y D U C 8 J m E C v X X I I 3 q Q N p V B q Q w 9 J M G N 7 l o i V N K 4 0 W l J C n q a H p c + R F 6 s c Z 7 t L 4 6 S + 2 J 7 5 + P 9 / N P J Y s S I r s u 7 9 / m 4 4 G A 7 8 F h z W I v g a i o q s D 5 r j B z y g m A q N P B y I + C z I c l u Y 7 y r U k + / k H k u i x 9 F C a Z y k b c + y H 8 n 0 w / o L N L B O y R x / u 0 p R 5 B m d I r d O 5 + v O I Q p P d t r v 5 D g R N m i d C H Y B x 0 n n c 5 m i y L a I H K 1 P E f a r J a O Z y k t O J p + V r a f y h M v N Y X U P D J u z 7 D u Z Q o n H Z 9 B b 8 u K r I 0 N P q i Y v o 2 4 O Z R z i V G P 8 h F C j 8 6 N r O R K x O p M z r b M K N D g / b Q f Y j P 9 a 5 a o h M d N x c K j p 1 S F 3 Y P 0 D O Z O S D s b m P x v 0 o 6 v B k v 1 e x t 8 6 M B U y n l G k B e O O D 4 m I D V D + s j q z P e j c M / 0 I W C y t q h T o l 7 4 N p k T X i b U u x + f j L y p m D k p V w W 3 o G 5 X B 8 1 W o g t c U b 3 p L 0 5 B j u N L N Q u O U i Z e I i p y 4 N + Z 8 d 0 s g b V d l q L g n g 5 5 V R X 0 K 5 6 N Y K H v L o Z v y o 4 N e j b d M T u 6 0 4 v 9 g W d z 3 E / 7 r e B g P B 8 r 2 3 5 m 7 P 1 B L A Q I t A B Q A A g A I A G N b r V y w N 5 H 8 p Q A A A P Y A A A A S A A A A A A A A A A A A A A A A A A A A A A B D b 2 5 m a W c v U G F j a 2 F n Z S 5 4 b W x Q S w E C L Q A U A A I A C A B j W 6 1 c D 8 r p q 6 Q A A A D p A A A A E w A A A A A A A A A A A A A A A A D x A A A A W 0 N v b n R l b n R f V H l w Z X N d L n h t b F B L A Q I t A B Q A A g A I A G N b r V w / Q 1 t Q n w E A A K k D A A A T A A A A A A A A A A A A A A A A A O I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Y T A A A A A A A A 1 B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Y 2 F m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z O T Q 3 O D h l L T E y M G Y t N D F l Z C 1 i Z G Y 3 L W Y 1 Z m E 3 N z Y 0 N D d j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1 c 2 R h X 2 N v b n N 1 b H R h X 2 N h Z m U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U t M T N U M T Q 6 M j c 6 M D c u M T I 1 O D Q x M 1 o i I C 8 + P E V u d H J 5 I F R 5 c G U 9 I k Z p b G x F c n J v c k N v d W 5 0 I i B W Y W x 1 Z T 0 i b D A i I C 8 + P E V u d H J 5 I F R 5 c G U 9 I k Z p b G x D b 2 x 1 b W 5 U e X B l c y I g V m F s d W U 9 I n N C Z 1 l H Q l F V R k J R V U Z C U V V G Q l F V R i I g L z 4 8 R W 5 0 c n k g V H l w Z T 0 i R m l s b E V y c m 9 y Q 2 9 k Z S I g V m F s d W U 9 I n N V b m t u b 3 d u I i A v P j x F b n R y e S B U e X B l P S J G a W x s Q 2 9 1 b n Q i I F Z h b H V l P S J s N D A i I C 8 + P E V u d H J 5 I F R 5 c G U 9 I k Z p b G x D b 2 x 1 b W 5 O Y W 1 l c y I g V m F s d W U 9 I n N b J n F 1 b 3 Q 7 U H J v Z H V 0 b 1 8 m c X V v d D s s J n F 1 b 3 Q 7 U G F p c 1 8 m c X V v d D s s J n F 1 b 3 Q 7 Q W 5 v X y Z x d W 9 0 O y w m c X V v d D t F c 3 R v c X V l X 0 l u a W N p Y W w m c X V v d D s s J n F 1 b 3 Q 7 U H J v Z H X D p 8 O j b 1 9 B c m F i a W N h J n F 1 b 3 Q 7 L C Z x d W 9 0 O 1 B y b 2 R 1 w 6 f D o 2 9 f U m 9 i d X N 0 Y S Z x d W 9 0 O y w m c X V v d D t Q c m 9 k d W N h b 1 8 m c X V v d D s s J n F 1 b 3 Q 7 S W 1 w b 3 J 0 Y W N h b 1 8 m c X V v d D s s J n F 1 b 3 Q 7 U 3 V w c m l t Z W 5 0 b 1 9 U b 3 R h b C Z x d W 9 0 O y w m c X V v d D t F e H B v c n R h Y 2 F v X y Z x d W 9 0 O y w m c X V v d D t D b 2 5 z d W 1 v X 0 R v b W V z d G l j b y Z x d W 9 0 O y w m c X V v d D t F c 3 R v c X V l X 0 Z p b m F s J n F 1 b 3 Q 7 L C Z x d W 9 0 O 0 V 4 c G 9 y d G H D p 8 O j b 1 9 H c m F v J n F 1 b 3 Q 7 L C Z x d W 9 0 O 0 V 4 c G 9 y d G H D p 8 O j b 1 9 U b 3 J y Y W R v J n F 1 b 3 Q 7 L C Z x d W 9 0 O 0 V 4 c G 9 y d G H D p 8 O j b 1 9 T b 2 x 1 d m V s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N k Y V 9 j b 2 5 z d W x 0 Y V 9 j Y W Z l L 0 F 1 d G 9 S Z W 1 v d m V k Q 2 9 s d W 1 u c z E u e 1 B y b 2 R 1 d G 9 f L D B 9 J n F 1 b 3 Q 7 L C Z x d W 9 0 O 1 N l Y 3 R p b 2 4 x L 3 V z Z G F f Y 2 9 u c 3 V s d G F f Y 2 F m Z S 9 B d X R v U m V t b 3 Z l Z E N v b H V t b n M x L n t Q Y W l z X y w x f S Z x d W 9 0 O y w m c X V v d D t T Z W N 0 a W 9 u M S 9 1 c 2 R h X 2 N v b n N 1 b H R h X 2 N h Z m U v Q X V 0 b 1 J l b W 9 2 Z W R D b 2 x 1 b W 5 z M S 5 7 Q W 5 v X y w y f S Z x d W 9 0 O y w m c X V v d D t T Z W N 0 a W 9 u M S 9 1 c 2 R h X 2 N v b n N 1 b H R h X 2 N h Z m U v Q X V 0 b 1 J l b W 9 2 Z W R D b 2 x 1 b W 5 z M S 5 7 R X N 0 b 3 F 1 Z V 9 J b m l j a W F s L D N 9 J n F 1 b 3 Q 7 L C Z x d W 9 0 O 1 N l Y 3 R p b 2 4 x L 3 V z Z G F f Y 2 9 u c 3 V s d G F f Y 2 F m Z S 9 B d X R v U m V t b 3 Z l Z E N v b H V t b n M x L n t Q c m 9 k d c O n w 6 N v X 0 F y Y W J p Y 2 E s N H 0 m c X V v d D s s J n F 1 b 3 Q 7 U 2 V j d G l v b j E v d X N k Y V 9 j b 2 5 z d W x 0 Y V 9 j Y W Z l L 0 F 1 d G 9 S Z W 1 v d m V k Q 2 9 s d W 1 u c z E u e 1 B y b 2 R 1 w 6 f D o 2 9 f U m 9 i d X N 0 Y S w 1 f S Z x d W 9 0 O y w m c X V v d D t T Z W N 0 a W 9 u M S 9 1 c 2 R h X 2 N v b n N 1 b H R h X 2 N h Z m U v Q X V 0 b 1 J l b W 9 2 Z W R D b 2 x 1 b W 5 z M S 5 7 U H J v Z H V j Y W 9 f L D Z 9 J n F 1 b 3 Q 7 L C Z x d W 9 0 O 1 N l Y 3 R p b 2 4 x L 3 V z Z G F f Y 2 9 u c 3 V s d G F f Y 2 F m Z S 9 B d X R v U m V t b 3 Z l Z E N v b H V t b n M x L n t J b X B v c n R h Y 2 F v X y w 3 f S Z x d W 9 0 O y w m c X V v d D t T Z W N 0 a W 9 u M S 9 1 c 2 R h X 2 N v b n N 1 b H R h X 2 N h Z m U v Q X V 0 b 1 J l b W 9 2 Z W R D b 2 x 1 b W 5 z M S 5 7 U 3 V w c m l t Z W 5 0 b 1 9 U b 3 R h b C w 4 f S Z x d W 9 0 O y w m c X V v d D t T Z W N 0 a W 9 u M S 9 1 c 2 R h X 2 N v b n N 1 b H R h X 2 N h Z m U v Q X V 0 b 1 J l b W 9 2 Z W R D b 2 x 1 b W 5 z M S 5 7 R X h w b 3 J 0 Y W N h b 1 8 s O X 0 m c X V v d D s s J n F 1 b 3 Q 7 U 2 V j d G l v b j E v d X N k Y V 9 j b 2 5 z d W x 0 Y V 9 j Y W Z l L 0 F 1 d G 9 S Z W 1 v d m V k Q 2 9 s d W 1 u c z E u e 0 N v b n N 1 b W 9 f R G 9 t Z X N 0 a W N v L D E w f S Z x d W 9 0 O y w m c X V v d D t T Z W N 0 a W 9 u M S 9 1 c 2 R h X 2 N v b n N 1 b H R h X 2 N h Z m U v Q X V 0 b 1 J l b W 9 2 Z W R D b 2 x 1 b W 5 z M S 5 7 R X N 0 b 3 F 1 Z V 9 G a W 5 h b C w x M X 0 m c X V v d D s s J n F 1 b 3 Q 7 U 2 V j d G l v b j E v d X N k Y V 9 j b 2 5 z d W x 0 Y V 9 j Y W Z l L 0 F 1 d G 9 S Z W 1 v d m V k Q 2 9 s d W 1 u c z E u e 0 V 4 c G 9 y d G H D p 8 O j b 1 9 H c m F v L D E y f S Z x d W 9 0 O y w m c X V v d D t T Z W N 0 a W 9 u M S 9 1 c 2 R h X 2 N v b n N 1 b H R h X 2 N h Z m U v Q X V 0 b 1 J l b W 9 2 Z W R D b 2 x 1 b W 5 z M S 5 7 R X h w b 3 J 0 Y c O n w 6 N v X 1 R v c n J h Z G 8 s M T N 9 J n F 1 b 3 Q 7 L C Z x d W 9 0 O 1 N l Y 3 R p b 2 4 x L 3 V z Z G F f Y 2 9 u c 3 V s d G F f Y 2 F m Z S 9 B d X R v U m V t b 3 Z l Z E N v b H V t b n M x L n t F e H B v c n R h w 6 f D o 2 9 f U 2 9 s d X Z l b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V z Z G F f Y 2 9 u c 3 V s d G F f Y 2 F m Z S 9 B d X R v U m V t b 3 Z l Z E N v b H V t b n M x L n t Q c m 9 k d X R v X y w w f S Z x d W 9 0 O y w m c X V v d D t T Z W N 0 a W 9 u M S 9 1 c 2 R h X 2 N v b n N 1 b H R h X 2 N h Z m U v Q X V 0 b 1 J l b W 9 2 Z W R D b 2 x 1 b W 5 z M S 5 7 U G F p c 1 8 s M X 0 m c X V v d D s s J n F 1 b 3 Q 7 U 2 V j d G l v b j E v d X N k Y V 9 j b 2 5 z d W x 0 Y V 9 j Y W Z l L 0 F 1 d G 9 S Z W 1 v d m V k Q 2 9 s d W 1 u c z E u e 0 F u b 1 8 s M n 0 m c X V v d D s s J n F 1 b 3 Q 7 U 2 V j d G l v b j E v d X N k Y V 9 j b 2 5 z d W x 0 Y V 9 j Y W Z l L 0 F 1 d G 9 S Z W 1 v d m V k Q 2 9 s d W 1 u c z E u e 0 V z d G 9 x d W V f S W 5 p Y 2 l h b C w z f S Z x d W 9 0 O y w m c X V v d D t T Z W N 0 a W 9 u M S 9 1 c 2 R h X 2 N v b n N 1 b H R h X 2 N h Z m U v Q X V 0 b 1 J l b W 9 2 Z W R D b 2 x 1 b W 5 z M S 5 7 U H J v Z H X D p 8 O j b 1 9 B c m F i a W N h L D R 9 J n F 1 b 3 Q 7 L C Z x d W 9 0 O 1 N l Y 3 R p b 2 4 x L 3 V z Z G F f Y 2 9 u c 3 V s d G F f Y 2 F m Z S 9 B d X R v U m V t b 3 Z l Z E N v b H V t b n M x L n t Q c m 9 k d c O n w 6 N v X 1 J v Y n V z d G E s N X 0 m c X V v d D s s J n F 1 b 3 Q 7 U 2 V j d G l v b j E v d X N k Y V 9 j b 2 5 z d W x 0 Y V 9 j Y W Z l L 0 F 1 d G 9 S Z W 1 v d m V k Q 2 9 s d W 1 u c z E u e 1 B y b 2 R 1 Y 2 F v X y w 2 f S Z x d W 9 0 O y w m c X V v d D t T Z W N 0 a W 9 u M S 9 1 c 2 R h X 2 N v b n N 1 b H R h X 2 N h Z m U v Q X V 0 b 1 J l b W 9 2 Z W R D b 2 x 1 b W 5 z M S 5 7 S W 1 w b 3 J 0 Y W N h b 1 8 s N 3 0 m c X V v d D s s J n F 1 b 3 Q 7 U 2 V j d G l v b j E v d X N k Y V 9 j b 2 5 z d W x 0 Y V 9 j Y W Z l L 0 F 1 d G 9 S Z W 1 v d m V k Q 2 9 s d W 1 u c z E u e 1 N 1 c H J p b W V u d G 9 f V G 9 0 Y W w s O H 0 m c X V v d D s s J n F 1 b 3 Q 7 U 2 V j d G l v b j E v d X N k Y V 9 j b 2 5 z d W x 0 Y V 9 j Y W Z l L 0 F 1 d G 9 S Z W 1 v d m V k Q 2 9 s d W 1 u c z E u e 0 V 4 c G 9 y d G F j Y W 9 f L D l 9 J n F 1 b 3 Q 7 L C Z x d W 9 0 O 1 N l Y 3 R p b 2 4 x L 3 V z Z G F f Y 2 9 u c 3 V s d G F f Y 2 F m Z S 9 B d X R v U m V t b 3 Z l Z E N v b H V t b n M x L n t D b 2 5 z d W 1 v X 0 R v b W V z d G l j b y w x M H 0 m c X V v d D s s J n F 1 b 3 Q 7 U 2 V j d G l v b j E v d X N k Y V 9 j b 2 5 z d W x 0 Y V 9 j Y W Z l L 0 F 1 d G 9 S Z W 1 v d m V k Q 2 9 s d W 1 u c z E u e 0 V z d G 9 x d W V f R m l u Y W w s M T F 9 J n F 1 b 3 Q 7 L C Z x d W 9 0 O 1 N l Y 3 R p b 2 4 x L 3 V z Z G F f Y 2 9 u c 3 V s d G F f Y 2 F m Z S 9 B d X R v U m V t b 3 Z l Z E N v b H V t b n M x L n t F e H B v c n R h w 6 f D o 2 9 f R 3 J h b y w x M n 0 m c X V v d D s s J n F 1 b 3 Q 7 U 2 V j d G l v b j E v d X N k Y V 9 j b 2 5 z d W x 0 Y V 9 j Y W Z l L 0 F 1 d G 9 S Z W 1 v d m V k Q 2 9 s d W 1 u c z E u e 0 V 4 c G 9 y d G H D p 8 O j b 1 9 U b 3 J y Y W R v L D E z f S Z x d W 9 0 O y w m c X V v d D t T Z W N 0 a W 9 u M S 9 1 c 2 R h X 2 N v b n N 1 b H R h X 2 N h Z m U v Q X V 0 b 1 J l b W 9 2 Z W R D b 2 x 1 b W 5 z M S 5 7 R X h w b 3 J 0 Y c O n w 6 N v X 1 N v b H V 2 Z W w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2 N h Z m U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N h Z m U v d X N k Y V 9 j b 2 5 z d W x 0 Y V 9 j Y W Z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j Y W Z l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N h Z m U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X a 5 e + l 8 B J K s j k i f J r r a V U A A A A A A g A A A A A A A 2 Y A A M A A A A A Q A A A A E j 5 Y y q u 5 d H M A Y j U 3 x j P w L A A A A A A E g A A A o A A A A B A A A A B F C X A H M K + D 4 i 2 5 7 g Y e I U 5 l U A A A A E F K U z + + s Q 9 f + J m x p N H u Z D s + d U g m R B K w c Z R J x e g y / E S e f p I 7 d Z I x V C p G q p G n p q I L G C b m d w X M V 3 b B H B E x i b r 9 h Z t p n 7 P 2 e c s J F A H + Z c l M n 2 e A F A A A A B u B k p S + I v 0 6 7 / N 8 O k l E N Y s B Q u p R < / D a t a M a s h u p > 
</file>

<file path=customXml/itemProps1.xml><?xml version="1.0" encoding="utf-8"?>
<ds:datastoreItem xmlns:ds="http://schemas.openxmlformats.org/officeDocument/2006/customXml" ds:itemID="{CAAA8B91-5402-40CF-A921-A3C4DDF0F3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10</vt:i4>
      </vt:variant>
    </vt:vector>
  </HeadingPairs>
  <TitlesOfParts>
    <vt:vector size="24" baseType="lpstr">
      <vt:lpstr>usda_consulta_cafe</vt:lpstr>
      <vt:lpstr>base_cafe</vt:lpstr>
      <vt:lpstr>Capa</vt:lpstr>
      <vt:lpstr>Oferta e Demanda</vt:lpstr>
      <vt:lpstr>Área-Produção Café Arábica</vt:lpstr>
      <vt:lpstr>Área-Produção Café Robusta</vt:lpstr>
      <vt:lpstr>Área-Produção Café Total</vt:lpstr>
      <vt:lpstr>Exportação - Sacas</vt:lpstr>
      <vt:lpstr>Importação - Sacas</vt:lpstr>
      <vt:lpstr>Comércio Destino - Sacas</vt:lpstr>
      <vt:lpstr>Vendas, PM e Estoques</vt:lpstr>
      <vt:lpstr>Gráficos de Preços</vt:lpstr>
      <vt:lpstr>Custeio</vt:lpstr>
      <vt:lpstr>Preço Varejo Procon</vt:lpstr>
      <vt:lpstr>Capa!Area_de_impressao</vt:lpstr>
      <vt:lpstr>'Comércio Destino - Sacas'!Area_de_impressao</vt:lpstr>
      <vt:lpstr>Custeio!Area_de_impressao</vt:lpstr>
      <vt:lpstr>'Exportação - Sacas'!Area_de_impressao</vt:lpstr>
      <vt:lpstr>'Gráficos de Preços'!Area_de_impressao</vt:lpstr>
      <vt:lpstr>'Importação - Sacas'!Area_de_impressao</vt:lpstr>
      <vt:lpstr>'Oferta e Demanda'!Area_de_impressao</vt:lpstr>
      <vt:lpstr>'Vendas, PM e Estoques'!Area_de_impressao</vt:lpstr>
      <vt:lpstr>'Exportação - Sacas'!Titulos_de_impressao</vt:lpstr>
      <vt:lpstr>'Importação - Sacas'!Titulos_de_impressao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Francisco Jonildo Silva Lima</cp:lastModifiedBy>
  <cp:lastPrinted>2026-07-14T14:05:05Z</cp:lastPrinted>
  <dcterms:created xsi:type="dcterms:W3CDTF">2019-02-12T17:22:58Z</dcterms:created>
  <dcterms:modified xsi:type="dcterms:W3CDTF">2026-07-14T14:06:02Z</dcterms:modified>
</cp:coreProperties>
</file>