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eito\Desktop\gastão recente\Gastão 2\nota outubro\"/>
    </mc:Choice>
  </mc:AlternateContent>
  <xr:revisionPtr revIDLastSave="0" documentId="13_ncr:1_{65605741-BA89-421E-8E15-7081B4017AF2}" xr6:coauthVersionLast="47" xr6:coauthVersionMax="47" xr10:uidLastSave="{00000000-0000-0000-0000-000000000000}"/>
  <bookViews>
    <workbookView xWindow="-120" yWindow="-120" windowWidth="38640" windowHeight="15720" xr2:uid="{E8249FCC-505C-45FD-B221-E23A670E85F7}"/>
  </bookViews>
  <sheets>
    <sheet name="BAL RESUM." sheetId="1" r:id="rId1"/>
  </sheets>
  <externalReferences>
    <externalReference r:id="rId2"/>
  </externalReferences>
  <definedNames>
    <definedName name="_xlnm.Print_Titles" localSheetId="0">'BAL RESUM.'!$B:$B,'BAL RESUM.'!$1:$1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" i="1" l="1"/>
  <c r="L2" i="1"/>
  <c r="C4" i="1"/>
  <c r="D4" i="1"/>
  <c r="F4" i="1"/>
  <c r="G4" i="1"/>
  <c r="I4" i="1"/>
  <c r="J4" i="1"/>
  <c r="L4" i="1"/>
  <c r="M4" i="1"/>
  <c r="O4" i="1"/>
  <c r="P4" i="1"/>
  <c r="R4" i="1"/>
  <c r="S4" i="1"/>
  <c r="U4" i="1"/>
  <c r="V4" i="1"/>
  <c r="AB4" i="1" s="1"/>
  <c r="X4" i="1"/>
  <c r="Y4" i="1"/>
  <c r="AA4" i="1"/>
  <c r="C61" i="1"/>
  <c r="L61" i="1"/>
  <c r="U61" i="1"/>
  <c r="C63" i="1"/>
  <c r="D63" i="1"/>
  <c r="F63" i="1"/>
  <c r="G63" i="1"/>
  <c r="I63" i="1"/>
  <c r="J63" i="1"/>
  <c r="L63" i="1"/>
  <c r="M63" i="1"/>
  <c r="O63" i="1"/>
  <c r="P63" i="1"/>
  <c r="R63" i="1"/>
  <c r="S63" i="1"/>
  <c r="U63" i="1"/>
  <c r="V63" i="1"/>
  <c r="X63" i="1"/>
  <c r="Y63" i="1"/>
  <c r="AA63" i="1"/>
  <c r="AB63" i="1"/>
  <c r="B69" i="1"/>
</calcChain>
</file>

<file path=xl/sharedStrings.xml><?xml version="1.0" encoding="utf-8"?>
<sst xmlns="http://schemas.openxmlformats.org/spreadsheetml/2006/main" count="202" uniqueCount="108">
  <si>
    <t>Elaboração: MAPA/SCRI/DNAC/CGEA</t>
  </si>
  <si>
    <t>Elaboração: MAPA/SCRI/DNAC</t>
  </si>
  <si>
    <t>Reprodução permitida desde que citada a fonte</t>
  </si>
  <si>
    <t>Fonte: AgroStat Brasil a partir dos dados da SECEX/Ministério da Economia</t>
  </si>
  <si>
    <t>-</t>
  </si>
  <si>
    <t>Participação %</t>
  </si>
  <si>
    <t>Agronegócio</t>
  </si>
  <si>
    <t>Demais Produtos</t>
  </si>
  <si>
    <t>Total Brasil</t>
  </si>
  <si>
    <r>
      <t>D</t>
    </r>
    <r>
      <rPr>
        <b/>
        <sz val="7"/>
        <rFont val="Arial"/>
        <family val="2"/>
      </rPr>
      <t>%</t>
    </r>
  </si>
  <si>
    <t>Saldo</t>
  </si>
  <si>
    <t>Importação (US$ milhões)</t>
  </si>
  <si>
    <t>Exportação (US$ milhões)</t>
  </si>
  <si>
    <t>Leite em pó</t>
  </si>
  <si>
    <t>LEITE EM PÓ</t>
  </si>
  <si>
    <t xml:space="preserve">Lácteos </t>
  </si>
  <si>
    <t>LÁCTEOS</t>
  </si>
  <si>
    <t>Álcool</t>
  </si>
  <si>
    <t>ÁLCOOL</t>
  </si>
  <si>
    <t>Complexo sucroalcooleiro</t>
  </si>
  <si>
    <t>COMPLEXO SUCROALCOOLEIRO</t>
  </si>
  <si>
    <t>Fibras e produtos têxteis</t>
  </si>
  <si>
    <t>FIBRAS E PRODUTOS TÊXTEIS</t>
  </si>
  <si>
    <t>Azeite de oliva</t>
  </si>
  <si>
    <t>AZEITE DE OLIVA</t>
  </si>
  <si>
    <t>Óleo de dendê ou de palma</t>
  </si>
  <si>
    <t>OLEO DE DENDÊ OU DE PALMA</t>
  </si>
  <si>
    <t>Produtos oleaginosos (exclui soja)</t>
  </si>
  <si>
    <t>PRODUTOS OLEAGINOSOS (EXCLUI SOJA)</t>
  </si>
  <si>
    <t>Hortícolas, leguminosas, raízes e tubérculos</t>
  </si>
  <si>
    <t>PRODUTOS HORTÍCOLAS, LEGUMINOSAS, RAÍZES E TUBÉRCULOS</t>
  </si>
  <si>
    <t>Salmões, frescos ou refrigerados</t>
  </si>
  <si>
    <t>SALMÕES, FRESCOS OU REFRIGERADOS</t>
  </si>
  <si>
    <t>Pescados</t>
  </si>
  <si>
    <t>PESCADOS</t>
  </si>
  <si>
    <t>Borracha natural</t>
  </si>
  <si>
    <t>BORRACHA NATURAL</t>
  </si>
  <si>
    <t>Papel</t>
  </si>
  <si>
    <t>PAPEL</t>
  </si>
  <si>
    <t>Produtos florestais</t>
  </si>
  <si>
    <t>PRODUTOS FLORESTAIS</t>
  </si>
  <si>
    <t>Arroz</t>
  </si>
  <si>
    <t>ARROZ</t>
  </si>
  <si>
    <t>Malte</t>
  </si>
  <si>
    <t>MALTE</t>
  </si>
  <si>
    <t>Trigo</t>
  </si>
  <si>
    <t>TRIGO</t>
  </si>
  <si>
    <t>Cereais, farinhas e preparações</t>
  </si>
  <si>
    <t>CEREAIS, FARINHAS E PREPARAÇÕES</t>
  </si>
  <si>
    <t>IMPORTAÇÕES DO AGRONEGÓCIO</t>
  </si>
  <si>
    <t>Lácteos</t>
  </si>
  <si>
    <t>Cacau e seus produtos</t>
  </si>
  <si>
    <t>CACAU E SEUS PRODUTOS</t>
  </si>
  <si>
    <t>Animais vivos</t>
  </si>
  <si>
    <t>ANIMAIS VIVOS (EXCETO PESCADOS)</t>
  </si>
  <si>
    <t>Frutas (inclui nozes e castanhas)</t>
  </si>
  <si>
    <t>FRUTAS (INCLUI NOZES E CASTANHAS)</t>
  </si>
  <si>
    <t>Couros e seus produtos</t>
  </si>
  <si>
    <t>COUROS, PRODUTOS DE COURO E PELETERIA</t>
  </si>
  <si>
    <t>Sucos</t>
  </si>
  <si>
    <t>SUCOS</t>
  </si>
  <si>
    <t>Fumo e seus produtos</t>
  </si>
  <si>
    <t>FUMO E SEUS PRODUTOS</t>
  </si>
  <si>
    <t>Algodão</t>
  </si>
  <si>
    <t>Café solúvel</t>
  </si>
  <si>
    <t>CAFÉ SOLÚVEL</t>
  </si>
  <si>
    <t>Café verde</t>
  </si>
  <si>
    <t>CAFÉ VERDE</t>
  </si>
  <si>
    <t>Café</t>
  </si>
  <si>
    <t>CAFÉ</t>
  </si>
  <si>
    <t>Açúcar</t>
  </si>
  <si>
    <t>AÇÚCAR DE CANA OU BETERRABA</t>
  </si>
  <si>
    <t>Complexo Sucroalcooleiro</t>
  </si>
  <si>
    <t>Milho</t>
  </si>
  <si>
    <t>MILHO</t>
  </si>
  <si>
    <t>Madeiras e suas obras</t>
  </si>
  <si>
    <t>MADEIRA</t>
  </si>
  <si>
    <t>Celulose</t>
  </si>
  <si>
    <t>CELULOSE</t>
  </si>
  <si>
    <t>Produtos Florestais</t>
  </si>
  <si>
    <t>in natura</t>
  </si>
  <si>
    <t>CARNE SUÍNA in natura</t>
  </si>
  <si>
    <t>Carne Suína</t>
  </si>
  <si>
    <t>CARNE SUÍNA</t>
  </si>
  <si>
    <t>CARNE BOVINA in natura</t>
  </si>
  <si>
    <t>Carne Bovina</t>
  </si>
  <si>
    <t>CARNE BOVINA</t>
  </si>
  <si>
    <t>CARNE DE FRANGO in natura</t>
  </si>
  <si>
    <t>Carne de Frango</t>
  </si>
  <si>
    <t>CARNE DE FRANGO</t>
  </si>
  <si>
    <t>Carnes</t>
  </si>
  <si>
    <t>CARNES</t>
  </si>
  <si>
    <t>Óleo de soja</t>
  </si>
  <si>
    <t>OLEO DE SOJA</t>
  </si>
  <si>
    <t>Farelo de soja</t>
  </si>
  <si>
    <t>FARELO DE SOJA</t>
  </si>
  <si>
    <t>Soja em grãos</t>
  </si>
  <si>
    <t>SOJA EM GRÃOS</t>
  </si>
  <si>
    <t>Complexo Soja</t>
  </si>
  <si>
    <t>COMPLEXO SOJA</t>
  </si>
  <si>
    <t>EXPORTAÇÕES DO AGRONEGÓCIO</t>
  </si>
  <si>
    <t>Preço Médio (US$/t)</t>
  </si>
  <si>
    <t>Quantidade (mil toneladas)</t>
  </si>
  <si>
    <t>Valor (US$ milhões)</t>
  </si>
  <si>
    <t>Acumulado 12 meses</t>
  </si>
  <si>
    <t>Principais Produtos</t>
  </si>
  <si>
    <t>Produtos</t>
  </si>
  <si>
    <t>BALANÇA COMERCIAL DO AGRONEGÓCIO - SÍNTESE DOS RESULTADOS DO MÊS, DO ACUMULADO NO ANO E DOZE MESES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</si>
</sst>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_);_(* \(#,##0\);_(* &quot;-&quot;??_);_(@_)"/>
    <numFmt numFmtId="165" formatCode="_(* #,##0.00_);_(* \(#,##0.00\);_(* &quot;-&quot;??_);_(@_)"/>
    <numFmt numFmtId="166" formatCode="_(* #,##0.0_);_(* \(#,##0.0\);_(* &quot;-&quot;??_);_(@_)"/>
    <numFmt numFmtId="167" formatCode="#,##0;[Red]\-#,##0;_(* &quot;---&quot;_);_(@_)"/>
    <numFmt numFmtId="168" formatCode="#,##0.0;[Red]\-#,##0.0;_(* &quot;---&quot;_);_(@_)"/>
  </numFmts>
  <fonts count="9" x14ac:knownFonts="1">
    <font>
      <sz val="10"/>
      <name val="Arial"/>
      <family val="2"/>
    </font>
    <font>
      <sz val="10"/>
      <name val="Arial"/>
      <family val="2"/>
    </font>
    <font>
      <sz val="7"/>
      <name val="Arial"/>
      <family val="2"/>
    </font>
    <font>
      <u/>
      <sz val="10"/>
      <color indexed="12"/>
      <name val="Arial"/>
      <family val="2"/>
    </font>
    <font>
      <u/>
      <sz val="7"/>
      <color indexed="18"/>
      <name val="Arial"/>
      <family val="2"/>
    </font>
    <font>
      <sz val="7"/>
      <color indexed="8"/>
      <name val="Arial"/>
      <family val="2"/>
    </font>
    <font>
      <b/>
      <sz val="7"/>
      <name val="Arial"/>
      <family val="2"/>
    </font>
    <font>
      <b/>
      <sz val="7"/>
      <name val="Symbol"/>
      <family val="1"/>
      <charset val="2"/>
    </font>
    <font>
      <i/>
      <sz val="7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42"/>
        <bgColor indexed="64"/>
      </patternFill>
    </fill>
    <fill>
      <patternFill patternType="lightGray">
        <fgColor indexed="22"/>
        <bgColor indexed="9"/>
      </patternFill>
    </fill>
    <fill>
      <patternFill patternType="solid">
        <fgColor indexed="43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105">
    <xf numFmtId="0" fontId="0" fillId="0" borderId="0" xfId="0"/>
    <xf numFmtId="0" fontId="2" fillId="0" borderId="0" xfId="0" applyFont="1" applyAlignment="1">
      <alignment vertical="center"/>
    </xf>
    <xf numFmtId="164" fontId="2" fillId="0" borderId="0" xfId="0" applyNumberFormat="1" applyFont="1" applyAlignment="1">
      <alignment vertical="center"/>
    </xf>
    <xf numFmtId="0" fontId="2" fillId="0" borderId="1" xfId="0" applyFont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4" fillId="0" borderId="1" xfId="2" applyFont="1" applyFill="1" applyBorder="1" applyAlignment="1" applyProtection="1">
      <alignment horizontal="left" vertical="center"/>
    </xf>
    <xf numFmtId="164" fontId="2" fillId="0" borderId="2" xfId="1" applyNumberFormat="1" applyFont="1" applyFill="1" applyBorder="1" applyAlignment="1">
      <alignment horizontal="right" vertical="center"/>
    </xf>
    <xf numFmtId="166" fontId="2" fillId="0" borderId="2" xfId="1" applyNumberFormat="1" applyFont="1" applyFill="1" applyBorder="1" applyAlignment="1">
      <alignment vertical="center"/>
    </xf>
    <xf numFmtId="166" fontId="2" fillId="0" borderId="2" xfId="1" applyNumberFormat="1" applyFont="1" applyFill="1" applyBorder="1" applyAlignment="1">
      <alignment horizontal="right" vertical="center"/>
    </xf>
    <xf numFmtId="0" fontId="2" fillId="0" borderId="2" xfId="0" applyFont="1" applyBorder="1" applyAlignment="1">
      <alignment horizontal="left" vertical="center"/>
    </xf>
    <xf numFmtId="167" fontId="2" fillId="2" borderId="0" xfId="1" applyNumberFormat="1" applyFont="1" applyFill="1" applyBorder="1" applyAlignment="1">
      <alignment vertical="center"/>
    </xf>
    <xf numFmtId="168" fontId="2" fillId="2" borderId="0" xfId="1" applyNumberFormat="1" applyFont="1" applyFill="1" applyBorder="1" applyAlignment="1">
      <alignment vertical="center"/>
    </xf>
    <xf numFmtId="164" fontId="2" fillId="2" borderId="0" xfId="1" applyNumberFormat="1" applyFont="1" applyFill="1" applyBorder="1" applyAlignment="1">
      <alignment vertical="center"/>
    </xf>
    <xf numFmtId="164" fontId="2" fillId="0" borderId="0" xfId="1" applyNumberFormat="1" applyFont="1" applyFill="1" applyBorder="1" applyAlignment="1">
      <alignment vertical="center"/>
    </xf>
    <xf numFmtId="0" fontId="2" fillId="2" borderId="0" xfId="0" applyFont="1" applyFill="1" applyAlignment="1">
      <alignment horizontal="left" vertical="center"/>
    </xf>
    <xf numFmtId="0" fontId="2" fillId="0" borderId="0" xfId="0" applyFont="1" applyAlignment="1">
      <alignment horizontal="left" vertical="center" indent="2"/>
    </xf>
    <xf numFmtId="167" fontId="2" fillId="0" borderId="0" xfId="1" applyNumberFormat="1" applyFont="1" applyFill="1" applyBorder="1" applyAlignment="1">
      <alignment vertical="center"/>
    </xf>
    <xf numFmtId="168" fontId="2" fillId="0" borderId="0" xfId="1" applyNumberFormat="1" applyFont="1" applyFill="1" applyBorder="1" applyAlignment="1">
      <alignment vertical="center"/>
    </xf>
    <xf numFmtId="0" fontId="5" fillId="0" borderId="0" xfId="3" applyFont="1" applyAlignment="1">
      <alignment horizontal="left" vertical="center" wrapText="1"/>
    </xf>
    <xf numFmtId="0" fontId="5" fillId="0" borderId="0" xfId="3" applyFont="1" applyAlignment="1">
      <alignment horizontal="left" vertical="center" wrapText="1" inden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49" fontId="7" fillId="3" borderId="3" xfId="0" applyNumberFormat="1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vertical="center"/>
    </xf>
    <xf numFmtId="0" fontId="2" fillId="0" borderId="0" xfId="0" applyFont="1" applyAlignment="1">
      <alignment horizontal="left" vertical="center" indent="1"/>
    </xf>
    <xf numFmtId="0" fontId="6" fillId="3" borderId="5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right" vertical="center"/>
    </xf>
    <xf numFmtId="0" fontId="6" fillId="3" borderId="8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168" fontId="6" fillId="0" borderId="0" xfId="1" applyNumberFormat="1" applyFont="1" applyFill="1" applyBorder="1" applyAlignment="1">
      <alignment horizontal="center" vertical="center"/>
    </xf>
    <xf numFmtId="3" fontId="6" fillId="0" borderId="0" xfId="1" applyNumberFormat="1" applyFont="1" applyFill="1" applyBorder="1" applyAlignment="1">
      <alignment horizontal="center" vertical="center"/>
    </xf>
    <xf numFmtId="168" fontId="6" fillId="0" borderId="0" xfId="1" applyNumberFormat="1" applyFont="1" applyFill="1" applyBorder="1" applyAlignment="1">
      <alignment vertical="center"/>
    </xf>
    <xf numFmtId="3" fontId="6" fillId="0" borderId="0" xfId="1" applyNumberFormat="1" applyFont="1" applyFill="1" applyBorder="1" applyAlignment="1">
      <alignment vertical="center"/>
    </xf>
    <xf numFmtId="3" fontId="6" fillId="0" borderId="2" xfId="1" applyNumberFormat="1" applyFont="1" applyFill="1" applyBorder="1" applyAlignment="1">
      <alignment horizontal="center" vertical="center"/>
    </xf>
    <xf numFmtId="168" fontId="6" fillId="0" borderId="2" xfId="1" applyNumberFormat="1" applyFont="1" applyFill="1" applyBorder="1" applyAlignment="1">
      <alignment horizontal="center" vertical="center"/>
    </xf>
    <xf numFmtId="168" fontId="6" fillId="0" borderId="2" xfId="1" applyNumberFormat="1" applyFont="1" applyFill="1" applyBorder="1" applyAlignment="1">
      <alignment horizontal="right" vertical="center"/>
    </xf>
    <xf numFmtId="3" fontId="6" fillId="0" borderId="2" xfId="1" applyNumberFormat="1" applyFont="1" applyFill="1" applyBorder="1" applyAlignment="1">
      <alignment vertical="center"/>
    </xf>
    <xf numFmtId="0" fontId="6" fillId="0" borderId="0" xfId="0" applyFont="1" applyAlignment="1">
      <alignment horizontal="left" vertical="center"/>
    </xf>
    <xf numFmtId="168" fontId="6" fillId="2" borderId="9" xfId="1" applyNumberFormat="1" applyFont="1" applyFill="1" applyBorder="1" applyAlignment="1">
      <alignment vertical="center"/>
    </xf>
    <xf numFmtId="3" fontId="6" fillId="2" borderId="9" xfId="1" applyNumberFormat="1" applyFont="1" applyFill="1" applyBorder="1" applyAlignment="1">
      <alignment vertical="center"/>
    </xf>
    <xf numFmtId="3" fontId="6" fillId="2" borderId="10" xfId="1" applyNumberFormat="1" applyFont="1" applyFill="1" applyBorder="1" applyAlignment="1">
      <alignment vertical="center"/>
    </xf>
    <xf numFmtId="168" fontId="6" fillId="2" borderId="11" xfId="1" applyNumberFormat="1" applyFont="1" applyFill="1" applyBorder="1" applyAlignment="1">
      <alignment vertical="center"/>
    </xf>
    <xf numFmtId="0" fontId="6" fillId="2" borderId="12" xfId="0" applyFont="1" applyFill="1" applyBorder="1" applyAlignment="1">
      <alignment horizontal="left" vertical="center"/>
    </xf>
    <xf numFmtId="0" fontId="6" fillId="0" borderId="13" xfId="0" applyFont="1" applyBorder="1" applyAlignment="1">
      <alignment horizontal="left" vertical="center"/>
    </xf>
    <xf numFmtId="3" fontId="2" fillId="0" borderId="0" xfId="1" applyNumberFormat="1" applyFont="1" applyFill="1" applyBorder="1" applyAlignment="1">
      <alignment vertical="center"/>
    </xf>
    <xf numFmtId="3" fontId="2" fillId="0" borderId="14" xfId="1" applyNumberFormat="1" applyFont="1" applyFill="1" applyBorder="1" applyAlignment="1">
      <alignment vertical="center"/>
    </xf>
    <xf numFmtId="168" fontId="2" fillId="0" borderId="15" xfId="1" applyNumberFormat="1" applyFont="1" applyFill="1" applyBorder="1" applyAlignment="1">
      <alignment vertical="center"/>
    </xf>
    <xf numFmtId="0" fontId="2" fillId="0" borderId="16" xfId="0" applyFont="1" applyBorder="1" applyAlignment="1">
      <alignment horizontal="left" vertical="center" indent="1"/>
    </xf>
    <xf numFmtId="0" fontId="2" fillId="0" borderId="16" xfId="0" applyFont="1" applyBorder="1" applyAlignment="1">
      <alignment horizontal="left" vertical="center"/>
    </xf>
    <xf numFmtId="168" fontId="6" fillId="2" borderId="0" xfId="1" applyNumberFormat="1" applyFont="1" applyFill="1" applyBorder="1" applyAlignment="1">
      <alignment vertical="center"/>
    </xf>
    <xf numFmtId="3" fontId="6" fillId="2" borderId="0" xfId="1" applyNumberFormat="1" applyFont="1" applyFill="1" applyBorder="1" applyAlignment="1">
      <alignment vertical="center"/>
    </xf>
    <xf numFmtId="3" fontId="6" fillId="2" borderId="14" xfId="1" applyNumberFormat="1" applyFont="1" applyFill="1" applyBorder="1" applyAlignment="1">
      <alignment vertical="center"/>
    </xf>
    <xf numFmtId="168" fontId="6" fillId="2" borderId="15" xfId="1" applyNumberFormat="1" applyFont="1" applyFill="1" applyBorder="1" applyAlignment="1">
      <alignment vertical="center"/>
    </xf>
    <xf numFmtId="0" fontId="6" fillId="2" borderId="16" xfId="0" applyFont="1" applyFill="1" applyBorder="1" applyAlignment="1">
      <alignment horizontal="left" vertical="center"/>
    </xf>
    <xf numFmtId="0" fontId="6" fillId="4" borderId="16" xfId="0" applyFont="1" applyFill="1" applyBorder="1" applyAlignment="1">
      <alignment horizontal="left" vertical="center"/>
    </xf>
    <xf numFmtId="3" fontId="6" fillId="0" borderId="14" xfId="1" applyNumberFormat="1" applyFont="1" applyFill="1" applyBorder="1" applyAlignment="1">
      <alignment vertical="center"/>
    </xf>
    <xf numFmtId="168" fontId="6" fillId="0" borderId="15" xfId="1" applyNumberFormat="1" applyFont="1" applyFill="1" applyBorder="1" applyAlignment="1">
      <alignment vertical="center"/>
    </xf>
    <xf numFmtId="0" fontId="6" fillId="0" borderId="16" xfId="0" applyFont="1" applyBorder="1" applyAlignment="1">
      <alignment horizontal="left" vertical="center"/>
    </xf>
    <xf numFmtId="3" fontId="2" fillId="2" borderId="0" xfId="1" applyNumberFormat="1" applyFont="1" applyFill="1" applyBorder="1" applyAlignment="1">
      <alignment vertical="center"/>
    </xf>
    <xf numFmtId="3" fontId="2" fillId="2" borderId="14" xfId="1" applyNumberFormat="1" applyFont="1" applyFill="1" applyBorder="1" applyAlignment="1">
      <alignment vertical="center"/>
    </xf>
    <xf numFmtId="168" fontId="2" fillId="2" borderId="15" xfId="1" applyNumberFormat="1" applyFont="1" applyFill="1" applyBorder="1" applyAlignment="1">
      <alignment vertical="center"/>
    </xf>
    <xf numFmtId="0" fontId="2" fillId="2" borderId="16" xfId="0" applyFont="1" applyFill="1" applyBorder="1" applyAlignment="1">
      <alignment horizontal="left" vertical="center" indent="1"/>
    </xf>
    <xf numFmtId="0" fontId="2" fillId="4" borderId="16" xfId="0" applyFont="1" applyFill="1" applyBorder="1" applyAlignment="1">
      <alignment horizontal="left" vertical="center"/>
    </xf>
    <xf numFmtId="0" fontId="2" fillId="5" borderId="0" xfId="0" applyFont="1" applyFill="1" applyAlignment="1">
      <alignment vertical="center"/>
    </xf>
    <xf numFmtId="0" fontId="2" fillId="5" borderId="14" xfId="0" applyFont="1" applyFill="1" applyBorder="1" applyAlignment="1">
      <alignment vertical="center"/>
    </xf>
    <xf numFmtId="49" fontId="6" fillId="5" borderId="15" xfId="0" applyNumberFormat="1" applyFont="1" applyFill="1" applyBorder="1" applyAlignment="1">
      <alignment horizontal="center" vertical="center"/>
    </xf>
    <xf numFmtId="49" fontId="6" fillId="5" borderId="0" xfId="0" applyNumberFormat="1" applyFont="1" applyFill="1" applyAlignment="1">
      <alignment horizontal="center" vertical="center" wrapText="1"/>
    </xf>
    <xf numFmtId="49" fontId="6" fillId="5" borderId="14" xfId="0" applyNumberFormat="1" applyFont="1" applyFill="1" applyBorder="1" applyAlignment="1">
      <alignment horizontal="center" vertical="center" wrapText="1"/>
    </xf>
    <xf numFmtId="49" fontId="6" fillId="5" borderId="0" xfId="0" applyNumberFormat="1" applyFont="1" applyFill="1" applyAlignment="1">
      <alignment horizontal="center" vertical="center"/>
    </xf>
    <xf numFmtId="0" fontId="6" fillId="5" borderId="16" xfId="0" applyFont="1" applyFill="1" applyBorder="1" applyAlignment="1">
      <alignment vertical="center"/>
    </xf>
    <xf numFmtId="168" fontId="6" fillId="2" borderId="9" xfId="1" applyNumberFormat="1" applyFont="1" applyFill="1" applyBorder="1" applyAlignment="1">
      <alignment horizontal="right" vertical="center"/>
    </xf>
    <xf numFmtId="3" fontId="6" fillId="2" borderId="9" xfId="1" applyNumberFormat="1" applyFont="1" applyFill="1" applyBorder="1" applyAlignment="1">
      <alignment horizontal="right" vertical="center"/>
    </xf>
    <xf numFmtId="3" fontId="6" fillId="2" borderId="10" xfId="1" applyNumberFormat="1" applyFont="1" applyFill="1" applyBorder="1" applyAlignment="1">
      <alignment horizontal="right" vertical="center"/>
    </xf>
    <xf numFmtId="168" fontId="6" fillId="2" borderId="11" xfId="1" applyNumberFormat="1" applyFont="1" applyFill="1" applyBorder="1" applyAlignment="1">
      <alignment horizontal="right" vertical="center"/>
    </xf>
    <xf numFmtId="4" fontId="6" fillId="2" borderId="9" xfId="1" applyNumberFormat="1" applyFont="1" applyFill="1" applyBorder="1" applyAlignment="1">
      <alignment vertical="center"/>
    </xf>
    <xf numFmtId="4" fontId="6" fillId="2" borderId="10" xfId="1" applyNumberFormat="1" applyFont="1" applyFill="1" applyBorder="1" applyAlignment="1">
      <alignment vertical="center"/>
    </xf>
    <xf numFmtId="0" fontId="6" fillId="2" borderId="17" xfId="0" applyFont="1" applyFill="1" applyBorder="1" applyAlignment="1">
      <alignment horizontal="left" vertical="center"/>
    </xf>
    <xf numFmtId="4" fontId="6" fillId="0" borderId="0" xfId="1" applyNumberFormat="1" applyFont="1" applyFill="1" applyBorder="1" applyAlignment="1">
      <alignment vertical="center"/>
    </xf>
    <xf numFmtId="4" fontId="6" fillId="0" borderId="14" xfId="1" applyNumberFormat="1" applyFont="1" applyFill="1" applyBorder="1" applyAlignment="1">
      <alignment vertical="center"/>
    </xf>
    <xf numFmtId="4" fontId="6" fillId="2" borderId="0" xfId="1" applyNumberFormat="1" applyFont="1" applyFill="1" applyBorder="1" applyAlignment="1">
      <alignment vertical="center"/>
    </xf>
    <xf numFmtId="4" fontId="6" fillId="2" borderId="14" xfId="1" applyNumberFormat="1" applyFont="1" applyFill="1" applyBorder="1" applyAlignment="1">
      <alignment vertical="center"/>
    </xf>
    <xf numFmtId="4" fontId="2" fillId="0" borderId="0" xfId="1" applyNumberFormat="1" applyFont="1" applyFill="1" applyBorder="1" applyAlignment="1">
      <alignment vertical="center"/>
    </xf>
    <xf numFmtId="4" fontId="2" fillId="0" borderId="14" xfId="1" applyNumberFormat="1" applyFont="1" applyFill="1" applyBorder="1" applyAlignment="1">
      <alignment vertical="center"/>
    </xf>
    <xf numFmtId="4" fontId="2" fillId="2" borderId="0" xfId="1" applyNumberFormat="1" applyFont="1" applyFill="1" applyBorder="1" applyAlignment="1">
      <alignment vertical="center"/>
    </xf>
    <xf numFmtId="4" fontId="2" fillId="2" borderId="14" xfId="1" applyNumberFormat="1" applyFont="1" applyFill="1" applyBorder="1" applyAlignment="1">
      <alignment vertical="center"/>
    </xf>
    <xf numFmtId="0" fontId="2" fillId="0" borderId="16" xfId="0" applyFont="1" applyBorder="1" applyAlignment="1">
      <alignment vertical="center"/>
    </xf>
    <xf numFmtId="0" fontId="6" fillId="0" borderId="16" xfId="0" applyFont="1" applyBorder="1" applyAlignment="1">
      <alignment vertical="center"/>
    </xf>
    <xf numFmtId="49" fontId="7" fillId="3" borderId="5" xfId="0" applyNumberFormat="1" applyFont="1" applyFill="1" applyBorder="1" applyAlignment="1">
      <alignment horizontal="center" vertical="center"/>
    </xf>
    <xf numFmtId="17" fontId="6" fillId="3" borderId="3" xfId="0" applyNumberFormat="1" applyFont="1" applyFill="1" applyBorder="1" applyAlignment="1">
      <alignment horizontal="center" vertical="center" wrapText="1"/>
    </xf>
    <xf numFmtId="17" fontId="6" fillId="3" borderId="4" xfId="0" applyNumberFormat="1" applyFont="1" applyFill="1" applyBorder="1" applyAlignment="1">
      <alignment horizontal="center" vertical="center" wrapText="1"/>
    </xf>
    <xf numFmtId="49" fontId="7" fillId="3" borderId="18" xfId="0" applyNumberFormat="1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6" fillId="3" borderId="18" xfId="0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0" fontId="6" fillId="3" borderId="19" xfId="0" applyFont="1" applyFill="1" applyBorder="1" applyAlignment="1">
      <alignment horizontal="center" vertical="center"/>
    </xf>
    <xf numFmtId="0" fontId="6" fillId="3" borderId="20" xfId="0" applyFont="1" applyFill="1" applyBorder="1" applyAlignment="1">
      <alignment horizontal="center" vertical="center"/>
    </xf>
    <xf numFmtId="0" fontId="6" fillId="3" borderId="21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</cellXfs>
  <cellStyles count="4">
    <cellStyle name="Hiperlink" xfId="2" builtinId="8"/>
    <cellStyle name="Normal" xfId="0" builtinId="0"/>
    <cellStyle name="Normal_Balança Janeiro-022" xfId="3" xr:uid="{915FB3AB-F6A6-4906-B1F4-C44A291A8BF1}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Outubro%20Balan&#231;a%20Comercial%20do%20Agroneg&#243;cio%20Resumida%20-%20COMPLE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ês"/>
      <sheetName val="Ano"/>
      <sheetName val="12 meses"/>
      <sheetName val="TOTAIS"/>
    </sheetNames>
    <sheetDataSet>
      <sheetData sheetId="0">
        <row r="1">
          <cell r="C1" t="str">
            <v>Outubro/2020</v>
          </cell>
          <cell r="E1" t="str">
            <v>Outubro/2021</v>
          </cell>
          <cell r="M1" t="str">
            <v>Outubro</v>
          </cell>
        </row>
        <row r="3">
          <cell r="M3">
            <v>2021</v>
          </cell>
        </row>
      </sheetData>
      <sheetData sheetId="1"/>
      <sheetData sheetId="2">
        <row r="1">
          <cell r="C1" t="str">
            <v>Novembro/19 - Outubro/20</v>
          </cell>
          <cell r="E1" t="str">
            <v>Novembro/20 - Outubro/21</v>
          </cell>
          <cell r="M1" t="str">
            <v>Novembro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agrostat.agricultura.gov.br/" TargetMode="External"/><Relationship Id="rId1" Type="http://schemas.openxmlformats.org/officeDocument/2006/relationships/hyperlink" Target="http://www.agricultura.gov.br/agrosta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8A5053-E377-4DA2-A62B-93E21CF94B3E}">
  <sheetPr>
    <tabColor rgb="FFFF0000"/>
  </sheetPr>
  <dimension ref="A1:AC71"/>
  <sheetViews>
    <sheetView showGridLines="0" tabSelected="1" topLeftCell="B1" zoomScaleNormal="100" zoomScaleSheetLayoutView="75" workbookViewId="0">
      <selection activeCell="R25" sqref="R25"/>
    </sheetView>
  </sheetViews>
  <sheetFormatPr defaultRowHeight="9" x14ac:dyDescent="0.2"/>
  <cols>
    <col min="1" max="1" width="37.42578125" style="1" hidden="1" customWidth="1"/>
    <col min="2" max="2" width="30.42578125" style="1" customWidth="1"/>
    <col min="3" max="4" width="8" style="1" customWidth="1"/>
    <col min="5" max="5" width="5.42578125" style="1" customWidth="1"/>
    <col min="6" max="7" width="8" style="1" customWidth="1"/>
    <col min="8" max="8" width="5.42578125" style="1" customWidth="1"/>
    <col min="9" max="10" width="8" style="1" customWidth="1"/>
    <col min="11" max="11" width="5.42578125" style="1" customWidth="1"/>
    <col min="12" max="13" width="7.85546875" style="1" customWidth="1"/>
    <col min="14" max="14" width="5.42578125" style="1" customWidth="1"/>
    <col min="15" max="16" width="7.85546875" style="1" customWidth="1"/>
    <col min="17" max="17" width="5.42578125" style="1" customWidth="1"/>
    <col min="18" max="19" width="7.7109375" style="1" customWidth="1"/>
    <col min="20" max="20" width="5.42578125" style="1" customWidth="1"/>
    <col min="21" max="22" width="10.28515625" style="1" bestFit="1" customWidth="1"/>
    <col min="23" max="23" width="5.42578125" style="1" bestFit="1" customWidth="1"/>
    <col min="24" max="25" width="10.28515625" style="1" customWidth="1"/>
    <col min="26" max="26" width="5.42578125" style="1" bestFit="1" customWidth="1"/>
    <col min="27" max="28" width="10.28515625" style="1" customWidth="1"/>
    <col min="29" max="29" width="5.42578125" style="1" bestFit="1" customWidth="1"/>
    <col min="30" max="16384" width="9.140625" style="1"/>
  </cols>
  <sheetData>
    <row r="1" spans="1:29" x14ac:dyDescent="0.2">
      <c r="A1" s="35"/>
      <c r="B1" s="104" t="s">
        <v>107</v>
      </c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  <c r="R1" s="104"/>
      <c r="S1" s="104"/>
      <c r="T1" s="104"/>
    </row>
    <row r="2" spans="1:29" x14ac:dyDescent="0.2">
      <c r="A2" s="103" t="s">
        <v>106</v>
      </c>
      <c r="B2" s="103" t="s">
        <v>105</v>
      </c>
      <c r="C2" s="26" t="str">
        <f>[1]Mês!M1</f>
        <v>Outubro</v>
      </c>
      <c r="D2" s="31"/>
      <c r="E2" s="31"/>
      <c r="F2" s="31"/>
      <c r="G2" s="31"/>
      <c r="H2" s="31"/>
      <c r="I2" s="31"/>
      <c r="J2" s="31"/>
      <c r="K2" s="102"/>
      <c r="L2" s="101" t="str">
        <f>"Janeiro"&amp;" - "&amp;C2</f>
        <v>Janeiro - Outubro</v>
      </c>
      <c r="M2" s="31"/>
      <c r="N2" s="31"/>
      <c r="O2" s="31"/>
      <c r="P2" s="31"/>
      <c r="Q2" s="31"/>
      <c r="R2" s="31"/>
      <c r="S2" s="31"/>
      <c r="T2" s="31"/>
      <c r="U2" s="101" t="s">
        <v>104</v>
      </c>
      <c r="V2" s="31"/>
      <c r="W2" s="31"/>
      <c r="X2" s="31"/>
      <c r="Y2" s="31"/>
      <c r="Z2" s="31"/>
      <c r="AA2" s="31"/>
      <c r="AB2" s="31"/>
      <c r="AC2" s="31"/>
    </row>
    <row r="3" spans="1:29" x14ac:dyDescent="0.2">
      <c r="A3" s="100"/>
      <c r="B3" s="100"/>
      <c r="C3" s="27" t="s">
        <v>103</v>
      </c>
      <c r="D3" s="27"/>
      <c r="E3" s="27"/>
      <c r="F3" s="27" t="s">
        <v>102</v>
      </c>
      <c r="G3" s="27"/>
      <c r="H3" s="27"/>
      <c r="I3" s="27" t="s">
        <v>101</v>
      </c>
      <c r="J3" s="27"/>
      <c r="K3" s="99"/>
      <c r="L3" s="28" t="s">
        <v>103</v>
      </c>
      <c r="M3" s="27"/>
      <c r="N3" s="27"/>
      <c r="O3" s="27" t="s">
        <v>102</v>
      </c>
      <c r="P3" s="27"/>
      <c r="Q3" s="27"/>
      <c r="R3" s="27" t="s">
        <v>101</v>
      </c>
      <c r="S3" s="27"/>
      <c r="T3" s="99"/>
      <c r="U3" s="28" t="s">
        <v>103</v>
      </c>
      <c r="V3" s="27"/>
      <c r="W3" s="27"/>
      <c r="X3" s="27" t="s">
        <v>102</v>
      </c>
      <c r="Y3" s="27"/>
      <c r="Z3" s="27"/>
      <c r="AA3" s="27" t="s">
        <v>101</v>
      </c>
      <c r="AB3" s="27"/>
      <c r="AC3" s="26"/>
    </row>
    <row r="4" spans="1:29" ht="27" x14ac:dyDescent="0.2">
      <c r="A4" s="98"/>
      <c r="B4" s="98"/>
      <c r="C4" s="20" t="str">
        <f>RIGHT([1]Mês!C1,4)</f>
        <v>2020</v>
      </c>
      <c r="D4" s="20" t="str">
        <f>RIGHT([1]Mês!E1,4)</f>
        <v>2021</v>
      </c>
      <c r="E4" s="22" t="s">
        <v>9</v>
      </c>
      <c r="F4" s="20" t="str">
        <f>$C$4</f>
        <v>2020</v>
      </c>
      <c r="G4" s="20" t="str">
        <f>$D$4</f>
        <v>2021</v>
      </c>
      <c r="H4" s="22" t="s">
        <v>9</v>
      </c>
      <c r="I4" s="20" t="str">
        <f>$C$4</f>
        <v>2020</v>
      </c>
      <c r="J4" s="20" t="str">
        <f>$D$4</f>
        <v>2021</v>
      </c>
      <c r="K4" s="97" t="s">
        <v>9</v>
      </c>
      <c r="L4" s="20" t="str">
        <f>$C$4</f>
        <v>2020</v>
      </c>
      <c r="M4" s="20" t="str">
        <f>$D$4</f>
        <v>2021</v>
      </c>
      <c r="N4" s="22" t="s">
        <v>9</v>
      </c>
      <c r="O4" s="20" t="str">
        <f>$C$4</f>
        <v>2020</v>
      </c>
      <c r="P4" s="20" t="str">
        <f>$D$4</f>
        <v>2021</v>
      </c>
      <c r="Q4" s="22" t="s">
        <v>9</v>
      </c>
      <c r="R4" s="20" t="str">
        <f>$C$4</f>
        <v>2020</v>
      </c>
      <c r="S4" s="20" t="str">
        <f>$D$4</f>
        <v>2021</v>
      </c>
      <c r="T4" s="97" t="s">
        <v>9</v>
      </c>
      <c r="U4" s="96" t="str">
        <f>'[1]12 meses'!C1</f>
        <v>Novembro/19 - Outubro/20</v>
      </c>
      <c r="V4" s="95" t="str">
        <f>'[1]12 meses'!E1</f>
        <v>Novembro/20 - Outubro/21</v>
      </c>
      <c r="W4" s="22" t="s">
        <v>9</v>
      </c>
      <c r="X4" s="95" t="str">
        <f>$U$4</f>
        <v>Novembro/19 - Outubro/20</v>
      </c>
      <c r="Y4" s="95" t="str">
        <f>$V$4</f>
        <v>Novembro/20 - Outubro/21</v>
      </c>
      <c r="Z4" s="22" t="s">
        <v>9</v>
      </c>
      <c r="AA4" s="95" t="str">
        <f>$U$4</f>
        <v>Novembro/19 - Outubro/20</v>
      </c>
      <c r="AB4" s="95" t="str">
        <f>$V$4</f>
        <v>Novembro/20 - Outubro/21</v>
      </c>
      <c r="AC4" s="94" t="s">
        <v>9</v>
      </c>
    </row>
    <row r="5" spans="1:29" x14ac:dyDescent="0.2">
      <c r="A5" s="76" t="s">
        <v>100</v>
      </c>
      <c r="B5" s="76" t="s">
        <v>100</v>
      </c>
      <c r="C5" s="74"/>
      <c r="D5" s="73"/>
      <c r="E5" s="75"/>
      <c r="F5" s="74"/>
      <c r="G5" s="73"/>
      <c r="H5" s="75"/>
      <c r="I5" s="74"/>
      <c r="J5" s="73"/>
      <c r="K5" s="72"/>
      <c r="L5" s="70"/>
      <c r="M5" s="70"/>
      <c r="N5" s="70"/>
      <c r="O5" s="71"/>
      <c r="P5" s="70"/>
      <c r="Q5" s="70"/>
      <c r="R5" s="71"/>
      <c r="S5" s="70"/>
      <c r="T5" s="70"/>
      <c r="U5" s="70"/>
      <c r="V5" s="70"/>
      <c r="W5" s="70"/>
      <c r="X5" s="71"/>
      <c r="Y5" s="70"/>
      <c r="Z5" s="70"/>
      <c r="AA5" s="71"/>
      <c r="AB5" s="70"/>
      <c r="AC5" s="70"/>
    </row>
    <row r="6" spans="1:29" s="35" customFormat="1" x14ac:dyDescent="0.2">
      <c r="A6" s="93" t="s">
        <v>99</v>
      </c>
      <c r="B6" s="93" t="s">
        <v>98</v>
      </c>
      <c r="C6" s="85">
        <v>1406.9135020000001</v>
      </c>
      <c r="D6" s="84">
        <v>2472.441378</v>
      </c>
      <c r="E6" s="38">
        <v>75.735137553609164</v>
      </c>
      <c r="F6" s="62">
        <v>3812.7399949999999</v>
      </c>
      <c r="G6" s="39">
        <v>4780.164127</v>
      </c>
      <c r="H6" s="38">
        <v>25.373461953048814</v>
      </c>
      <c r="I6" s="62">
        <v>369.00326375389261</v>
      </c>
      <c r="J6" s="39">
        <v>517.22939052130164</v>
      </c>
      <c r="K6" s="63">
        <v>40.169326758656723</v>
      </c>
      <c r="L6" s="62">
        <v>33632.169087000002</v>
      </c>
      <c r="M6" s="39">
        <v>43705.425084000002</v>
      </c>
      <c r="N6" s="38">
        <v>29.951252834577534</v>
      </c>
      <c r="O6" s="62">
        <v>96932.155528000003</v>
      </c>
      <c r="P6" s="39">
        <v>96402.594209999996</v>
      </c>
      <c r="Q6" s="38">
        <v>-0.54632161547985003</v>
      </c>
      <c r="R6" s="62">
        <v>346.96607027669933</v>
      </c>
      <c r="S6" s="39">
        <v>453.3635784613187</v>
      </c>
      <c r="T6" s="38">
        <v>30.665104544594012</v>
      </c>
      <c r="U6" s="62">
        <v>37648.505679000002</v>
      </c>
      <c r="V6" s="39">
        <v>45304.805061999999</v>
      </c>
      <c r="W6" s="38">
        <v>20.336263670806499</v>
      </c>
      <c r="X6" s="62">
        <v>108030.752226</v>
      </c>
      <c r="Y6" s="39">
        <v>100486.534503</v>
      </c>
      <c r="Z6" s="38">
        <v>-6.983398307935051</v>
      </c>
      <c r="AA6" s="62">
        <v>348.49804248552715</v>
      </c>
      <c r="AB6" s="39">
        <v>450.85448797766463</v>
      </c>
      <c r="AC6" s="38">
        <v>29.370737569175365</v>
      </c>
    </row>
    <row r="7" spans="1:29" x14ac:dyDescent="0.2">
      <c r="A7" s="69" t="s">
        <v>97</v>
      </c>
      <c r="B7" s="68" t="s">
        <v>96</v>
      </c>
      <c r="C7" s="91">
        <v>885.35945100000004</v>
      </c>
      <c r="D7" s="90">
        <v>1720.417027</v>
      </c>
      <c r="E7" s="11">
        <v>94.318479918728499</v>
      </c>
      <c r="F7" s="66">
        <v>2422.0702999999999</v>
      </c>
      <c r="G7" s="65">
        <v>3292.6989859999999</v>
      </c>
      <c r="H7" s="11">
        <v>35.945640636442299</v>
      </c>
      <c r="I7" s="66">
        <v>365.53829630791478</v>
      </c>
      <c r="J7" s="65">
        <v>522.49447468928156</v>
      </c>
      <c r="K7" s="67">
        <v>42.938367871899572</v>
      </c>
      <c r="L7" s="66">
        <v>27928.328179</v>
      </c>
      <c r="M7" s="65">
        <v>35946.915256</v>
      </c>
      <c r="N7" s="11">
        <v>28.711303539570167</v>
      </c>
      <c r="O7" s="66">
        <v>81258.579368000006</v>
      </c>
      <c r="P7" s="65">
        <v>80799.753547</v>
      </c>
      <c r="Q7" s="11">
        <v>-0.56464908021847116</v>
      </c>
      <c r="R7" s="66">
        <v>343.69697816792376</v>
      </c>
      <c r="S7" s="65">
        <v>444.8889220322958</v>
      </c>
      <c r="T7" s="11">
        <v>29.442197718401708</v>
      </c>
      <c r="U7" s="66">
        <v>30926.841537</v>
      </c>
      <c r="V7" s="65">
        <v>36579.174650000001</v>
      </c>
      <c r="W7" s="11">
        <v>18.276464171867367</v>
      </c>
      <c r="X7" s="66">
        <v>89474.990091999993</v>
      </c>
      <c r="Y7" s="65">
        <v>82509.416201999993</v>
      </c>
      <c r="Z7" s="11">
        <v>-7.7849395488480688</v>
      </c>
      <c r="AA7" s="66">
        <v>345.64789004391503</v>
      </c>
      <c r="AB7" s="65">
        <v>443.33333495472408</v>
      </c>
      <c r="AC7" s="11">
        <v>28.261548160585615</v>
      </c>
    </row>
    <row r="8" spans="1:29" x14ac:dyDescent="0.2">
      <c r="A8" s="92" t="s">
        <v>95</v>
      </c>
      <c r="B8" s="54" t="s">
        <v>94</v>
      </c>
      <c r="C8" s="89">
        <v>490.82439599999998</v>
      </c>
      <c r="D8" s="88">
        <v>555.50505499999997</v>
      </c>
      <c r="E8" s="17">
        <v>13.177963346385901</v>
      </c>
      <c r="F8" s="52">
        <v>1351.124137</v>
      </c>
      <c r="G8" s="51">
        <v>1338.1391699999999</v>
      </c>
      <c r="H8" s="17">
        <v>-0.96104914747741077</v>
      </c>
      <c r="I8" s="52">
        <v>363.27113294697955</v>
      </c>
      <c r="J8" s="51">
        <v>415.13249701822866</v>
      </c>
      <c r="K8" s="53">
        <v>14.276213926092062</v>
      </c>
      <c r="L8" s="52">
        <v>4975.4227899999996</v>
      </c>
      <c r="M8" s="51">
        <v>6168.8949279999997</v>
      </c>
      <c r="N8" s="17">
        <v>23.98735119352542</v>
      </c>
      <c r="O8" s="52">
        <v>14601.242955</v>
      </c>
      <c r="P8" s="51">
        <v>14261.794056000001</v>
      </c>
      <c r="Q8" s="17">
        <v>-2.3247945400686532</v>
      </c>
      <c r="R8" s="52">
        <v>340.7533732117123</v>
      </c>
      <c r="S8" s="51">
        <v>432.54690845887779</v>
      </c>
      <c r="T8" s="17">
        <v>26.938408380812582</v>
      </c>
      <c r="U8" s="52">
        <v>5945.6880300000003</v>
      </c>
      <c r="V8" s="51">
        <v>7103.0151239999996</v>
      </c>
      <c r="W8" s="17">
        <v>19.46498181809244</v>
      </c>
      <c r="X8" s="52">
        <v>17424.016381000001</v>
      </c>
      <c r="Y8" s="51">
        <v>16598.690308000001</v>
      </c>
      <c r="Z8" s="17">
        <v>-4.7367154331878103</v>
      </c>
      <c r="AA8" s="52">
        <v>341.23521810295529</v>
      </c>
      <c r="AB8" s="51">
        <v>427.92623949231637</v>
      </c>
      <c r="AC8" s="17">
        <v>25.405062780830924</v>
      </c>
    </row>
    <row r="9" spans="1:29" x14ac:dyDescent="0.2">
      <c r="A9" s="69" t="s">
        <v>93</v>
      </c>
      <c r="B9" s="68" t="s">
        <v>92</v>
      </c>
      <c r="C9" s="91">
        <v>30.729655000000001</v>
      </c>
      <c r="D9" s="90">
        <v>196.519296</v>
      </c>
      <c r="E9" s="11">
        <v>539.51025808783072</v>
      </c>
      <c r="F9" s="66">
        <v>39.545558</v>
      </c>
      <c r="G9" s="65">
        <v>149.32597100000001</v>
      </c>
      <c r="H9" s="11">
        <v>277.60491582897885</v>
      </c>
      <c r="I9" s="66">
        <v>777.06970274638684</v>
      </c>
      <c r="J9" s="65">
        <v>1316.0423112199283</v>
      </c>
      <c r="K9" s="67">
        <v>69.359621996412656</v>
      </c>
      <c r="L9" s="66">
        <v>728.41811800000005</v>
      </c>
      <c r="M9" s="65">
        <v>1589.6149</v>
      </c>
      <c r="N9" s="11">
        <v>118.22835823531781</v>
      </c>
      <c r="O9" s="66">
        <v>1072.3332049999999</v>
      </c>
      <c r="P9" s="65">
        <v>1341.046607</v>
      </c>
      <c r="Q9" s="11">
        <v>25.05875979099239</v>
      </c>
      <c r="R9" s="66">
        <v>679.28337442465011</v>
      </c>
      <c r="S9" s="65">
        <v>1185.3539554125282</v>
      </c>
      <c r="T9" s="11">
        <v>74.500657610900234</v>
      </c>
      <c r="U9" s="66">
        <v>775.97611199999994</v>
      </c>
      <c r="V9" s="65">
        <v>1622.615288</v>
      </c>
      <c r="W9" s="11">
        <v>109.10634527368029</v>
      </c>
      <c r="X9" s="66">
        <v>1131.7457529999999</v>
      </c>
      <c r="Y9" s="65">
        <v>1378.427993</v>
      </c>
      <c r="Z9" s="11">
        <v>21.796612829878235</v>
      </c>
      <c r="AA9" s="66">
        <v>685.64526082210978</v>
      </c>
      <c r="AB9" s="65">
        <v>1177.1491120610171</v>
      </c>
      <c r="AC9" s="11">
        <v>71.684860863703648</v>
      </c>
    </row>
    <row r="10" spans="1:29" s="35" customFormat="1" x14ac:dyDescent="0.2">
      <c r="A10" s="93" t="s">
        <v>91</v>
      </c>
      <c r="B10" s="93" t="s">
        <v>90</v>
      </c>
      <c r="C10" s="85">
        <v>1462.56522</v>
      </c>
      <c r="D10" s="84">
        <v>1514.6301249999999</v>
      </c>
      <c r="E10" s="38">
        <v>3.5598347538990494</v>
      </c>
      <c r="F10" s="62">
        <v>610.88342699999998</v>
      </c>
      <c r="G10" s="39">
        <v>619.77530400000001</v>
      </c>
      <c r="H10" s="38">
        <v>1.4555767282257603</v>
      </c>
      <c r="I10" s="62">
        <v>2394.1805512428805</v>
      </c>
      <c r="J10" s="39">
        <v>2443.8374927568912</v>
      </c>
      <c r="K10" s="63">
        <v>2.0740683691642392</v>
      </c>
      <c r="L10" s="62">
        <v>14102.529145</v>
      </c>
      <c r="M10" s="39">
        <v>16889.322708</v>
      </c>
      <c r="N10" s="38">
        <v>19.760948793983136</v>
      </c>
      <c r="O10" s="62">
        <v>6124.4930759999997</v>
      </c>
      <c r="P10" s="39">
        <v>6553.5450899999996</v>
      </c>
      <c r="Q10" s="38">
        <v>7.0055106386081478</v>
      </c>
      <c r="R10" s="62">
        <v>2302.644311945337</v>
      </c>
      <c r="S10" s="39">
        <v>2577.1277188237063</v>
      </c>
      <c r="T10" s="38">
        <v>11.920356324875826</v>
      </c>
      <c r="U10" s="62">
        <v>17347.217221999999</v>
      </c>
      <c r="V10" s="39">
        <v>19945.607605000001</v>
      </c>
      <c r="W10" s="38">
        <v>14.978715892856197</v>
      </c>
      <c r="X10" s="62">
        <v>7370.9848300000003</v>
      </c>
      <c r="Y10" s="39">
        <v>7846.3731939999998</v>
      </c>
      <c r="Z10" s="38">
        <v>6.4494551944424439</v>
      </c>
      <c r="AA10" s="62">
        <v>2353.4463334392726</v>
      </c>
      <c r="AB10" s="39">
        <v>2542.0161789209947</v>
      </c>
      <c r="AC10" s="38">
        <v>8.0124982160162617</v>
      </c>
    </row>
    <row r="11" spans="1:29" x14ac:dyDescent="0.2">
      <c r="A11" s="69" t="s">
        <v>89</v>
      </c>
      <c r="B11" s="68" t="s">
        <v>88</v>
      </c>
      <c r="C11" s="91">
        <v>437.66377499999999</v>
      </c>
      <c r="D11" s="90">
        <v>700.07862999999998</v>
      </c>
      <c r="E11" s="11">
        <v>59.958093401721449</v>
      </c>
      <c r="F11" s="66">
        <v>311.21096</v>
      </c>
      <c r="G11" s="65">
        <v>384.09596499999998</v>
      </c>
      <c r="H11" s="11">
        <v>23.419806616065173</v>
      </c>
      <c r="I11" s="66">
        <v>1406.3250696569298</v>
      </c>
      <c r="J11" s="65">
        <v>1822.6659319370876</v>
      </c>
      <c r="K11" s="67">
        <v>29.604880924274735</v>
      </c>
      <c r="L11" s="66">
        <v>4981.2637640000003</v>
      </c>
      <c r="M11" s="65">
        <v>6200.5407189999996</v>
      </c>
      <c r="N11" s="11">
        <v>24.477261449430031</v>
      </c>
      <c r="O11" s="66">
        <v>3414.3671359999998</v>
      </c>
      <c r="P11" s="65">
        <v>3748.6435630000001</v>
      </c>
      <c r="Q11" s="11">
        <v>9.7902894939298157</v>
      </c>
      <c r="R11" s="66">
        <v>1458.9127547178923</v>
      </c>
      <c r="S11" s="65">
        <v>1654.0758316423587</v>
      </c>
      <c r="T11" s="11">
        <v>13.377295955041868</v>
      </c>
      <c r="U11" s="66">
        <v>6137.214446</v>
      </c>
      <c r="V11" s="65">
        <v>7208.5782390000004</v>
      </c>
      <c r="W11" s="11">
        <v>17.456841412772771</v>
      </c>
      <c r="X11" s="66">
        <v>4121.4379090000002</v>
      </c>
      <c r="Y11" s="65">
        <v>4458.9358400000001</v>
      </c>
      <c r="Z11" s="11">
        <v>8.1888393917813005</v>
      </c>
      <c r="AA11" s="66">
        <v>1489.0954520018706</v>
      </c>
      <c r="AB11" s="65">
        <v>1616.6588840174925</v>
      </c>
      <c r="AC11" s="11">
        <v>8.5665047088909994</v>
      </c>
    </row>
    <row r="12" spans="1:29" x14ac:dyDescent="0.2">
      <c r="A12" s="92" t="s">
        <v>87</v>
      </c>
      <c r="B12" s="54" t="s">
        <v>80</v>
      </c>
      <c r="C12" s="89">
        <v>414.02533699999998</v>
      </c>
      <c r="D12" s="88">
        <v>670.31275500000004</v>
      </c>
      <c r="E12" s="17">
        <v>61.901385035283511</v>
      </c>
      <c r="F12" s="52">
        <v>302.66568100000001</v>
      </c>
      <c r="G12" s="51">
        <v>373.92095699999999</v>
      </c>
      <c r="H12" s="17">
        <v>23.542568739400615</v>
      </c>
      <c r="I12" s="52">
        <v>1367.9295770570036</v>
      </c>
      <c r="J12" s="51">
        <v>1792.6589629476159</v>
      </c>
      <c r="K12" s="53">
        <v>31.049068096355171</v>
      </c>
      <c r="L12" s="52">
        <v>4777.161126</v>
      </c>
      <c r="M12" s="51">
        <v>5958.1093570000003</v>
      </c>
      <c r="N12" s="17">
        <v>24.720711733431287</v>
      </c>
      <c r="O12" s="52">
        <v>3340.2305470000001</v>
      </c>
      <c r="P12" s="51">
        <v>3661.8481299999999</v>
      </c>
      <c r="Q12" s="17">
        <v>9.6286043275922282</v>
      </c>
      <c r="R12" s="52">
        <v>1430.1890419781253</v>
      </c>
      <c r="S12" s="51">
        <v>1627.0771330431992</v>
      </c>
      <c r="T12" s="17">
        <v>13.766578073675761</v>
      </c>
      <c r="U12" s="52">
        <v>5892.0791280000003</v>
      </c>
      <c r="V12" s="51">
        <v>6918.0195890000005</v>
      </c>
      <c r="W12" s="17">
        <v>17.412197608219216</v>
      </c>
      <c r="X12" s="52">
        <v>4032.6231739999998</v>
      </c>
      <c r="Y12" s="51">
        <v>4354.4896140000001</v>
      </c>
      <c r="Z12" s="17">
        <v>7.9815650040203856</v>
      </c>
      <c r="AA12" s="52">
        <v>1461.1033249991438</v>
      </c>
      <c r="AB12" s="51">
        <v>1588.7096312638032</v>
      </c>
      <c r="AC12" s="17">
        <v>8.7335579956150156</v>
      </c>
    </row>
    <row r="13" spans="1:29" x14ac:dyDescent="0.2">
      <c r="A13" s="69" t="s">
        <v>86</v>
      </c>
      <c r="B13" s="68" t="s">
        <v>85</v>
      </c>
      <c r="C13" s="91">
        <v>789.50558899999999</v>
      </c>
      <c r="D13" s="90">
        <v>539.80515300000002</v>
      </c>
      <c r="E13" s="11">
        <v>-31.627443741883376</v>
      </c>
      <c r="F13" s="66">
        <v>188.89829399999999</v>
      </c>
      <c r="G13" s="65">
        <v>107.85648500000001</v>
      </c>
      <c r="H13" s="11">
        <v>-42.902350933884023</v>
      </c>
      <c r="I13" s="66">
        <v>4179.5273651333237</v>
      </c>
      <c r="J13" s="65">
        <v>5004.8465143287394</v>
      </c>
      <c r="K13" s="67">
        <v>19.746710024689328</v>
      </c>
      <c r="L13" s="66">
        <v>6893.8113069999999</v>
      </c>
      <c r="M13" s="65">
        <v>7980.7599550000004</v>
      </c>
      <c r="N13" s="11">
        <v>15.767020586947433</v>
      </c>
      <c r="O13" s="66">
        <v>1646.634438</v>
      </c>
      <c r="P13" s="65">
        <v>1594.1164650000001</v>
      </c>
      <c r="Q13" s="11">
        <v>-3.1894130104425766</v>
      </c>
      <c r="R13" s="66">
        <v>4186.6070257665779</v>
      </c>
      <c r="S13" s="65">
        <v>5006.3844958780974</v>
      </c>
      <c r="T13" s="11">
        <v>19.580950996025614</v>
      </c>
      <c r="U13" s="66">
        <v>8572.0434430000005</v>
      </c>
      <c r="V13" s="65">
        <v>9565.1647140000005</v>
      </c>
      <c r="W13" s="11">
        <v>11.585583736290928</v>
      </c>
      <c r="X13" s="66">
        <v>1999.979812</v>
      </c>
      <c r="Y13" s="65">
        <v>1958.721558</v>
      </c>
      <c r="Z13" s="11">
        <v>-2.0629335232509871</v>
      </c>
      <c r="AA13" s="66">
        <v>4286.0649850399595</v>
      </c>
      <c r="AB13" s="65">
        <v>4883.3713372546645</v>
      </c>
      <c r="AC13" s="11">
        <v>13.936007837014541</v>
      </c>
    </row>
    <row r="14" spans="1:29" x14ac:dyDescent="0.2">
      <c r="A14" s="92" t="s">
        <v>84</v>
      </c>
      <c r="B14" s="54" t="s">
        <v>80</v>
      </c>
      <c r="C14" s="89">
        <v>690.44488899999999</v>
      </c>
      <c r="D14" s="88">
        <v>424.62281400000001</v>
      </c>
      <c r="E14" s="17">
        <v>-38.500114815101483</v>
      </c>
      <c r="F14" s="52">
        <v>162.684955</v>
      </c>
      <c r="G14" s="51">
        <v>82.187557999999996</v>
      </c>
      <c r="H14" s="17">
        <v>-49.480541700982741</v>
      </c>
      <c r="I14" s="52">
        <v>4244.0610995651077</v>
      </c>
      <c r="J14" s="51">
        <v>5166.5096802121807</v>
      </c>
      <c r="K14" s="53">
        <v>21.735044783912215</v>
      </c>
      <c r="L14" s="52">
        <v>6066.1607869999998</v>
      </c>
      <c r="M14" s="51">
        <v>6954.9982920000002</v>
      </c>
      <c r="N14" s="17">
        <v>14.652389480094419</v>
      </c>
      <c r="O14" s="52">
        <v>1414.143429</v>
      </c>
      <c r="P14" s="51">
        <v>1352.129522</v>
      </c>
      <c r="Q14" s="17">
        <v>-4.3852628897659063</v>
      </c>
      <c r="R14" s="52">
        <v>4289.6361589641838</v>
      </c>
      <c r="S14" s="51">
        <v>5143.7367344161867</v>
      </c>
      <c r="T14" s="17">
        <v>19.910792985721248</v>
      </c>
      <c r="U14" s="52">
        <v>7563.0555539999996</v>
      </c>
      <c r="V14" s="51">
        <v>8335.7236510000002</v>
      </c>
      <c r="W14" s="17">
        <v>10.216348293135935</v>
      </c>
      <c r="X14" s="52">
        <v>1718.4476320000001</v>
      </c>
      <c r="Y14" s="51">
        <v>1662.390318</v>
      </c>
      <c r="Z14" s="17">
        <v>-3.2620903282783331</v>
      </c>
      <c r="AA14" s="52">
        <v>4401.0974865715307</v>
      </c>
      <c r="AB14" s="51">
        <v>5014.2999274855019</v>
      </c>
      <c r="AC14" s="17">
        <v>13.932943834690148</v>
      </c>
    </row>
    <row r="15" spans="1:29" x14ac:dyDescent="0.2">
      <c r="A15" s="69" t="s">
        <v>83</v>
      </c>
      <c r="B15" s="68" t="s">
        <v>82</v>
      </c>
      <c r="C15" s="91">
        <v>198.27133799999999</v>
      </c>
      <c r="D15" s="90">
        <v>215.97768199999999</v>
      </c>
      <c r="E15" s="11">
        <v>8.9303598687572325</v>
      </c>
      <c r="F15" s="66">
        <v>87.388379999999998</v>
      </c>
      <c r="G15" s="65">
        <v>97.418192000000005</v>
      </c>
      <c r="H15" s="11">
        <v>11.477283364218449</v>
      </c>
      <c r="I15" s="66">
        <v>2268.8524263752229</v>
      </c>
      <c r="J15" s="65">
        <v>2217.0159142349921</v>
      </c>
      <c r="K15" s="67">
        <v>-2.2847017962753124</v>
      </c>
      <c r="L15" s="66">
        <v>1864.5797889999999</v>
      </c>
      <c r="M15" s="65">
        <v>2260.2826220000002</v>
      </c>
      <c r="N15" s="11">
        <v>21.222091719240453</v>
      </c>
      <c r="O15" s="66">
        <v>841.82020199999999</v>
      </c>
      <c r="P15" s="65">
        <v>952.62518</v>
      </c>
      <c r="Q15" s="11">
        <v>13.162546792860175</v>
      </c>
      <c r="R15" s="66">
        <v>2214.9382784710124</v>
      </c>
      <c r="S15" s="65">
        <v>2372.6883032841943</v>
      </c>
      <c r="T15" s="11">
        <v>7.1220957417412967</v>
      </c>
      <c r="U15" s="66">
        <v>2195.0649589999998</v>
      </c>
      <c r="V15" s="65">
        <v>2649.9811140000002</v>
      </c>
      <c r="W15" s="11">
        <v>20.724496244851242</v>
      </c>
      <c r="X15" s="66">
        <v>981.91276400000004</v>
      </c>
      <c r="Y15" s="65">
        <v>1120.9287220000001</v>
      </c>
      <c r="Z15" s="11">
        <v>14.157668898578457</v>
      </c>
      <c r="AA15" s="66">
        <v>2235.4989561985162</v>
      </c>
      <c r="AB15" s="65">
        <v>2364.09422114888</v>
      </c>
      <c r="AC15" s="11">
        <v>5.7524189216818566</v>
      </c>
    </row>
    <row r="16" spans="1:29" x14ac:dyDescent="0.2">
      <c r="A16" s="92" t="s">
        <v>81</v>
      </c>
      <c r="B16" s="54" t="s">
        <v>80</v>
      </c>
      <c r="C16" s="89">
        <v>185.40029699999999</v>
      </c>
      <c r="D16" s="88">
        <v>203.370239</v>
      </c>
      <c r="E16" s="17">
        <v>9.6925098237571774</v>
      </c>
      <c r="F16" s="52">
        <v>77.405522000000005</v>
      </c>
      <c r="G16" s="51">
        <v>88.722954999999999</v>
      </c>
      <c r="H16" s="17">
        <v>14.620963346775184</v>
      </c>
      <c r="I16" s="52">
        <v>2395.1817933609436</v>
      </c>
      <c r="J16" s="51">
        <v>2292.1941565178931</v>
      </c>
      <c r="K16" s="53">
        <v>-4.2997837211570129</v>
      </c>
      <c r="L16" s="52">
        <v>1757.4287420000001</v>
      </c>
      <c r="M16" s="51">
        <v>2138.6211960000001</v>
      </c>
      <c r="N16" s="17">
        <v>21.690350504123025</v>
      </c>
      <c r="O16" s="52">
        <v>752.67287299999998</v>
      </c>
      <c r="P16" s="51">
        <v>865.34302200000002</v>
      </c>
      <c r="Q16" s="17">
        <v>14.969338346275185</v>
      </c>
      <c r="R16" s="52">
        <v>2334.9170735956627</v>
      </c>
      <c r="S16" s="51">
        <v>2471.4143890097721</v>
      </c>
      <c r="T16" s="17">
        <v>5.8459170545149153</v>
      </c>
      <c r="U16" s="52">
        <v>2067.0617040000002</v>
      </c>
      <c r="V16" s="51">
        <v>2501.6563959999999</v>
      </c>
      <c r="W16" s="17">
        <v>21.02475659817069</v>
      </c>
      <c r="X16" s="52">
        <v>876.15397900000005</v>
      </c>
      <c r="Y16" s="51">
        <v>1013.772181</v>
      </c>
      <c r="Z16" s="17">
        <v>15.707079497267218</v>
      </c>
      <c r="AA16" s="52">
        <v>2359.2447829310149</v>
      </c>
      <c r="AB16" s="51">
        <v>2467.6711818352805</v>
      </c>
      <c r="AC16" s="17">
        <v>4.5958096289424377</v>
      </c>
    </row>
    <row r="17" spans="1:29" s="35" customFormat="1" x14ac:dyDescent="0.2">
      <c r="A17" s="93" t="s">
        <v>40</v>
      </c>
      <c r="B17" s="60" t="s">
        <v>79</v>
      </c>
      <c r="C17" s="87">
        <v>1028.2584409999999</v>
      </c>
      <c r="D17" s="86">
        <v>1206.1472140000001</v>
      </c>
      <c r="E17" s="56">
        <v>17.300006098369593</v>
      </c>
      <c r="F17" s="58">
        <v>2447.1750579999998</v>
      </c>
      <c r="G17" s="57">
        <v>2335.6245319999998</v>
      </c>
      <c r="H17" s="56">
        <v>-4.5583386294876131</v>
      </c>
      <c r="I17" s="58">
        <v>420.18180826032273</v>
      </c>
      <c r="J17" s="57">
        <v>516.41314666581877</v>
      </c>
      <c r="K17" s="59">
        <v>22.902309551173182</v>
      </c>
      <c r="L17" s="58">
        <v>9440.5216779999992</v>
      </c>
      <c r="M17" s="57">
        <v>11296.878159</v>
      </c>
      <c r="N17" s="56">
        <v>19.66370656534815</v>
      </c>
      <c r="O17" s="58">
        <v>22157.029284</v>
      </c>
      <c r="P17" s="57">
        <v>23707.333481000001</v>
      </c>
      <c r="Q17" s="56">
        <v>6.9968955545836931</v>
      </c>
      <c r="R17" s="58">
        <v>426.07343958412213</v>
      </c>
      <c r="S17" s="57">
        <v>476.51407814606256</v>
      </c>
      <c r="T17" s="56">
        <v>11.83848460753012</v>
      </c>
      <c r="U17" s="58">
        <v>11235.523493000001</v>
      </c>
      <c r="V17" s="57">
        <v>13270.980432</v>
      </c>
      <c r="W17" s="56">
        <v>18.116262586857989</v>
      </c>
      <c r="X17" s="58">
        <v>26259.814235000002</v>
      </c>
      <c r="Y17" s="57">
        <v>28614.556553999999</v>
      </c>
      <c r="Z17" s="56">
        <v>8.9670943515720367</v>
      </c>
      <c r="AA17" s="58">
        <v>427.8599761770173</v>
      </c>
      <c r="AB17" s="57">
        <v>463.7842423647437</v>
      </c>
      <c r="AC17" s="56">
        <v>8.3962670471573908</v>
      </c>
    </row>
    <row r="18" spans="1:29" x14ac:dyDescent="0.2">
      <c r="A18" s="92" t="s">
        <v>78</v>
      </c>
      <c r="B18" s="54" t="s">
        <v>77</v>
      </c>
      <c r="C18" s="89">
        <v>550.02713600000004</v>
      </c>
      <c r="D18" s="88">
        <v>582.24614199999996</v>
      </c>
      <c r="E18" s="17">
        <v>5.8577120820453299</v>
      </c>
      <c r="F18" s="52">
        <v>1451.157295</v>
      </c>
      <c r="G18" s="51">
        <v>1257.738527</v>
      </c>
      <c r="H18" s="17">
        <v>-13.328587374120593</v>
      </c>
      <c r="I18" s="52">
        <v>379.02654515477599</v>
      </c>
      <c r="J18" s="51">
        <v>462.93099042516644</v>
      </c>
      <c r="K18" s="53">
        <v>22.136825597829301</v>
      </c>
      <c r="L18" s="52">
        <v>5039.9628570000004</v>
      </c>
      <c r="M18" s="51">
        <v>5445.6803909999999</v>
      </c>
      <c r="N18" s="17">
        <v>8.0500103971301797</v>
      </c>
      <c r="O18" s="52">
        <v>13464.089408</v>
      </c>
      <c r="P18" s="51">
        <v>13190.753290000001</v>
      </c>
      <c r="Q18" s="17">
        <v>-2.0301121725884386</v>
      </c>
      <c r="R18" s="52">
        <v>374.32630638989889</v>
      </c>
      <c r="S18" s="51">
        <v>412.84074315364586</v>
      </c>
      <c r="T18" s="17">
        <v>10.289000827964866</v>
      </c>
      <c r="U18" s="52">
        <v>5973.4781990000001</v>
      </c>
      <c r="V18" s="51">
        <v>6395.301136</v>
      </c>
      <c r="W18" s="17">
        <v>7.061596660227476</v>
      </c>
      <c r="X18" s="52">
        <v>15889.624211</v>
      </c>
      <c r="Y18" s="51">
        <v>15943.312555</v>
      </c>
      <c r="Z18" s="17">
        <v>0.3378830316379311</v>
      </c>
      <c r="AA18" s="52">
        <v>375.93577542662752</v>
      </c>
      <c r="AB18" s="51">
        <v>401.12750182485524</v>
      </c>
      <c r="AC18" s="17">
        <v>6.7010718438911931</v>
      </c>
    </row>
    <row r="19" spans="1:29" x14ac:dyDescent="0.2">
      <c r="A19" s="69" t="s">
        <v>76</v>
      </c>
      <c r="B19" s="68" t="s">
        <v>75</v>
      </c>
      <c r="C19" s="91">
        <v>350.87138399999998</v>
      </c>
      <c r="D19" s="90">
        <v>449.70030500000001</v>
      </c>
      <c r="E19" s="11">
        <v>28.166708801764241</v>
      </c>
      <c r="F19" s="66">
        <v>831.605726</v>
      </c>
      <c r="G19" s="65">
        <v>900.01155600000004</v>
      </c>
      <c r="H19" s="11">
        <v>8.2257526447094378</v>
      </c>
      <c r="I19" s="66">
        <v>421.92035604141569</v>
      </c>
      <c r="J19" s="65">
        <v>499.66058991358102</v>
      </c>
      <c r="K19" s="67">
        <v>18.42533377662734</v>
      </c>
      <c r="L19" s="66">
        <v>2933.4813829999998</v>
      </c>
      <c r="M19" s="65">
        <v>4339.9662189999999</v>
      </c>
      <c r="N19" s="11">
        <v>47.945926780064397</v>
      </c>
      <c r="O19" s="66">
        <v>6930.9718240000002</v>
      </c>
      <c r="P19" s="65">
        <v>8840.7210840000007</v>
      </c>
      <c r="Q19" s="11">
        <v>27.553845384092845</v>
      </c>
      <c r="R19" s="66">
        <v>423.2424337438772</v>
      </c>
      <c r="S19" s="65">
        <v>490.90636134359011</v>
      </c>
      <c r="T19" s="11">
        <v>15.987037736546839</v>
      </c>
      <c r="U19" s="66">
        <v>3492.548871</v>
      </c>
      <c r="V19" s="65">
        <v>5084.1114379999999</v>
      </c>
      <c r="W19" s="11">
        <v>45.570230390056011</v>
      </c>
      <c r="X19" s="66">
        <v>8260.6451969999998</v>
      </c>
      <c r="Y19" s="65">
        <v>10650.627777</v>
      </c>
      <c r="Z19" s="11">
        <v>28.932153881490574</v>
      </c>
      <c r="AA19" s="66">
        <v>422.79371498347138</v>
      </c>
      <c r="AB19" s="65">
        <v>477.353217523865</v>
      </c>
      <c r="AC19" s="11">
        <v>12.904520717042022</v>
      </c>
    </row>
    <row r="20" spans="1:29" x14ac:dyDescent="0.2">
      <c r="A20" s="92" t="s">
        <v>38</v>
      </c>
      <c r="B20" s="54" t="s">
        <v>37</v>
      </c>
      <c r="C20" s="89">
        <v>126.814874</v>
      </c>
      <c r="D20" s="88">
        <v>173.75980999999999</v>
      </c>
      <c r="E20" s="17">
        <v>37.018477816726758</v>
      </c>
      <c r="F20" s="52">
        <v>164.031721</v>
      </c>
      <c r="G20" s="51">
        <v>177.678203</v>
      </c>
      <c r="H20" s="17">
        <v>8.3194164621366085</v>
      </c>
      <c r="I20" s="52">
        <v>773.11189096162695</v>
      </c>
      <c r="J20" s="51">
        <v>977.94668713528119</v>
      </c>
      <c r="K20" s="53">
        <v>26.49484486894551</v>
      </c>
      <c r="L20" s="52">
        <v>1465.612157</v>
      </c>
      <c r="M20" s="51">
        <v>1507.664714</v>
      </c>
      <c r="N20" s="17">
        <v>2.869282763461678</v>
      </c>
      <c r="O20" s="52">
        <v>1760.956833</v>
      </c>
      <c r="P20" s="51">
        <v>1674.1007999999999</v>
      </c>
      <c r="Q20" s="17">
        <v>-4.9323203937958198</v>
      </c>
      <c r="R20" s="52">
        <v>832.28170590823333</v>
      </c>
      <c r="S20" s="51">
        <v>900.58180128699541</v>
      </c>
      <c r="T20" s="17">
        <v>8.206367494793021</v>
      </c>
      <c r="U20" s="52">
        <v>1767.9026510000001</v>
      </c>
      <c r="V20" s="51">
        <v>1787.192356</v>
      </c>
      <c r="W20" s="17">
        <v>1.0911067410351416</v>
      </c>
      <c r="X20" s="52">
        <v>2108.4436439999999</v>
      </c>
      <c r="Y20" s="51">
        <v>2018.222053</v>
      </c>
      <c r="Z20" s="17">
        <v>-4.27906106272955</v>
      </c>
      <c r="AA20" s="52">
        <v>838.48703095808241</v>
      </c>
      <c r="AB20" s="51">
        <v>885.52810794204515</v>
      </c>
      <c r="AC20" s="17">
        <v>5.6102331040483788</v>
      </c>
    </row>
    <row r="21" spans="1:29" s="35" customFormat="1" x14ac:dyDescent="0.2">
      <c r="A21" s="64" t="s">
        <v>48</v>
      </c>
      <c r="B21" s="60" t="s">
        <v>47</v>
      </c>
      <c r="C21" s="87">
        <v>905.05687599999999</v>
      </c>
      <c r="D21" s="86">
        <v>464.73087600000002</v>
      </c>
      <c r="E21" s="56">
        <v>-48.651749042123186</v>
      </c>
      <c r="F21" s="58">
        <v>5155.5929459999998</v>
      </c>
      <c r="G21" s="57">
        <v>1930.2129709999999</v>
      </c>
      <c r="H21" s="56">
        <v>-62.560795795611291</v>
      </c>
      <c r="I21" s="58">
        <v>175.54855192790077</v>
      </c>
      <c r="J21" s="57">
        <v>240.76663196353581</v>
      </c>
      <c r="K21" s="59">
        <v>37.151021366681867</v>
      </c>
      <c r="L21" s="58">
        <v>4933.3356180000001</v>
      </c>
      <c r="M21" s="57">
        <v>3706.1397379999999</v>
      </c>
      <c r="N21" s="56">
        <v>-24.875580642079075</v>
      </c>
      <c r="O21" s="58">
        <v>26985.434088999998</v>
      </c>
      <c r="P21" s="57">
        <v>16319.946002000001</v>
      </c>
      <c r="Q21" s="56">
        <v>-39.52312959585683</v>
      </c>
      <c r="R21" s="58">
        <v>182.81475857418067</v>
      </c>
      <c r="S21" s="57">
        <v>227.09264709244837</v>
      </c>
      <c r="T21" s="56">
        <v>24.220084233681316</v>
      </c>
      <c r="U21" s="58">
        <v>6484.5132610000001</v>
      </c>
      <c r="V21" s="57">
        <v>5600.8757839999998</v>
      </c>
      <c r="W21" s="56">
        <v>-13.626889813218323</v>
      </c>
      <c r="X21" s="58">
        <v>35634.427959000001</v>
      </c>
      <c r="Y21" s="57">
        <v>26310.609929999999</v>
      </c>
      <c r="Z21" s="56">
        <v>-26.165196308827333</v>
      </c>
      <c r="AA21" s="58">
        <v>181.97326665271305</v>
      </c>
      <c r="AB21" s="57">
        <v>212.87517845087066</v>
      </c>
      <c r="AC21" s="56">
        <v>16.981566779878921</v>
      </c>
    </row>
    <row r="22" spans="1:29" x14ac:dyDescent="0.2">
      <c r="A22" s="69" t="s">
        <v>74</v>
      </c>
      <c r="B22" s="54" t="s">
        <v>73</v>
      </c>
      <c r="C22" s="89">
        <v>825.12760600000001</v>
      </c>
      <c r="D22" s="88">
        <v>376.27522900000002</v>
      </c>
      <c r="E22" s="17">
        <v>-54.397934784404733</v>
      </c>
      <c r="F22" s="52">
        <v>5000.2802849999998</v>
      </c>
      <c r="G22" s="51">
        <v>1791.538873</v>
      </c>
      <c r="H22" s="17">
        <v>-64.171230993304206</v>
      </c>
      <c r="I22" s="52">
        <v>165.01627088290314</v>
      </c>
      <c r="J22" s="51">
        <v>210.02906198173241</v>
      </c>
      <c r="K22" s="53">
        <v>27.277789552504615</v>
      </c>
      <c r="L22" s="52">
        <v>4043.7043159999998</v>
      </c>
      <c r="M22" s="51">
        <v>2870.3327119999999</v>
      </c>
      <c r="N22" s="17">
        <v>-29.017245384565847</v>
      </c>
      <c r="O22" s="52">
        <v>24821.942835000002</v>
      </c>
      <c r="P22" s="51">
        <v>14602.256737</v>
      </c>
      <c r="Q22" s="17">
        <v>-41.171983055209552</v>
      </c>
      <c r="R22" s="52">
        <v>162.90845333420896</v>
      </c>
      <c r="S22" s="51">
        <v>196.56774728025383</v>
      </c>
      <c r="T22" s="17">
        <v>20.66147781600527</v>
      </c>
      <c r="U22" s="52">
        <v>5440.0402670000003</v>
      </c>
      <c r="V22" s="51">
        <v>4612.7118350000001</v>
      </c>
      <c r="W22" s="17">
        <v>-15.208130664375474</v>
      </c>
      <c r="X22" s="52">
        <v>33088.549242000001</v>
      </c>
      <c r="Y22" s="51">
        <v>24180.700169</v>
      </c>
      <c r="Z22" s="17">
        <v>-26.921243986403244</v>
      </c>
      <c r="AA22" s="52">
        <v>164.40854590550742</v>
      </c>
      <c r="AB22" s="51">
        <v>190.7600608237789</v>
      </c>
      <c r="AC22" s="17">
        <v>16.028068841030208</v>
      </c>
    </row>
    <row r="23" spans="1:29" s="35" customFormat="1" x14ac:dyDescent="0.2">
      <c r="A23" s="93" t="s">
        <v>20</v>
      </c>
      <c r="B23" s="60" t="s">
        <v>72</v>
      </c>
      <c r="C23" s="87">
        <v>1301.4020310000001</v>
      </c>
      <c r="D23" s="86">
        <v>910.949791</v>
      </c>
      <c r="E23" s="56">
        <v>-30.002430509500265</v>
      </c>
      <c r="F23" s="58">
        <v>4250.9435080000003</v>
      </c>
      <c r="G23" s="57">
        <v>2450.4349309999998</v>
      </c>
      <c r="H23" s="56">
        <v>-42.355504692347942</v>
      </c>
      <c r="I23" s="58">
        <v>306.14427798225165</v>
      </c>
      <c r="J23" s="57">
        <v>371.75024705848847</v>
      </c>
      <c r="K23" s="59">
        <v>21.429755116977955</v>
      </c>
      <c r="L23" s="58">
        <v>7977.9326300000002</v>
      </c>
      <c r="M23" s="57">
        <v>8376.549008</v>
      </c>
      <c r="N23" s="56">
        <v>4.9964871413059164</v>
      </c>
      <c r="O23" s="58">
        <v>26585.872565000001</v>
      </c>
      <c r="P23" s="57">
        <v>24023.350750000001</v>
      </c>
      <c r="Q23" s="56">
        <v>-9.6386598135339447</v>
      </c>
      <c r="R23" s="58">
        <v>300.08165466432189</v>
      </c>
      <c r="S23" s="57">
        <v>348.68362432746812</v>
      </c>
      <c r="T23" s="56">
        <v>16.196248223675489</v>
      </c>
      <c r="U23" s="58">
        <v>9124.2958710000003</v>
      </c>
      <c r="V23" s="57">
        <v>10349.019322</v>
      </c>
      <c r="W23" s="56">
        <v>13.422662617644532</v>
      </c>
      <c r="X23" s="58">
        <v>30221.899313999998</v>
      </c>
      <c r="Y23" s="57">
        <v>30252.231134000001</v>
      </c>
      <c r="Z23" s="56">
        <v>0.1003637120382761</v>
      </c>
      <c r="AA23" s="58">
        <v>301.91007441988467</v>
      </c>
      <c r="AB23" s="57">
        <v>342.0911097816155</v>
      </c>
      <c r="AC23" s="56">
        <v>13.308941557825804</v>
      </c>
    </row>
    <row r="24" spans="1:29" x14ac:dyDescent="0.2">
      <c r="A24" s="69" t="s">
        <v>71</v>
      </c>
      <c r="B24" s="54" t="s">
        <v>70</v>
      </c>
      <c r="C24" s="89">
        <v>1135.3205</v>
      </c>
      <c r="D24" s="88">
        <v>810.603748</v>
      </c>
      <c r="E24" s="17">
        <v>-28.601329052016588</v>
      </c>
      <c r="F24" s="52">
        <v>3949.1370010000001</v>
      </c>
      <c r="G24" s="51">
        <v>2314.9937559999998</v>
      </c>
      <c r="H24" s="17">
        <v>-41.379755743753698</v>
      </c>
      <c r="I24" s="52">
        <v>287.48572149118007</v>
      </c>
      <c r="J24" s="51">
        <v>350.15375134342264</v>
      </c>
      <c r="K24" s="53">
        <v>21.798658217592614</v>
      </c>
      <c r="L24" s="52">
        <v>7025.4498839999997</v>
      </c>
      <c r="M24" s="51">
        <v>7495.9478580000005</v>
      </c>
      <c r="N24" s="17">
        <v>6.6970511749223194</v>
      </c>
      <c r="O24" s="52">
        <v>24856.436652</v>
      </c>
      <c r="P24" s="51">
        <v>22662.160014000001</v>
      </c>
      <c r="Q24" s="17">
        <v>-8.8278004957860432</v>
      </c>
      <c r="R24" s="52">
        <v>282.64107129912031</v>
      </c>
      <c r="S24" s="51">
        <v>330.76934649518091</v>
      </c>
      <c r="T24" s="17">
        <v>17.028054335785558</v>
      </c>
      <c r="U24" s="52">
        <v>7999.2370650000003</v>
      </c>
      <c r="V24" s="51">
        <v>9214.685657</v>
      </c>
      <c r="W24" s="17">
        <v>15.194556457366337</v>
      </c>
      <c r="X24" s="52">
        <v>28217.053030999999</v>
      </c>
      <c r="Y24" s="51">
        <v>28441.494472999999</v>
      </c>
      <c r="Z24" s="17">
        <v>0.7954106396349081</v>
      </c>
      <c r="AA24" s="52">
        <v>283.48945781871083</v>
      </c>
      <c r="AB24" s="51">
        <v>323.98739333995474</v>
      </c>
      <c r="AC24" s="17">
        <v>14.28551729325398</v>
      </c>
    </row>
    <row r="25" spans="1:29" x14ac:dyDescent="0.2">
      <c r="A25" s="92" t="s">
        <v>18</v>
      </c>
      <c r="B25" s="68" t="s">
        <v>17</v>
      </c>
      <c r="C25" s="91">
        <v>165.35084499999999</v>
      </c>
      <c r="D25" s="90">
        <v>99.028959999999998</v>
      </c>
      <c r="E25" s="11">
        <v>-40.109795024029061</v>
      </c>
      <c r="F25" s="66">
        <v>300.09984500000002</v>
      </c>
      <c r="G25" s="65">
        <v>132.731191</v>
      </c>
      <c r="H25" s="11">
        <v>-55.770989818405269</v>
      </c>
      <c r="I25" s="66">
        <v>550.98610597416337</v>
      </c>
      <c r="J25" s="65">
        <v>746.08657734413009</v>
      </c>
      <c r="K25" s="67">
        <v>35.409326887657542</v>
      </c>
      <c r="L25" s="66">
        <v>939.82971599999996</v>
      </c>
      <c r="M25" s="65">
        <v>864.55851299999995</v>
      </c>
      <c r="N25" s="11">
        <v>-8.0090256477908568</v>
      </c>
      <c r="O25" s="66">
        <v>1694.381018</v>
      </c>
      <c r="P25" s="65">
        <v>1321.5981159999999</v>
      </c>
      <c r="Q25" s="11">
        <v>-22.001125959261671</v>
      </c>
      <c r="R25" s="66">
        <v>554.6743654560936</v>
      </c>
      <c r="S25" s="65">
        <v>654.17656285460384</v>
      </c>
      <c r="T25" s="11">
        <v>17.938849096927754</v>
      </c>
      <c r="U25" s="66">
        <v>1108.134558</v>
      </c>
      <c r="V25" s="65">
        <v>1116.25134</v>
      </c>
      <c r="W25" s="11">
        <v>0.73247259923465702</v>
      </c>
      <c r="X25" s="66">
        <v>1956.5145600000001</v>
      </c>
      <c r="Y25" s="65">
        <v>1766.3070680000001</v>
      </c>
      <c r="Z25" s="11">
        <v>-9.7217519301261888</v>
      </c>
      <c r="AA25" s="66">
        <v>566.38196344421783</v>
      </c>
      <c r="AB25" s="65">
        <v>631.96901615976549</v>
      </c>
      <c r="AC25" s="11">
        <v>11.580003769312697</v>
      </c>
    </row>
    <row r="26" spans="1:29" s="35" customFormat="1" x14ac:dyDescent="0.2">
      <c r="A26" s="61" t="s">
        <v>69</v>
      </c>
      <c r="B26" s="64" t="s">
        <v>68</v>
      </c>
      <c r="C26" s="85">
        <v>510.216069</v>
      </c>
      <c r="D26" s="84">
        <v>606.70851600000003</v>
      </c>
      <c r="E26" s="38">
        <v>18.912075268252671</v>
      </c>
      <c r="F26" s="62">
        <v>234.75258700000001</v>
      </c>
      <c r="G26" s="39">
        <v>197.33078900000001</v>
      </c>
      <c r="H26" s="38">
        <v>-15.940952335490133</v>
      </c>
      <c r="I26" s="62">
        <v>2173.4204317842086</v>
      </c>
      <c r="J26" s="39">
        <v>3074.5760409441227</v>
      </c>
      <c r="K26" s="63">
        <v>41.462553493165409</v>
      </c>
      <c r="L26" s="62">
        <v>4317.6823780000004</v>
      </c>
      <c r="M26" s="39">
        <v>4963.6863540000004</v>
      </c>
      <c r="N26" s="38">
        <v>14.961822557666604</v>
      </c>
      <c r="O26" s="62">
        <v>1928.1030049999999</v>
      </c>
      <c r="P26" s="39">
        <v>1984.1051339999999</v>
      </c>
      <c r="Q26" s="38">
        <v>2.9045195642957822</v>
      </c>
      <c r="R26" s="62">
        <v>2239.3421756012463</v>
      </c>
      <c r="S26" s="39">
        <v>2501.7254725777047</v>
      </c>
      <c r="T26" s="38">
        <v>11.716980988223046</v>
      </c>
      <c r="U26" s="62">
        <v>5218.3996459999998</v>
      </c>
      <c r="V26" s="39">
        <v>6175.5237070000003</v>
      </c>
      <c r="W26" s="38">
        <v>18.341333089228872</v>
      </c>
      <c r="X26" s="62">
        <v>2332.4376099999999</v>
      </c>
      <c r="Y26" s="39">
        <v>2532.6185780000001</v>
      </c>
      <c r="Z26" s="38">
        <v>8.5824789971552526</v>
      </c>
      <c r="AA26" s="62">
        <v>2237.3158551494976</v>
      </c>
      <c r="AB26" s="39">
        <v>2438.3946957685152</v>
      </c>
      <c r="AC26" s="38">
        <v>8.9875034924642669</v>
      </c>
    </row>
    <row r="27" spans="1:29" x14ac:dyDescent="0.2">
      <c r="A27" s="55" t="s">
        <v>67</v>
      </c>
      <c r="B27" s="68" t="s">
        <v>66</v>
      </c>
      <c r="C27" s="91">
        <v>463.69453299999998</v>
      </c>
      <c r="D27" s="90">
        <v>557.996036</v>
      </c>
      <c r="E27" s="11">
        <v>20.336988316400962</v>
      </c>
      <c r="F27" s="66">
        <v>225.37152</v>
      </c>
      <c r="G27" s="65">
        <v>188.84304299999999</v>
      </c>
      <c r="H27" s="11">
        <v>-16.208115825815085</v>
      </c>
      <c r="I27" s="66">
        <v>2057.4673011035288</v>
      </c>
      <c r="J27" s="65">
        <v>2954.8138344709896</v>
      </c>
      <c r="K27" s="67">
        <v>43.614133400135515</v>
      </c>
      <c r="L27" s="66">
        <v>3856.1029410000001</v>
      </c>
      <c r="M27" s="65">
        <v>4513.1382670000003</v>
      </c>
      <c r="N27" s="11">
        <v>17.038842999082693</v>
      </c>
      <c r="O27" s="66">
        <v>1842.2094460000001</v>
      </c>
      <c r="P27" s="65">
        <v>1900.0280479999999</v>
      </c>
      <c r="Q27" s="11">
        <v>3.1385466036742748</v>
      </c>
      <c r="R27" s="66">
        <v>2093.1946415608595</v>
      </c>
      <c r="S27" s="65">
        <v>2375.3008655585913</v>
      </c>
      <c r="T27" s="11">
        <v>13.477304900196474</v>
      </c>
      <c r="U27" s="66">
        <v>4661.6793550000002</v>
      </c>
      <c r="V27" s="65">
        <v>5630.7635229999996</v>
      </c>
      <c r="W27" s="11">
        <v>20.788305977342358</v>
      </c>
      <c r="X27" s="66">
        <v>2229.7760960000001</v>
      </c>
      <c r="Y27" s="65">
        <v>2430.4220009999999</v>
      </c>
      <c r="Z27" s="11">
        <v>8.9984777108311107</v>
      </c>
      <c r="AA27" s="66">
        <v>2090.6490850640103</v>
      </c>
      <c r="AB27" s="65">
        <v>2316.7842953541467</v>
      </c>
      <c r="AC27" s="11">
        <v>10.816507270669607</v>
      </c>
    </row>
    <row r="28" spans="1:29" x14ac:dyDescent="0.2">
      <c r="A28" s="69" t="s">
        <v>65</v>
      </c>
      <c r="B28" s="54" t="s">
        <v>64</v>
      </c>
      <c r="C28" s="89">
        <v>39.553002999999997</v>
      </c>
      <c r="D28" s="88">
        <v>43.029327000000002</v>
      </c>
      <c r="E28" s="17">
        <v>8.7890267143559306</v>
      </c>
      <c r="F28" s="52">
        <v>7.318422</v>
      </c>
      <c r="G28" s="51">
        <v>7.5289380000000001</v>
      </c>
      <c r="H28" s="17">
        <v>2.8765217419820743</v>
      </c>
      <c r="I28" s="52">
        <v>5404.580796242687</v>
      </c>
      <c r="J28" s="51">
        <v>5715.1921027905928</v>
      </c>
      <c r="K28" s="53">
        <v>5.747185919837583</v>
      </c>
      <c r="L28" s="52">
        <v>413.33444100000003</v>
      </c>
      <c r="M28" s="51">
        <v>389.79197799999997</v>
      </c>
      <c r="N28" s="17">
        <v>-5.6957419137497078</v>
      </c>
      <c r="O28" s="52">
        <v>73.546723</v>
      </c>
      <c r="P28" s="51">
        <v>70.455850999999996</v>
      </c>
      <c r="Q28" s="17">
        <v>-4.2025964909408682</v>
      </c>
      <c r="R28" s="52">
        <v>5620.025259317129</v>
      </c>
      <c r="S28" s="51">
        <v>5532.4287829551586</v>
      </c>
      <c r="T28" s="17">
        <v>-1.558649157612757</v>
      </c>
      <c r="U28" s="52">
        <v>499.53590300000002</v>
      </c>
      <c r="V28" s="51">
        <v>473.08366599999999</v>
      </c>
      <c r="W28" s="17">
        <v>-5.2953625237223463</v>
      </c>
      <c r="X28" s="52">
        <v>88.188801999999995</v>
      </c>
      <c r="Y28" s="51">
        <v>85.628405000000001</v>
      </c>
      <c r="Z28" s="17">
        <v>-2.9033130532831075</v>
      </c>
      <c r="AA28" s="52">
        <v>5664.3915289834649</v>
      </c>
      <c r="AB28" s="51">
        <v>5524.845009083142</v>
      </c>
      <c r="AC28" s="17">
        <v>-2.4635747579646261</v>
      </c>
    </row>
    <row r="29" spans="1:29" s="35" customFormat="1" x14ac:dyDescent="0.2">
      <c r="A29" s="64" t="s">
        <v>22</v>
      </c>
      <c r="B29" s="60" t="s">
        <v>21</v>
      </c>
      <c r="C29" s="87">
        <v>391.04849899999999</v>
      </c>
      <c r="D29" s="86">
        <v>383.26670899999999</v>
      </c>
      <c r="E29" s="56">
        <v>-1.9899807875237485</v>
      </c>
      <c r="F29" s="58">
        <v>253.41010700000001</v>
      </c>
      <c r="G29" s="57">
        <v>214.09722300000001</v>
      </c>
      <c r="H29" s="56">
        <v>-15.513542243995815</v>
      </c>
      <c r="I29" s="58">
        <v>1543.1448399175333</v>
      </c>
      <c r="J29" s="57">
        <v>1790.1526401395686</v>
      </c>
      <c r="K29" s="59">
        <v>16.006780039859091</v>
      </c>
      <c r="L29" s="58">
        <v>2401.6322829999999</v>
      </c>
      <c r="M29" s="57">
        <v>2981.5116969999999</v>
      </c>
      <c r="N29" s="56">
        <v>24.145220652832133</v>
      </c>
      <c r="O29" s="58">
        <v>1533.5318500000001</v>
      </c>
      <c r="P29" s="57">
        <v>1721.0045419999999</v>
      </c>
      <c r="Q29" s="56">
        <v>12.224897187495642</v>
      </c>
      <c r="R29" s="58">
        <v>1566.0791675112582</v>
      </c>
      <c r="S29" s="57">
        <v>1732.4252343547855</v>
      </c>
      <c r="T29" s="56">
        <v>10.621817229577024</v>
      </c>
      <c r="U29" s="58">
        <v>3330.6672309999999</v>
      </c>
      <c r="V29" s="57">
        <v>4105.7082090000004</v>
      </c>
      <c r="W29" s="56">
        <v>23.269841273434633</v>
      </c>
      <c r="X29" s="58">
        <v>2091.4733470000001</v>
      </c>
      <c r="Y29" s="57">
        <v>2450.8381169999998</v>
      </c>
      <c r="Z29" s="56">
        <v>17.182373876075019</v>
      </c>
      <c r="AA29" s="58">
        <v>1592.4980520442653</v>
      </c>
      <c r="AB29" s="57">
        <v>1675.2261932443255</v>
      </c>
      <c r="AC29" s="56">
        <v>5.1948660843800232</v>
      </c>
    </row>
    <row r="30" spans="1:29" x14ac:dyDescent="0.2">
      <c r="A30" s="69"/>
      <c r="B30" s="54" t="s">
        <v>63</v>
      </c>
      <c r="C30" s="89">
        <v>364.26661899999999</v>
      </c>
      <c r="D30" s="88">
        <v>348.484737</v>
      </c>
      <c r="E30" s="17">
        <v>-4.3325084366294897</v>
      </c>
      <c r="F30" s="52">
        <v>241.27505099999999</v>
      </c>
      <c r="G30" s="51">
        <v>203.09936999999999</v>
      </c>
      <c r="H30" s="17">
        <v>-15.822473497270128</v>
      </c>
      <c r="I30" s="52">
        <v>1509.7566760021118</v>
      </c>
      <c r="J30" s="51">
        <v>1715.8336680217176</v>
      </c>
      <c r="K30" s="53">
        <v>13.649682448519119</v>
      </c>
      <c r="L30" s="52">
        <v>2160.9035050000002</v>
      </c>
      <c r="M30" s="51">
        <v>2630.0168610000001</v>
      </c>
      <c r="N30" s="17">
        <v>21.709130227913608</v>
      </c>
      <c r="O30" s="52">
        <v>1421.6947990000001</v>
      </c>
      <c r="P30" s="51">
        <v>1580.147054</v>
      </c>
      <c r="Q30" s="17">
        <v>11.14530735509851</v>
      </c>
      <c r="R30" s="52">
        <v>1519.9489415871458</v>
      </c>
      <c r="S30" s="51">
        <v>1664.4127230705199</v>
      </c>
      <c r="T30" s="17">
        <v>9.504515416979963</v>
      </c>
      <c r="U30" s="52">
        <v>3017.5895300000002</v>
      </c>
      <c r="V30" s="51">
        <v>3696.0981400000001</v>
      </c>
      <c r="W30" s="17">
        <v>22.485119439024558</v>
      </c>
      <c r="X30" s="52">
        <v>1956.384315</v>
      </c>
      <c r="Y30" s="51">
        <v>2283.8881550000001</v>
      </c>
      <c r="Z30" s="17">
        <v>16.740260974746167</v>
      </c>
      <c r="AA30" s="52">
        <v>1542.4318764281243</v>
      </c>
      <c r="AB30" s="51">
        <v>1618.3358768722192</v>
      </c>
      <c r="AC30" s="17">
        <v>4.9210601520936592</v>
      </c>
    </row>
    <row r="31" spans="1:29" s="35" customFormat="1" x14ac:dyDescent="0.2">
      <c r="A31" s="64" t="s">
        <v>62</v>
      </c>
      <c r="B31" s="60" t="s">
        <v>61</v>
      </c>
      <c r="C31" s="87">
        <v>146.93567100000001</v>
      </c>
      <c r="D31" s="86">
        <v>149.70758900000001</v>
      </c>
      <c r="E31" s="56">
        <v>1.8864840519222881</v>
      </c>
      <c r="F31" s="58">
        <v>52.461038000000002</v>
      </c>
      <c r="G31" s="57">
        <v>45.287312</v>
      </c>
      <c r="H31" s="56">
        <v>-13.674388219310496</v>
      </c>
      <c r="I31" s="58">
        <v>2800.8532923042812</v>
      </c>
      <c r="J31" s="57">
        <v>3305.7291852517105</v>
      </c>
      <c r="K31" s="59">
        <v>18.025788581452783</v>
      </c>
      <c r="L31" s="58">
        <v>1268.72136</v>
      </c>
      <c r="M31" s="57">
        <v>1168.349966</v>
      </c>
      <c r="N31" s="56">
        <v>-7.9112244157377498</v>
      </c>
      <c r="O31" s="58">
        <v>400.68638600000003</v>
      </c>
      <c r="P31" s="57">
        <v>375.43812200000002</v>
      </c>
      <c r="Q31" s="56">
        <v>-6.3012532699326602</v>
      </c>
      <c r="R31" s="58">
        <v>3166.3700198688557</v>
      </c>
      <c r="S31" s="57">
        <v>3111.9641228122268</v>
      </c>
      <c r="T31" s="56">
        <v>-1.7182419210399869</v>
      </c>
      <c r="U31" s="58">
        <v>1508.495124</v>
      </c>
      <c r="V31" s="57">
        <v>1537.807789</v>
      </c>
      <c r="W31" s="56">
        <v>1.9431726714683073</v>
      </c>
      <c r="X31" s="58">
        <v>465.70407299999999</v>
      </c>
      <c r="Y31" s="57">
        <v>489.03936499999998</v>
      </c>
      <c r="Z31" s="56">
        <v>5.0107554030346613</v>
      </c>
      <c r="AA31" s="58">
        <v>3239.1709917469416</v>
      </c>
      <c r="AB31" s="57">
        <v>3144.5480651644475</v>
      </c>
      <c r="AC31" s="56">
        <v>-2.9212081370073695</v>
      </c>
    </row>
    <row r="32" spans="1:29" s="35" customFormat="1" x14ac:dyDescent="0.2">
      <c r="A32" s="61" t="s">
        <v>60</v>
      </c>
      <c r="B32" s="64" t="s">
        <v>59</v>
      </c>
      <c r="C32" s="85">
        <v>157.726215</v>
      </c>
      <c r="D32" s="84">
        <v>158.21758700000001</v>
      </c>
      <c r="E32" s="38">
        <v>0.31153476928360568</v>
      </c>
      <c r="F32" s="62">
        <v>226.569864</v>
      </c>
      <c r="G32" s="39">
        <v>190.056714</v>
      </c>
      <c r="H32" s="38">
        <v>-16.115625156574222</v>
      </c>
      <c r="I32" s="62">
        <v>696.1482529733081</v>
      </c>
      <c r="J32" s="39">
        <v>832.47565250444143</v>
      </c>
      <c r="K32" s="63">
        <v>19.58309870761974</v>
      </c>
      <c r="L32" s="62">
        <v>1294.938105</v>
      </c>
      <c r="M32" s="39">
        <v>1564.34986</v>
      </c>
      <c r="N32" s="38">
        <v>20.804990907268127</v>
      </c>
      <c r="O32" s="62">
        <v>1746.4248560000001</v>
      </c>
      <c r="P32" s="39">
        <v>2031.8626630000001</v>
      </c>
      <c r="Q32" s="38">
        <v>16.344121879584605</v>
      </c>
      <c r="R32" s="62">
        <v>741.47942898952863</v>
      </c>
      <c r="S32" s="39">
        <v>769.90925050528381</v>
      </c>
      <c r="T32" s="38">
        <v>3.834202326354319</v>
      </c>
      <c r="U32" s="62">
        <v>1760.8500509999999</v>
      </c>
      <c r="V32" s="39">
        <v>1872.741669</v>
      </c>
      <c r="W32" s="38">
        <v>6.3544092205043867</v>
      </c>
      <c r="X32" s="62">
        <v>2253.492111</v>
      </c>
      <c r="Y32" s="39">
        <v>2449.535785</v>
      </c>
      <c r="Z32" s="38">
        <v>8.6995500469271505</v>
      </c>
      <c r="AA32" s="62">
        <v>781.38727107352179</v>
      </c>
      <c r="AB32" s="39">
        <v>764.52921425681473</v>
      </c>
      <c r="AC32" s="38">
        <v>-2.1574521931418622</v>
      </c>
    </row>
    <row r="33" spans="1:29" s="35" customFormat="1" x14ac:dyDescent="0.2">
      <c r="A33" s="64" t="s">
        <v>58</v>
      </c>
      <c r="B33" s="60" t="s">
        <v>57</v>
      </c>
      <c r="C33" s="87">
        <v>108.79481199999999</v>
      </c>
      <c r="D33" s="86">
        <v>183.669105</v>
      </c>
      <c r="E33" s="56">
        <v>68.821565682745984</v>
      </c>
      <c r="F33" s="58">
        <v>44.551405000000003</v>
      </c>
      <c r="G33" s="57">
        <v>36.482354000000001</v>
      </c>
      <c r="H33" s="56">
        <v>-18.111776721744242</v>
      </c>
      <c r="I33" s="58">
        <v>2442.0063070962633</v>
      </c>
      <c r="J33" s="57">
        <v>5034.4641960329636</v>
      </c>
      <c r="K33" s="59">
        <v>106.16098252503434</v>
      </c>
      <c r="L33" s="58">
        <v>996.53639099999998</v>
      </c>
      <c r="M33" s="57">
        <v>1467.522872</v>
      </c>
      <c r="N33" s="56">
        <v>47.262346388311684</v>
      </c>
      <c r="O33" s="58">
        <v>382.56167499999998</v>
      </c>
      <c r="P33" s="57">
        <v>350.69488699999999</v>
      </c>
      <c r="Q33" s="56">
        <v>-8.3298432860531513</v>
      </c>
      <c r="R33" s="58">
        <v>2604.9038785706907</v>
      </c>
      <c r="S33" s="57">
        <v>4184.6143938790874</v>
      </c>
      <c r="T33" s="56">
        <v>60.643716196360486</v>
      </c>
      <c r="U33" s="58">
        <v>1226.254242</v>
      </c>
      <c r="V33" s="57">
        <v>1720.517353</v>
      </c>
      <c r="W33" s="56">
        <v>40.306740158049536</v>
      </c>
      <c r="X33" s="58">
        <v>463.14150799999999</v>
      </c>
      <c r="Y33" s="57">
        <v>440.64343700000001</v>
      </c>
      <c r="Z33" s="56">
        <v>-4.8577099248033662</v>
      </c>
      <c r="AA33" s="58">
        <v>2647.688062543511</v>
      </c>
      <c r="AB33" s="57">
        <v>3904.5568560232523</v>
      </c>
      <c r="AC33" s="56">
        <v>47.470425661560967</v>
      </c>
    </row>
    <row r="34" spans="1:29" s="35" customFormat="1" x14ac:dyDescent="0.2">
      <c r="A34" s="61" t="s">
        <v>56</v>
      </c>
      <c r="B34" s="64" t="s">
        <v>55</v>
      </c>
      <c r="C34" s="85">
        <v>132.892762</v>
      </c>
      <c r="D34" s="84">
        <v>158.40334799999999</v>
      </c>
      <c r="E34" s="38">
        <v>19.196369776707623</v>
      </c>
      <c r="F34" s="62">
        <v>138.084463</v>
      </c>
      <c r="G34" s="39">
        <v>163.62105</v>
      </c>
      <c r="H34" s="38">
        <v>18.493454256327158</v>
      </c>
      <c r="I34" s="62">
        <v>962.40199015004328</v>
      </c>
      <c r="J34" s="39">
        <v>968.11105905994361</v>
      </c>
      <c r="K34" s="63">
        <v>0.59321042229041332</v>
      </c>
      <c r="L34" s="62">
        <v>752.85427500000003</v>
      </c>
      <c r="M34" s="39">
        <v>925.18911600000001</v>
      </c>
      <c r="N34" s="38">
        <v>22.890863042519083</v>
      </c>
      <c r="O34" s="62">
        <v>789.69854899999996</v>
      </c>
      <c r="P34" s="39">
        <v>943.26440400000001</v>
      </c>
      <c r="Q34" s="38">
        <v>19.44613614833932</v>
      </c>
      <c r="R34" s="62">
        <v>953.34387527157537</v>
      </c>
      <c r="S34" s="39">
        <v>980.83751711254024</v>
      </c>
      <c r="T34" s="38">
        <v>2.8839165545730072</v>
      </c>
      <c r="U34" s="62">
        <v>986.610095</v>
      </c>
      <c r="V34" s="39">
        <v>1179.5333149999999</v>
      </c>
      <c r="W34" s="38">
        <v>19.554150213717403</v>
      </c>
      <c r="X34" s="62">
        <v>1031.8540390000001</v>
      </c>
      <c r="Y34" s="39">
        <v>1207.6696300000001</v>
      </c>
      <c r="Z34" s="38">
        <v>17.038804361359873</v>
      </c>
      <c r="AA34" s="62">
        <v>956.15276745551398</v>
      </c>
      <c r="AB34" s="39">
        <v>976.70197684775746</v>
      </c>
      <c r="AC34" s="38">
        <v>2.1491554583822792</v>
      </c>
    </row>
    <row r="35" spans="1:29" s="35" customFormat="1" x14ac:dyDescent="0.2">
      <c r="A35" s="64" t="s">
        <v>54</v>
      </c>
      <c r="B35" s="60" t="s">
        <v>53</v>
      </c>
      <c r="C35" s="87">
        <v>16.824082000000001</v>
      </c>
      <c r="D35" s="86">
        <v>17.852426000000001</v>
      </c>
      <c r="E35" s="56">
        <v>6.1123334990877964</v>
      </c>
      <c r="F35" s="58">
        <v>5.8134969999999999</v>
      </c>
      <c r="G35" s="57">
        <v>2.5713879999999998</v>
      </c>
      <c r="H35" s="56">
        <v>-55.768653531600698</v>
      </c>
      <c r="I35" s="58">
        <v>2893.9693268956707</v>
      </c>
      <c r="J35" s="57">
        <v>6942.7196517989523</v>
      </c>
      <c r="K35" s="59">
        <v>139.90301442642905</v>
      </c>
      <c r="L35" s="58">
        <v>267.59894000000003</v>
      </c>
      <c r="M35" s="57">
        <v>139.15267</v>
      </c>
      <c r="N35" s="56">
        <v>-47.999543645427003</v>
      </c>
      <c r="O35" s="58">
        <v>101.76850399999999</v>
      </c>
      <c r="P35" s="57">
        <v>23.732413000000001</v>
      </c>
      <c r="Q35" s="56">
        <v>-76.68000209573681</v>
      </c>
      <c r="R35" s="58">
        <v>2629.486820401723</v>
      </c>
      <c r="S35" s="57">
        <v>5863.4016692697869</v>
      </c>
      <c r="T35" s="56">
        <v>122.98653957025722</v>
      </c>
      <c r="U35" s="58">
        <v>324.36039199999999</v>
      </c>
      <c r="V35" s="57">
        <v>175.74683099999999</v>
      </c>
      <c r="W35" s="56">
        <v>-45.817419347550924</v>
      </c>
      <c r="X35" s="58">
        <v>121.93329199999999</v>
      </c>
      <c r="Y35" s="57">
        <v>34.026584999999997</v>
      </c>
      <c r="Z35" s="56">
        <v>-72.094097976129447</v>
      </c>
      <c r="AA35" s="58">
        <v>2660.1462707986266</v>
      </c>
      <c r="AB35" s="57">
        <v>5164.9858779539591</v>
      </c>
      <c r="AC35" s="56">
        <v>94.16172466348371</v>
      </c>
    </row>
    <row r="36" spans="1:29" s="35" customFormat="1" x14ac:dyDescent="0.2">
      <c r="A36" s="61" t="s">
        <v>52</v>
      </c>
      <c r="B36" s="64" t="s">
        <v>51</v>
      </c>
      <c r="C36" s="85">
        <v>27.325658000000001</v>
      </c>
      <c r="D36" s="84">
        <v>29.326053999999999</v>
      </c>
      <c r="E36" s="38">
        <v>7.3205776051211702</v>
      </c>
      <c r="F36" s="62">
        <v>7.2789650000000004</v>
      </c>
      <c r="G36" s="39">
        <v>7.4011670000000001</v>
      </c>
      <c r="H36" s="38">
        <v>1.6788375819913881</v>
      </c>
      <c r="I36" s="62">
        <v>3754.0581662365462</v>
      </c>
      <c r="J36" s="39">
        <v>3962.3553961152338</v>
      </c>
      <c r="K36" s="63">
        <v>5.5485882385116536</v>
      </c>
      <c r="L36" s="62">
        <v>245.15092200000001</v>
      </c>
      <c r="M36" s="39">
        <v>290.46118200000001</v>
      </c>
      <c r="N36" s="38">
        <v>18.482598242073923</v>
      </c>
      <c r="O36" s="62">
        <v>64.693432999999999</v>
      </c>
      <c r="P36" s="39">
        <v>73.271069999999995</v>
      </c>
      <c r="Q36" s="38">
        <v>13.258899091040654</v>
      </c>
      <c r="R36" s="62">
        <v>3789.4251492265066</v>
      </c>
      <c r="S36" s="39">
        <v>3964.2000860639819</v>
      </c>
      <c r="T36" s="38">
        <v>4.6121754607859167</v>
      </c>
      <c r="U36" s="62">
        <v>285.67026399999997</v>
      </c>
      <c r="V36" s="39">
        <v>348.31665700000002</v>
      </c>
      <c r="W36" s="38">
        <v>21.929616377573002</v>
      </c>
      <c r="X36" s="62">
        <v>75.937118999999996</v>
      </c>
      <c r="Y36" s="39">
        <v>87.996893999999998</v>
      </c>
      <c r="Z36" s="38">
        <v>15.881264866000521</v>
      </c>
      <c r="AA36" s="62">
        <v>3761.9318162439108</v>
      </c>
      <c r="AB36" s="39">
        <v>3958.2835389621823</v>
      </c>
      <c r="AC36" s="38">
        <v>5.2194386370967738</v>
      </c>
    </row>
    <row r="37" spans="1:29" s="35" customFormat="1" x14ac:dyDescent="0.2">
      <c r="A37" s="64" t="s">
        <v>34</v>
      </c>
      <c r="B37" s="60" t="s">
        <v>33</v>
      </c>
      <c r="C37" s="87">
        <v>28.159102000000001</v>
      </c>
      <c r="D37" s="86">
        <v>42.938073000000003</v>
      </c>
      <c r="E37" s="56">
        <v>52.483815002339206</v>
      </c>
      <c r="F37" s="58">
        <v>3.8861759999999999</v>
      </c>
      <c r="G37" s="57">
        <v>4.9633900000000004</v>
      </c>
      <c r="H37" s="56">
        <v>27.719125433330881</v>
      </c>
      <c r="I37" s="58">
        <v>7245.966729247466</v>
      </c>
      <c r="J37" s="57">
        <v>8650.9569064691677</v>
      </c>
      <c r="K37" s="59">
        <v>19.389961750039909</v>
      </c>
      <c r="L37" s="58">
        <v>209.739609</v>
      </c>
      <c r="M37" s="57">
        <v>283.94536399999998</v>
      </c>
      <c r="N37" s="56">
        <v>35.379943423085145</v>
      </c>
      <c r="O37" s="58">
        <v>38.764664000000003</v>
      </c>
      <c r="P37" s="57">
        <v>39.347102</v>
      </c>
      <c r="Q37" s="56">
        <v>1.5024972227283939</v>
      </c>
      <c r="R37" s="58">
        <v>5410.5875650050766</v>
      </c>
      <c r="S37" s="57">
        <v>7216.42381693066</v>
      </c>
      <c r="T37" s="56">
        <v>33.375973131004841</v>
      </c>
      <c r="U37" s="58">
        <v>276.44644899999997</v>
      </c>
      <c r="V37" s="57">
        <v>334.369148</v>
      </c>
      <c r="W37" s="56">
        <v>20.952592883549759</v>
      </c>
      <c r="X37" s="58">
        <v>47.889584999999997</v>
      </c>
      <c r="Y37" s="57">
        <v>47.385472</v>
      </c>
      <c r="Z37" s="56">
        <v>-1.0526568563916316</v>
      </c>
      <c r="AA37" s="58">
        <v>5772.5797582083869</v>
      </c>
      <c r="AB37" s="57">
        <v>7056.364195338183</v>
      </c>
      <c r="AC37" s="56">
        <v>22.239353822774021</v>
      </c>
    </row>
    <row r="38" spans="1:29" s="35" customFormat="1" x14ac:dyDescent="0.2">
      <c r="A38" s="61" t="s">
        <v>16</v>
      </c>
      <c r="B38" s="64" t="s">
        <v>50</v>
      </c>
      <c r="C38" s="85">
        <v>8.5419560000000008</v>
      </c>
      <c r="D38" s="84">
        <v>5.4256849999999996</v>
      </c>
      <c r="E38" s="38">
        <v>-36.481936924048789</v>
      </c>
      <c r="F38" s="62">
        <v>3.5778349999999999</v>
      </c>
      <c r="G38" s="39">
        <v>2.2344010000000001</v>
      </c>
      <c r="H38" s="38">
        <v>-37.548796967998797</v>
      </c>
      <c r="I38" s="62">
        <v>2387.4650452019168</v>
      </c>
      <c r="J38" s="39">
        <v>2428.2503453945819</v>
      </c>
      <c r="K38" s="63">
        <v>1.7083098357662418</v>
      </c>
      <c r="L38" s="62">
        <v>61.633902999999997</v>
      </c>
      <c r="M38" s="39">
        <v>83.767787999999996</v>
      </c>
      <c r="N38" s="38">
        <v>35.911866558247986</v>
      </c>
      <c r="O38" s="62">
        <v>26.801828</v>
      </c>
      <c r="P38" s="39">
        <v>32.905236000000002</v>
      </c>
      <c r="Q38" s="38">
        <v>22.772357169070713</v>
      </c>
      <c r="R38" s="62">
        <v>2299.6156456193953</v>
      </c>
      <c r="S38" s="39">
        <v>2545.7282239215665</v>
      </c>
      <c r="T38" s="38">
        <v>10.702335356388716</v>
      </c>
      <c r="U38" s="62">
        <v>71.222418000000005</v>
      </c>
      <c r="V38" s="39">
        <v>98.093608000000003</v>
      </c>
      <c r="W38" s="38">
        <v>37.728556197010874</v>
      </c>
      <c r="X38" s="62">
        <v>31.004625999999998</v>
      </c>
      <c r="Y38" s="39">
        <v>38.865642999999999</v>
      </c>
      <c r="Z38" s="38">
        <v>25.354335833626894</v>
      </c>
      <c r="AA38" s="62">
        <v>2297.1545600969353</v>
      </c>
      <c r="AB38" s="39">
        <v>2523.915737094585</v>
      </c>
      <c r="AC38" s="38">
        <v>9.871393981782429</v>
      </c>
    </row>
    <row r="39" spans="1:29" s="35" customFormat="1" ht="9.75" thickBot="1" x14ac:dyDescent="0.25">
      <c r="A39" s="64" t="s">
        <v>7</v>
      </c>
      <c r="B39" s="83" t="s">
        <v>7</v>
      </c>
      <c r="C39" s="82">
        <v>403.36168200000157</v>
      </c>
      <c r="D39" s="81">
        <v>534.7213320000028</v>
      </c>
      <c r="E39" s="45">
        <v>32.566219316786935</v>
      </c>
      <c r="F39" s="79" t="s">
        <v>4</v>
      </c>
      <c r="G39" s="78" t="s">
        <v>4</v>
      </c>
      <c r="H39" s="77" t="s">
        <v>4</v>
      </c>
      <c r="I39" s="79" t="s">
        <v>4</v>
      </c>
      <c r="J39" s="78" t="s">
        <v>4</v>
      </c>
      <c r="K39" s="80" t="s">
        <v>4</v>
      </c>
      <c r="L39" s="47">
        <v>3732.6316350000125</v>
      </c>
      <c r="M39" s="46">
        <v>4517.2192110000178</v>
      </c>
      <c r="N39" s="45">
        <v>21.019689396701025</v>
      </c>
      <c r="O39" s="79" t="s">
        <v>4</v>
      </c>
      <c r="P39" s="78" t="s">
        <v>4</v>
      </c>
      <c r="Q39" s="77" t="s">
        <v>4</v>
      </c>
      <c r="R39" s="79" t="s">
        <v>4</v>
      </c>
      <c r="S39" s="78" t="s">
        <v>4</v>
      </c>
      <c r="T39" s="77" t="s">
        <v>4</v>
      </c>
      <c r="U39" s="47">
        <v>4454.2266100000124</v>
      </c>
      <c r="V39" s="46">
        <v>5406.1699570000055</v>
      </c>
      <c r="W39" s="45">
        <v>21.371686498006671</v>
      </c>
      <c r="X39" s="79" t="s">
        <v>4</v>
      </c>
      <c r="Y39" s="78" t="s">
        <v>4</v>
      </c>
      <c r="Z39" s="77" t="s">
        <v>4</v>
      </c>
      <c r="AA39" s="79" t="s">
        <v>4</v>
      </c>
      <c r="AB39" s="78" t="s">
        <v>4</v>
      </c>
      <c r="AC39" s="77" t="s">
        <v>4</v>
      </c>
    </row>
    <row r="40" spans="1:29" s="35" customFormat="1" x14ac:dyDescent="0.2">
      <c r="A40" s="64" t="s">
        <v>49</v>
      </c>
      <c r="B40" s="76" t="s">
        <v>49</v>
      </c>
      <c r="C40" s="74"/>
      <c r="D40" s="73"/>
      <c r="E40" s="75"/>
      <c r="F40" s="74"/>
      <c r="G40" s="73"/>
      <c r="H40" s="75"/>
      <c r="I40" s="74"/>
      <c r="J40" s="73"/>
      <c r="K40" s="72"/>
      <c r="L40" s="70"/>
      <c r="M40" s="70"/>
      <c r="N40" s="70"/>
      <c r="O40" s="71"/>
      <c r="P40" s="70"/>
      <c r="Q40" s="70"/>
      <c r="R40" s="71"/>
      <c r="S40" s="70"/>
      <c r="T40" s="70"/>
      <c r="U40" s="70"/>
      <c r="V40" s="70"/>
      <c r="W40" s="70"/>
      <c r="X40" s="71"/>
      <c r="Y40" s="70"/>
      <c r="Z40" s="70"/>
      <c r="AA40" s="71"/>
      <c r="AB40" s="70"/>
      <c r="AC40" s="70"/>
    </row>
    <row r="41" spans="1:29" s="35" customFormat="1" x14ac:dyDescent="0.2">
      <c r="A41" s="61" t="s">
        <v>48</v>
      </c>
      <c r="B41" s="60" t="s">
        <v>47</v>
      </c>
      <c r="C41" s="58">
        <v>283.137023</v>
      </c>
      <c r="D41" s="57">
        <v>400.33122700000001</v>
      </c>
      <c r="E41" s="56">
        <v>41.391338638182987</v>
      </c>
      <c r="F41" s="58">
        <v>1000.9003279999999</v>
      </c>
      <c r="G41" s="57">
        <v>1297.4267359999999</v>
      </c>
      <c r="H41" s="56">
        <v>29.625967711742017</v>
      </c>
      <c r="I41" s="58">
        <v>282.8823361120929</v>
      </c>
      <c r="J41" s="57">
        <v>308.55786757889041</v>
      </c>
      <c r="K41" s="59">
        <v>9.0763996860601104</v>
      </c>
      <c r="L41" s="58">
        <v>2403.1513650000002</v>
      </c>
      <c r="M41" s="57">
        <v>3154.5912330000001</v>
      </c>
      <c r="N41" s="56">
        <v>31.268936236981482</v>
      </c>
      <c r="O41" s="58">
        <v>8930.7823090000002</v>
      </c>
      <c r="P41" s="57">
        <v>10149.553398</v>
      </c>
      <c r="Q41" s="56">
        <v>13.646856981070776</v>
      </c>
      <c r="R41" s="58">
        <v>269.08632209948991</v>
      </c>
      <c r="S41" s="57">
        <v>310.81084155107965</v>
      </c>
      <c r="T41" s="56">
        <v>15.505997899128765</v>
      </c>
      <c r="U41" s="58">
        <v>2890.5827800000002</v>
      </c>
      <c r="V41" s="57">
        <v>3699.7409400000001</v>
      </c>
      <c r="W41" s="56">
        <v>27.992907367973729</v>
      </c>
      <c r="X41" s="58">
        <v>10905.518088999999</v>
      </c>
      <c r="Y41" s="57">
        <v>11941.561331000001</v>
      </c>
      <c r="Z41" s="56">
        <v>9.5001744396263188</v>
      </c>
      <c r="AA41" s="58">
        <v>265.05689655548105</v>
      </c>
      <c r="AB41" s="57">
        <v>309.82053664922051</v>
      </c>
      <c r="AC41" s="56">
        <v>16.888313669804724</v>
      </c>
    </row>
    <row r="42" spans="1:29" x14ac:dyDescent="0.2">
      <c r="A42" s="55" t="s">
        <v>46</v>
      </c>
      <c r="B42" s="54" t="s">
        <v>45</v>
      </c>
      <c r="C42" s="52">
        <v>116.003094</v>
      </c>
      <c r="D42" s="51">
        <v>143.52168499999999</v>
      </c>
      <c r="E42" s="17">
        <v>23.722290545112521</v>
      </c>
      <c r="F42" s="52">
        <v>508.57470699999999</v>
      </c>
      <c r="G42" s="51">
        <v>517.47734400000002</v>
      </c>
      <c r="H42" s="17">
        <v>1.7505072268566568</v>
      </c>
      <c r="I42" s="52">
        <v>228.0945009717127</v>
      </c>
      <c r="J42" s="51">
        <v>277.34873161906</v>
      </c>
      <c r="K42" s="53">
        <v>21.593782593406587</v>
      </c>
      <c r="L42" s="52">
        <v>1206.193119</v>
      </c>
      <c r="M42" s="51">
        <v>1434.236463</v>
      </c>
      <c r="N42" s="17">
        <v>18.90603920780616</v>
      </c>
      <c r="O42" s="52">
        <v>5566.7608689999997</v>
      </c>
      <c r="P42" s="51">
        <v>5399.098653</v>
      </c>
      <c r="Q42" s="17">
        <v>-3.0118451276337721</v>
      </c>
      <c r="R42" s="52">
        <v>216.67773187761841</v>
      </c>
      <c r="S42" s="51">
        <v>265.64368521087664</v>
      </c>
      <c r="T42" s="17">
        <v>22.598516658331391</v>
      </c>
      <c r="U42" s="52">
        <v>1427.7568799999999</v>
      </c>
      <c r="V42" s="51">
        <v>1570.770761</v>
      </c>
      <c r="W42" s="17">
        <v>10.016683022392447</v>
      </c>
      <c r="X42" s="52">
        <v>6663.7371800000001</v>
      </c>
      <c r="Y42" s="51">
        <v>5991.5310120000004</v>
      </c>
      <c r="Z42" s="17">
        <v>-10.087525210590609</v>
      </c>
      <c r="AA42" s="52">
        <v>214.25768175328903</v>
      </c>
      <c r="AB42" s="51">
        <v>262.16517244991604</v>
      </c>
      <c r="AC42" s="17">
        <v>22.359754060902691</v>
      </c>
    </row>
    <row r="43" spans="1:29" x14ac:dyDescent="0.2">
      <c r="A43" s="69" t="s">
        <v>44</v>
      </c>
      <c r="B43" s="68" t="s">
        <v>43</v>
      </c>
      <c r="C43" s="66">
        <v>58.257841999999997</v>
      </c>
      <c r="D43" s="65">
        <v>53.015315000000001</v>
      </c>
      <c r="E43" s="11">
        <v>-8.9988348693039395</v>
      </c>
      <c r="F43" s="66">
        <v>122.282614</v>
      </c>
      <c r="G43" s="65">
        <v>96.367098999999996</v>
      </c>
      <c r="H43" s="11">
        <v>-21.19313134735572</v>
      </c>
      <c r="I43" s="66">
        <v>476.41966502286255</v>
      </c>
      <c r="J43" s="65">
        <v>550.13916108442788</v>
      </c>
      <c r="K43" s="67">
        <v>15.4736467601579</v>
      </c>
      <c r="L43" s="66">
        <v>399.84735599999999</v>
      </c>
      <c r="M43" s="65">
        <v>560.42240600000002</v>
      </c>
      <c r="N43" s="11">
        <v>40.159087609422642</v>
      </c>
      <c r="O43" s="66">
        <v>846.680069</v>
      </c>
      <c r="P43" s="65">
        <v>1169.7038640000001</v>
      </c>
      <c r="Q43" s="11">
        <v>38.15181280711122</v>
      </c>
      <c r="R43" s="66">
        <v>472.25318114816753</v>
      </c>
      <c r="S43" s="65">
        <v>479.11477703727581</v>
      </c>
      <c r="T43" s="11">
        <v>1.4529485799176678</v>
      </c>
      <c r="U43" s="66">
        <v>497.54731199999998</v>
      </c>
      <c r="V43" s="65">
        <v>695.994463</v>
      </c>
      <c r="W43" s="11">
        <v>39.885081521654378</v>
      </c>
      <c r="X43" s="66">
        <v>1048.720274</v>
      </c>
      <c r="Y43" s="65">
        <v>1466.922204</v>
      </c>
      <c r="Z43" s="11">
        <v>39.877357229388323</v>
      </c>
      <c r="AA43" s="66">
        <v>474.43281524659454</v>
      </c>
      <c r="AB43" s="65">
        <v>474.45901432411614</v>
      </c>
      <c r="AC43" s="11">
        <v>5.5221891656076494E-3</v>
      </c>
    </row>
    <row r="44" spans="1:29" x14ac:dyDescent="0.2">
      <c r="A44" s="55" t="s">
        <v>42</v>
      </c>
      <c r="B44" s="54" t="s">
        <v>41</v>
      </c>
      <c r="C44" s="52">
        <v>48.000292000000002</v>
      </c>
      <c r="D44" s="51">
        <v>21.853252000000001</v>
      </c>
      <c r="E44" s="17">
        <v>-54.472668624599208</v>
      </c>
      <c r="F44" s="52">
        <v>104.51427700000001</v>
      </c>
      <c r="G44" s="51">
        <v>51.966146999999999</v>
      </c>
      <c r="H44" s="17">
        <v>-50.278422726877793</v>
      </c>
      <c r="I44" s="52">
        <v>459.27019138256105</v>
      </c>
      <c r="J44" s="51">
        <v>420.52861837149487</v>
      </c>
      <c r="K44" s="53">
        <v>-8.435464294871986</v>
      </c>
      <c r="L44" s="52">
        <v>238.943465</v>
      </c>
      <c r="M44" s="51">
        <v>279.10955200000001</v>
      </c>
      <c r="N44" s="17">
        <v>16.809870485472377</v>
      </c>
      <c r="O44" s="52">
        <v>646.83326999999997</v>
      </c>
      <c r="P44" s="51">
        <v>656.47872900000004</v>
      </c>
      <c r="Q44" s="17">
        <v>1.4911816456194549</v>
      </c>
      <c r="R44" s="52">
        <v>369.40503230453811</v>
      </c>
      <c r="S44" s="51">
        <v>425.16160793992765</v>
      </c>
      <c r="T44" s="17">
        <v>15.09361561415432</v>
      </c>
      <c r="U44" s="52">
        <v>270.85717399999999</v>
      </c>
      <c r="V44" s="51">
        <v>414.61680000000001</v>
      </c>
      <c r="W44" s="17">
        <v>53.075805184322</v>
      </c>
      <c r="X44" s="52">
        <v>747.46964500000001</v>
      </c>
      <c r="Y44" s="51">
        <v>983.70624299999997</v>
      </c>
      <c r="Z44" s="17">
        <v>31.604841692266984</v>
      </c>
      <c r="AA44" s="52">
        <v>362.36544963641967</v>
      </c>
      <c r="AB44" s="51">
        <v>421.48436380310744</v>
      </c>
      <c r="AC44" s="17">
        <v>16.314721567965407</v>
      </c>
    </row>
    <row r="45" spans="1:29" s="35" customFormat="1" x14ac:dyDescent="0.2">
      <c r="A45" s="61" t="s">
        <v>40</v>
      </c>
      <c r="B45" s="60" t="s">
        <v>39</v>
      </c>
      <c r="C45" s="58">
        <v>101.097195</v>
      </c>
      <c r="D45" s="57">
        <v>134.615577</v>
      </c>
      <c r="E45" s="56">
        <v>33.154611262953452</v>
      </c>
      <c r="F45" s="58">
        <v>86.750208999999998</v>
      </c>
      <c r="G45" s="57">
        <v>102.678708</v>
      </c>
      <c r="H45" s="56">
        <v>18.361337896027429</v>
      </c>
      <c r="I45" s="58">
        <v>1165.3827254756238</v>
      </c>
      <c r="J45" s="57">
        <v>1311.0369191634161</v>
      </c>
      <c r="K45" s="59">
        <v>12.498399925084435</v>
      </c>
      <c r="L45" s="58">
        <v>988.35984299999996</v>
      </c>
      <c r="M45" s="57">
        <v>1338.816499</v>
      </c>
      <c r="N45" s="56">
        <v>35.458407024737859</v>
      </c>
      <c r="O45" s="58">
        <v>860.83516799999995</v>
      </c>
      <c r="P45" s="57">
        <v>1183.6426449999999</v>
      </c>
      <c r="Q45" s="56">
        <v>37.499336574502017</v>
      </c>
      <c r="R45" s="58">
        <v>1148.1406426462354</v>
      </c>
      <c r="S45" s="57">
        <v>1131.0985664934369</v>
      </c>
      <c r="T45" s="56">
        <v>-1.4843195615408145</v>
      </c>
      <c r="U45" s="58">
        <v>1201.513661</v>
      </c>
      <c r="V45" s="57">
        <v>1573.93849</v>
      </c>
      <c r="W45" s="56">
        <v>30.996304169362254</v>
      </c>
      <c r="X45" s="58">
        <v>1042.3375470000001</v>
      </c>
      <c r="Y45" s="57">
        <v>1392.8492189999999</v>
      </c>
      <c r="Z45" s="56">
        <v>33.627462908615712</v>
      </c>
      <c r="AA45" s="58">
        <v>1152.7107168480422</v>
      </c>
      <c r="AB45" s="57">
        <v>1130.0135495858005</v>
      </c>
      <c r="AC45" s="56">
        <v>-1.9690254398175955</v>
      </c>
    </row>
    <row r="46" spans="1:29" x14ac:dyDescent="0.2">
      <c r="A46" s="55" t="s">
        <v>38</v>
      </c>
      <c r="B46" s="54" t="s">
        <v>37</v>
      </c>
      <c r="C46" s="52">
        <v>55.490394999999999</v>
      </c>
      <c r="D46" s="51">
        <v>75.434735000000003</v>
      </c>
      <c r="E46" s="17">
        <v>35.941967974817992</v>
      </c>
      <c r="F46" s="52">
        <v>41.855738000000002</v>
      </c>
      <c r="G46" s="51">
        <v>55.944916999999997</v>
      </c>
      <c r="H46" s="17">
        <v>33.661284385906654</v>
      </c>
      <c r="I46" s="52">
        <v>1325.7535920164637</v>
      </c>
      <c r="J46" s="51">
        <v>1348.3751347776599</v>
      </c>
      <c r="K46" s="53">
        <v>1.7063157812598373</v>
      </c>
      <c r="L46" s="52">
        <v>558.88735299999996</v>
      </c>
      <c r="M46" s="51">
        <v>725.20699200000001</v>
      </c>
      <c r="N46" s="17">
        <v>29.759062914418834</v>
      </c>
      <c r="O46" s="52">
        <v>457.49655799999999</v>
      </c>
      <c r="P46" s="51">
        <v>692.55587300000002</v>
      </c>
      <c r="Q46" s="17">
        <v>51.379471799217335</v>
      </c>
      <c r="R46" s="52">
        <v>1221.6208914078868</v>
      </c>
      <c r="S46" s="51">
        <v>1047.145826456662</v>
      </c>
      <c r="T46" s="17">
        <v>-14.282259429121813</v>
      </c>
      <c r="U46" s="52">
        <v>680.41279199999997</v>
      </c>
      <c r="V46" s="51">
        <v>859.16447600000004</v>
      </c>
      <c r="W46" s="17">
        <v>26.271064580455452</v>
      </c>
      <c r="X46" s="52">
        <v>555.99570900000003</v>
      </c>
      <c r="Y46" s="51">
        <v>810.00944400000003</v>
      </c>
      <c r="Z46" s="17">
        <v>45.686276150739147</v>
      </c>
      <c r="AA46" s="52">
        <v>1223.7734590142313</v>
      </c>
      <c r="AB46" s="51">
        <v>1060.6845171548396</v>
      </c>
      <c r="AC46" s="17">
        <v>-13.326726499752862</v>
      </c>
    </row>
    <row r="47" spans="1:29" x14ac:dyDescent="0.2">
      <c r="A47" s="69" t="s">
        <v>36</v>
      </c>
      <c r="B47" s="68" t="s">
        <v>35</v>
      </c>
      <c r="C47" s="66">
        <v>19.723887000000001</v>
      </c>
      <c r="D47" s="65">
        <v>34.305456999999997</v>
      </c>
      <c r="E47" s="11">
        <v>73.928480729989971</v>
      </c>
      <c r="F47" s="66">
        <v>14.090001000000001</v>
      </c>
      <c r="G47" s="65">
        <v>18.954298999999999</v>
      </c>
      <c r="H47" s="11">
        <v>34.523049359613232</v>
      </c>
      <c r="I47" s="66">
        <v>1399.8499361355616</v>
      </c>
      <c r="J47" s="65">
        <v>1809.9037585088215</v>
      </c>
      <c r="K47" s="67">
        <v>29.292698580624865</v>
      </c>
      <c r="L47" s="66">
        <v>193.64297199999999</v>
      </c>
      <c r="M47" s="65">
        <v>340.56317899999999</v>
      </c>
      <c r="N47" s="11">
        <v>75.871695978721093</v>
      </c>
      <c r="O47" s="66">
        <v>137.344841</v>
      </c>
      <c r="P47" s="65">
        <v>189.11965900000001</v>
      </c>
      <c r="Q47" s="11">
        <v>37.696951427538529</v>
      </c>
      <c r="R47" s="66">
        <v>1409.903499760868</v>
      </c>
      <c r="S47" s="65">
        <v>1800.7814777204096</v>
      </c>
      <c r="T47" s="11">
        <v>27.72373981806826</v>
      </c>
      <c r="U47" s="66">
        <v>243.99572900000001</v>
      </c>
      <c r="V47" s="65">
        <v>393.14199500000001</v>
      </c>
      <c r="W47" s="11">
        <v>61.126588818282144</v>
      </c>
      <c r="X47" s="66">
        <v>172.27665300000001</v>
      </c>
      <c r="Y47" s="65">
        <v>224.414646</v>
      </c>
      <c r="Z47" s="11">
        <v>30.264108393143662</v>
      </c>
      <c r="AA47" s="66">
        <v>1416.3017724752292</v>
      </c>
      <c r="AB47" s="65">
        <v>1751.8553356807204</v>
      </c>
      <c r="AC47" s="11">
        <v>23.692236338803284</v>
      </c>
    </row>
    <row r="48" spans="1:29" s="35" customFormat="1" x14ac:dyDescent="0.2">
      <c r="A48" s="64" t="s">
        <v>34</v>
      </c>
      <c r="B48" s="64" t="s">
        <v>33</v>
      </c>
      <c r="C48" s="62">
        <v>66.817998000000003</v>
      </c>
      <c r="D48" s="39">
        <v>101.758382</v>
      </c>
      <c r="E48" s="38">
        <v>52.291875012477917</v>
      </c>
      <c r="F48" s="62">
        <v>24.849081000000002</v>
      </c>
      <c r="G48" s="39">
        <v>21.157309999999999</v>
      </c>
      <c r="H48" s="38">
        <v>-14.856770759449823</v>
      </c>
      <c r="I48" s="62">
        <v>2688.9524807778607</v>
      </c>
      <c r="J48" s="39">
        <v>4809.6086884391261</v>
      </c>
      <c r="K48" s="63">
        <v>78.865514464123265</v>
      </c>
      <c r="L48" s="62">
        <v>704.79954299999997</v>
      </c>
      <c r="M48" s="39">
        <v>949.40702999999996</v>
      </c>
      <c r="N48" s="38">
        <v>34.705965608153065</v>
      </c>
      <c r="O48" s="62">
        <v>225.394115</v>
      </c>
      <c r="P48" s="39">
        <v>259.76898599999998</v>
      </c>
      <c r="Q48" s="38">
        <v>15.251006442648251</v>
      </c>
      <c r="R48" s="62">
        <v>3126.9651516855265</v>
      </c>
      <c r="S48" s="39">
        <v>3654.8128574517359</v>
      </c>
      <c r="T48" s="38">
        <v>16.88051129964412</v>
      </c>
      <c r="U48" s="62">
        <v>931.82255999999995</v>
      </c>
      <c r="V48" s="39">
        <v>1140.9064880000001</v>
      </c>
      <c r="W48" s="38">
        <v>22.438169773438421</v>
      </c>
      <c r="X48" s="62">
        <v>288.33002199999999</v>
      </c>
      <c r="Y48" s="39">
        <v>331.293407</v>
      </c>
      <c r="Z48" s="38">
        <v>14.900767080023325</v>
      </c>
      <c r="AA48" s="62">
        <v>3231.7916585183075</v>
      </c>
      <c r="AB48" s="39">
        <v>3443.7947266484543</v>
      </c>
      <c r="AC48" s="38">
        <v>6.559923736771589</v>
      </c>
    </row>
    <row r="49" spans="1:29" x14ac:dyDescent="0.2">
      <c r="A49" s="69" t="s">
        <v>32</v>
      </c>
      <c r="B49" s="68" t="s">
        <v>31</v>
      </c>
      <c r="C49" s="66">
        <v>32.189624999999999</v>
      </c>
      <c r="D49" s="65">
        <v>58.200440999999998</v>
      </c>
      <c r="E49" s="11">
        <v>80.804967439042869</v>
      </c>
      <c r="F49" s="66">
        <v>9.377796</v>
      </c>
      <c r="G49" s="65">
        <v>8.1130759999999995</v>
      </c>
      <c r="H49" s="11">
        <v>-13.486324505246227</v>
      </c>
      <c r="I49" s="66">
        <v>3432.5362803797398</v>
      </c>
      <c r="J49" s="65">
        <v>7173.6590412810137</v>
      </c>
      <c r="K49" s="67">
        <v>108.99004279387823</v>
      </c>
      <c r="L49" s="66">
        <v>291.64192600000001</v>
      </c>
      <c r="M49" s="65">
        <v>497.21617400000002</v>
      </c>
      <c r="N49" s="11">
        <v>70.488578518028305</v>
      </c>
      <c r="O49" s="66">
        <v>68.264159000000006</v>
      </c>
      <c r="P49" s="65">
        <v>75.519592000000003</v>
      </c>
      <c r="Q49" s="11">
        <v>10.628466103273905</v>
      </c>
      <c r="R49" s="66">
        <v>4272.2554598526585</v>
      </c>
      <c r="S49" s="65">
        <v>6583.9361791043575</v>
      </c>
      <c r="T49" s="11">
        <v>54.109140733157936</v>
      </c>
      <c r="U49" s="66">
        <v>378.37487499999997</v>
      </c>
      <c r="V49" s="65">
        <v>570.97164599999996</v>
      </c>
      <c r="W49" s="11">
        <v>50.901046482010727</v>
      </c>
      <c r="X49" s="66">
        <v>84.104930999999993</v>
      </c>
      <c r="Y49" s="65">
        <v>95.620215999999999</v>
      </c>
      <c r="Z49" s="11">
        <v>13.691569403939008</v>
      </c>
      <c r="AA49" s="66">
        <v>4498.8429394228979</v>
      </c>
      <c r="AB49" s="65">
        <v>5971.244051571688</v>
      </c>
      <c r="AC49" s="11">
        <v>32.728440000567495</v>
      </c>
    </row>
    <row r="50" spans="1:29" s="35" customFormat="1" x14ac:dyDescent="0.2">
      <c r="A50" s="64" t="s">
        <v>30</v>
      </c>
      <c r="B50" s="64" t="s">
        <v>29</v>
      </c>
      <c r="C50" s="62">
        <v>83.844592000000006</v>
      </c>
      <c r="D50" s="39">
        <v>63.261671</v>
      </c>
      <c r="E50" s="38">
        <v>-24.548895175016185</v>
      </c>
      <c r="F50" s="62">
        <v>105.50864</v>
      </c>
      <c r="G50" s="39">
        <v>70.926198999999997</v>
      </c>
      <c r="H50" s="38">
        <v>-32.776880642191962</v>
      </c>
      <c r="I50" s="62">
        <v>794.67038907903668</v>
      </c>
      <c r="J50" s="39">
        <v>891.93657480503089</v>
      </c>
      <c r="K50" s="63">
        <v>12.239815030571144</v>
      </c>
      <c r="L50" s="62">
        <v>842.50676999999996</v>
      </c>
      <c r="M50" s="39">
        <v>723.17414599999995</v>
      </c>
      <c r="N50" s="38">
        <v>-14.163995857267707</v>
      </c>
      <c r="O50" s="62">
        <v>1045.5525789999999</v>
      </c>
      <c r="P50" s="39">
        <v>888.42794000000004</v>
      </c>
      <c r="Q50" s="38">
        <v>-15.027904110788858</v>
      </c>
      <c r="R50" s="62">
        <v>805.80047997758322</v>
      </c>
      <c r="S50" s="39">
        <v>813.99302457777264</v>
      </c>
      <c r="T50" s="38">
        <v>1.0166964160181813</v>
      </c>
      <c r="U50" s="62">
        <v>1013.508887</v>
      </c>
      <c r="V50" s="39">
        <v>885.42729499999996</v>
      </c>
      <c r="W50" s="38">
        <v>-12.637441431729645</v>
      </c>
      <c r="X50" s="62">
        <v>1225.2042019999999</v>
      </c>
      <c r="Y50" s="39">
        <v>1073.870872</v>
      </c>
      <c r="Z50" s="38">
        <v>-12.351682254514495</v>
      </c>
      <c r="AA50" s="62">
        <v>827.21630022617239</v>
      </c>
      <c r="AB50" s="39">
        <v>824.51933289796875</v>
      </c>
      <c r="AC50" s="38">
        <v>-0.32602927764675549</v>
      </c>
    </row>
    <row r="51" spans="1:29" s="35" customFormat="1" x14ac:dyDescent="0.2">
      <c r="A51" s="61" t="s">
        <v>28</v>
      </c>
      <c r="B51" s="60" t="s">
        <v>27</v>
      </c>
      <c r="C51" s="58">
        <v>105.414692</v>
      </c>
      <c r="D51" s="57">
        <v>147.61203</v>
      </c>
      <c r="E51" s="56">
        <v>40.02984517566108</v>
      </c>
      <c r="F51" s="58">
        <v>88.172383999999994</v>
      </c>
      <c r="G51" s="57">
        <v>96.155445</v>
      </c>
      <c r="H51" s="56">
        <v>9.0539244124328242</v>
      </c>
      <c r="I51" s="58">
        <v>1195.5522491033021</v>
      </c>
      <c r="J51" s="57">
        <v>1535.1395856989691</v>
      </c>
      <c r="K51" s="59">
        <v>28.404223809571437</v>
      </c>
      <c r="L51" s="58">
        <v>768.48746200000005</v>
      </c>
      <c r="M51" s="57">
        <v>1128.0345259999999</v>
      </c>
      <c r="N51" s="56">
        <v>46.786327920597849</v>
      </c>
      <c r="O51" s="58">
        <v>567.05228299999999</v>
      </c>
      <c r="P51" s="57">
        <v>711.05992000000003</v>
      </c>
      <c r="Q51" s="56">
        <v>25.39583056400463</v>
      </c>
      <c r="R51" s="58">
        <v>1355.2321100521874</v>
      </c>
      <c r="S51" s="57">
        <v>1586.4127540756338</v>
      </c>
      <c r="T51" s="56">
        <v>17.058380059674349</v>
      </c>
      <c r="U51" s="58">
        <v>915.84215300000005</v>
      </c>
      <c r="V51" s="57">
        <v>1360.9860980000001</v>
      </c>
      <c r="W51" s="56">
        <v>48.60487623788157</v>
      </c>
      <c r="X51" s="58">
        <v>670.49531100000002</v>
      </c>
      <c r="Y51" s="57">
        <v>889.96850500000005</v>
      </c>
      <c r="Z51" s="56">
        <v>32.732994608518595</v>
      </c>
      <c r="AA51" s="58">
        <v>1365.918803569381</v>
      </c>
      <c r="AB51" s="57">
        <v>1529.2519795405567</v>
      </c>
      <c r="AC51" s="56">
        <v>11.957751481593061</v>
      </c>
    </row>
    <row r="52" spans="1:29" x14ac:dyDescent="0.2">
      <c r="A52" s="55" t="s">
        <v>26</v>
      </c>
      <c r="B52" s="54" t="s">
        <v>25</v>
      </c>
      <c r="C52" s="52">
        <v>43.08878</v>
      </c>
      <c r="D52" s="51">
        <v>86.705139000000003</v>
      </c>
      <c r="E52" s="17">
        <v>101.22439994819996</v>
      </c>
      <c r="F52" s="52">
        <v>63.374622000000002</v>
      </c>
      <c r="G52" s="51">
        <v>75.606682000000006</v>
      </c>
      <c r="H52" s="17">
        <v>19.301195989776488</v>
      </c>
      <c r="I52" s="52">
        <v>679.90590934017712</v>
      </c>
      <c r="J52" s="51">
        <v>1146.7920123779536</v>
      </c>
      <c r="K52" s="53">
        <v>68.66922270036919</v>
      </c>
      <c r="L52" s="52">
        <v>245.012461</v>
      </c>
      <c r="M52" s="51">
        <v>532.31886099999997</v>
      </c>
      <c r="N52" s="17">
        <v>117.26195428076616</v>
      </c>
      <c r="O52" s="52">
        <v>345.68746599999997</v>
      </c>
      <c r="P52" s="51">
        <v>493.46874300000002</v>
      </c>
      <c r="Q52" s="17">
        <v>42.749966815400839</v>
      </c>
      <c r="R52" s="52">
        <v>708.76871480205773</v>
      </c>
      <c r="S52" s="51">
        <v>1078.7286298293466</v>
      </c>
      <c r="T52" s="17">
        <v>52.197551514475336</v>
      </c>
      <c r="U52" s="52">
        <v>282.72604200000001</v>
      </c>
      <c r="V52" s="51">
        <v>620.48905100000002</v>
      </c>
      <c r="W52" s="17">
        <v>119.46653608937798</v>
      </c>
      <c r="X52" s="52">
        <v>404.07736</v>
      </c>
      <c r="Y52" s="51">
        <v>607.33900500000004</v>
      </c>
      <c r="Z52" s="17">
        <v>50.302656154752157</v>
      </c>
      <c r="AA52" s="52">
        <v>699.68295674867807</v>
      </c>
      <c r="AB52" s="51">
        <v>1021.6519042770849</v>
      </c>
      <c r="AC52" s="17">
        <v>46.016405633852827</v>
      </c>
    </row>
    <row r="53" spans="1:29" x14ac:dyDescent="0.2">
      <c r="A53" s="69" t="s">
        <v>24</v>
      </c>
      <c r="B53" s="68" t="s">
        <v>23</v>
      </c>
      <c r="C53" s="66">
        <v>41.244211999999997</v>
      </c>
      <c r="D53" s="65">
        <v>38.350543999999999</v>
      </c>
      <c r="E53" s="11">
        <v>-7.0159371695596935</v>
      </c>
      <c r="F53" s="66">
        <v>11.052299</v>
      </c>
      <c r="G53" s="65">
        <v>8.1388010000000008</v>
      </c>
      <c r="H53" s="11">
        <v>-26.361013215440508</v>
      </c>
      <c r="I53" s="66">
        <v>3731.7314705293438</v>
      </c>
      <c r="J53" s="65">
        <v>4712.0631159307122</v>
      </c>
      <c r="K53" s="67">
        <v>26.270155104764513</v>
      </c>
      <c r="L53" s="66">
        <v>334.53805699999998</v>
      </c>
      <c r="M53" s="65">
        <v>363.01941599999998</v>
      </c>
      <c r="N53" s="11">
        <v>8.51363795659279</v>
      </c>
      <c r="O53" s="66">
        <v>88.051786000000007</v>
      </c>
      <c r="P53" s="65">
        <v>81.301466000000005</v>
      </c>
      <c r="Q53" s="11">
        <v>-7.6663067345391518</v>
      </c>
      <c r="R53" s="66">
        <v>3799.3330084184772</v>
      </c>
      <c r="S53" s="65">
        <v>4465.1029539860938</v>
      </c>
      <c r="T53" s="11">
        <v>17.523337493513157</v>
      </c>
      <c r="U53" s="66">
        <v>410.07605899999999</v>
      </c>
      <c r="V53" s="65">
        <v>451.42408799999998</v>
      </c>
      <c r="W53" s="11">
        <v>10.083014624367515</v>
      </c>
      <c r="X53" s="66">
        <v>106.896822</v>
      </c>
      <c r="Y53" s="65">
        <v>103.907061</v>
      </c>
      <c r="Z53" s="11">
        <v>-2.796866121988173</v>
      </c>
      <c r="AA53" s="66">
        <v>3836.1856912827584</v>
      </c>
      <c r="AB53" s="65">
        <v>4344.4986669385244</v>
      </c>
      <c r="AC53" s="11">
        <v>13.250478901760211</v>
      </c>
    </row>
    <row r="54" spans="1:29" s="35" customFormat="1" x14ac:dyDescent="0.2">
      <c r="A54" s="64" t="s">
        <v>22</v>
      </c>
      <c r="B54" s="64" t="s">
        <v>21</v>
      </c>
      <c r="C54" s="62">
        <v>43.17821</v>
      </c>
      <c r="D54" s="39">
        <v>51.869186999999997</v>
      </c>
      <c r="E54" s="38">
        <v>20.128154918881535</v>
      </c>
      <c r="F54" s="62">
        <v>6.2022919999999999</v>
      </c>
      <c r="G54" s="39">
        <v>6.2952219999999999</v>
      </c>
      <c r="H54" s="38">
        <v>1.4983170737527418</v>
      </c>
      <c r="I54" s="62">
        <v>6961.6538531239739</v>
      </c>
      <c r="J54" s="39">
        <v>8239.4531916428041</v>
      </c>
      <c r="K54" s="63">
        <v>18.354824377621568</v>
      </c>
      <c r="L54" s="62">
        <v>411.05903499999999</v>
      </c>
      <c r="M54" s="39">
        <v>511.19705399999998</v>
      </c>
      <c r="N54" s="38">
        <v>24.360982358653182</v>
      </c>
      <c r="O54" s="62">
        <v>52.341465999999997</v>
      </c>
      <c r="P54" s="39">
        <v>70.353072999999995</v>
      </c>
      <c r="Q54" s="38">
        <v>34.411735811908663</v>
      </c>
      <c r="R54" s="62">
        <v>7853.4108119936882</v>
      </c>
      <c r="S54" s="39">
        <v>7266.1652462572611</v>
      </c>
      <c r="T54" s="38">
        <v>-7.4775862334820031</v>
      </c>
      <c r="U54" s="62">
        <v>527.62082399999997</v>
      </c>
      <c r="V54" s="39">
        <v>612.11386600000003</v>
      </c>
      <c r="W54" s="38">
        <v>16.013970290149125</v>
      </c>
      <c r="X54" s="62">
        <v>66.988310999999996</v>
      </c>
      <c r="Y54" s="39">
        <v>87.694141999999999</v>
      </c>
      <c r="Z54" s="38">
        <v>30.909617948122325</v>
      </c>
      <c r="AA54" s="62">
        <v>7876.3117941576402</v>
      </c>
      <c r="AB54" s="39">
        <v>6980.0998338064592</v>
      </c>
      <c r="AC54" s="38">
        <v>-11.378573928675074</v>
      </c>
    </row>
    <row r="55" spans="1:29" s="35" customFormat="1" x14ac:dyDescent="0.2">
      <c r="A55" s="61" t="s">
        <v>20</v>
      </c>
      <c r="B55" s="60" t="s">
        <v>19</v>
      </c>
      <c r="C55" s="58">
        <v>11.584719</v>
      </c>
      <c r="D55" s="57">
        <v>16.682583000000001</v>
      </c>
      <c r="E55" s="56">
        <v>44.005072544271485</v>
      </c>
      <c r="F55" s="58">
        <v>20.779516999999998</v>
      </c>
      <c r="G55" s="57">
        <v>15.85915</v>
      </c>
      <c r="H55" s="56">
        <v>-23.678928629573047</v>
      </c>
      <c r="I55" s="58">
        <v>557.50665426920182</v>
      </c>
      <c r="J55" s="57">
        <v>1051.9216351443806</v>
      </c>
      <c r="K55" s="59">
        <v>88.683242987166551</v>
      </c>
      <c r="L55" s="58">
        <v>408.96390600000001</v>
      </c>
      <c r="M55" s="57">
        <v>188.44915800000001</v>
      </c>
      <c r="N55" s="56">
        <v>-53.920344745533598</v>
      </c>
      <c r="O55" s="58">
        <v>741.37210500000003</v>
      </c>
      <c r="P55" s="57">
        <v>260.75903399999999</v>
      </c>
      <c r="Q55" s="56">
        <v>-64.827509392196532</v>
      </c>
      <c r="R55" s="58">
        <v>551.63109488722944</v>
      </c>
      <c r="S55" s="57">
        <v>722.6946468899713</v>
      </c>
      <c r="T55" s="56">
        <v>31.010498426980917</v>
      </c>
      <c r="U55" s="58">
        <v>515.58050000000003</v>
      </c>
      <c r="V55" s="57">
        <v>250.151814</v>
      </c>
      <c r="W55" s="56">
        <v>-51.481521508280473</v>
      </c>
      <c r="X55" s="58">
        <v>933.43130099999996</v>
      </c>
      <c r="Y55" s="57">
        <v>368.97825599999999</v>
      </c>
      <c r="Z55" s="56">
        <v>-60.470764628879749</v>
      </c>
      <c r="AA55" s="58">
        <v>552.34970098779672</v>
      </c>
      <c r="AB55" s="57">
        <v>677.9581450458154</v>
      </c>
      <c r="AC55" s="56">
        <v>22.740746276025202</v>
      </c>
    </row>
    <row r="56" spans="1:29" x14ac:dyDescent="0.2">
      <c r="A56" s="55" t="s">
        <v>18</v>
      </c>
      <c r="B56" s="54" t="s">
        <v>17</v>
      </c>
      <c r="C56" s="52">
        <v>7.2381149999999996</v>
      </c>
      <c r="D56" s="51">
        <v>10.238068</v>
      </c>
      <c r="E56" s="17">
        <v>41.44660591880622</v>
      </c>
      <c r="F56" s="52">
        <v>15.448543000000001</v>
      </c>
      <c r="G56" s="51">
        <v>11.07559</v>
      </c>
      <c r="H56" s="17">
        <v>-28.306572341482305</v>
      </c>
      <c r="I56" s="52">
        <v>468.53059217299648</v>
      </c>
      <c r="J56" s="51">
        <v>924.38127449643775</v>
      </c>
      <c r="K56" s="53">
        <v>97.293685820866656</v>
      </c>
      <c r="L56" s="52">
        <v>365.77266700000001</v>
      </c>
      <c r="M56" s="51">
        <v>134.998088</v>
      </c>
      <c r="N56" s="17">
        <v>-63.092352113888275</v>
      </c>
      <c r="O56" s="52">
        <v>699.73016600000005</v>
      </c>
      <c r="P56" s="51">
        <v>216.67501999999999</v>
      </c>
      <c r="Q56" s="17">
        <v>-69.034489217662227</v>
      </c>
      <c r="R56" s="52">
        <v>522.73388339241615</v>
      </c>
      <c r="S56" s="51">
        <v>623.04407771601916</v>
      </c>
      <c r="T56" s="17">
        <v>19.189533625142907</v>
      </c>
      <c r="U56" s="52">
        <v>463.816237</v>
      </c>
      <c r="V56" s="51">
        <v>185.46890500000001</v>
      </c>
      <c r="W56" s="17">
        <v>-60.012416512274882</v>
      </c>
      <c r="X56" s="52">
        <v>883.69040600000005</v>
      </c>
      <c r="Y56" s="51">
        <v>313.71827200000001</v>
      </c>
      <c r="Z56" s="17">
        <v>-64.499074577482745</v>
      </c>
      <c r="AA56" s="52">
        <v>524.86281830245423</v>
      </c>
      <c r="AB56" s="51">
        <v>591.19573691901508</v>
      </c>
      <c r="AC56" s="17">
        <v>12.638143968951576</v>
      </c>
    </row>
    <row r="57" spans="1:29" s="35" customFormat="1" x14ac:dyDescent="0.2">
      <c r="A57" s="61" t="s">
        <v>16</v>
      </c>
      <c r="B57" s="60" t="s">
        <v>15</v>
      </c>
      <c r="C57" s="58">
        <v>68.161021000000005</v>
      </c>
      <c r="D57" s="57">
        <v>42.880651</v>
      </c>
      <c r="E57" s="56">
        <v>-37.089189142281185</v>
      </c>
      <c r="F57" s="58">
        <v>22.336780999999998</v>
      </c>
      <c r="G57" s="57">
        <v>12.249625999999999</v>
      </c>
      <c r="H57" s="56">
        <v>-45.159394274403283</v>
      </c>
      <c r="I57" s="58">
        <v>3051.5149429991729</v>
      </c>
      <c r="J57" s="57">
        <v>3500.5681806122084</v>
      </c>
      <c r="K57" s="59">
        <v>14.715747620481402</v>
      </c>
      <c r="L57" s="58">
        <v>407.81805800000001</v>
      </c>
      <c r="M57" s="57">
        <v>394.017383</v>
      </c>
      <c r="N57" s="56">
        <v>-3.3840274429436934</v>
      </c>
      <c r="O57" s="58">
        <v>128.568006</v>
      </c>
      <c r="P57" s="57">
        <v>114.929391</v>
      </c>
      <c r="Q57" s="56">
        <v>-10.60809405413039</v>
      </c>
      <c r="R57" s="58">
        <v>3172.0026675999006</v>
      </c>
      <c r="S57" s="57">
        <v>3428.343085886534</v>
      </c>
      <c r="T57" s="56">
        <v>8.0813430866561564</v>
      </c>
      <c r="U57" s="58">
        <v>475.772154</v>
      </c>
      <c r="V57" s="57">
        <v>536.74392999999998</v>
      </c>
      <c r="W57" s="56">
        <v>12.815330928341794</v>
      </c>
      <c r="X57" s="58">
        <v>150.14423199999999</v>
      </c>
      <c r="Y57" s="57">
        <v>160.60285400000001</v>
      </c>
      <c r="Z57" s="56">
        <v>6.9657168048919971</v>
      </c>
      <c r="AA57" s="58">
        <v>3168.7674422284836</v>
      </c>
      <c r="AB57" s="57">
        <v>3342.0572339268638</v>
      </c>
      <c r="AC57" s="56">
        <v>5.46868127300979</v>
      </c>
    </row>
    <row r="58" spans="1:29" s="35" customFormat="1" x14ac:dyDescent="0.2">
      <c r="A58" s="55" t="s">
        <v>14</v>
      </c>
      <c r="B58" s="54" t="s">
        <v>13</v>
      </c>
      <c r="C58" s="52">
        <v>48.783045000000001</v>
      </c>
      <c r="D58" s="51">
        <v>21.881375999999999</v>
      </c>
      <c r="E58" s="17">
        <v>-55.145530583422996</v>
      </c>
      <c r="F58" s="52">
        <v>16.460744999999999</v>
      </c>
      <c r="G58" s="51">
        <v>6.4512999999999998</v>
      </c>
      <c r="H58" s="17">
        <v>-60.807970720644789</v>
      </c>
      <c r="I58" s="52">
        <v>2963.5988529073261</v>
      </c>
      <c r="J58" s="51">
        <v>3391.7777812223894</v>
      </c>
      <c r="K58" s="53">
        <v>14.447938117367487</v>
      </c>
      <c r="L58" s="52">
        <v>241.172875</v>
      </c>
      <c r="M58" s="51">
        <v>209.172797</v>
      </c>
      <c r="N58" s="17">
        <v>-13.268522838648423</v>
      </c>
      <c r="O58" s="52">
        <v>81.470659999999995</v>
      </c>
      <c r="P58" s="51">
        <v>64.699842000000004</v>
      </c>
      <c r="Q58" s="17">
        <v>-20.58510143406227</v>
      </c>
      <c r="R58" s="52">
        <v>2960.2420675124026</v>
      </c>
      <c r="S58" s="51">
        <v>3232.9722999941791</v>
      </c>
      <c r="T58" s="17">
        <v>9.2131057616839271</v>
      </c>
      <c r="U58" s="52">
        <v>278.92743000000002</v>
      </c>
      <c r="V58" s="51">
        <v>308.91512599999999</v>
      </c>
      <c r="W58" s="17">
        <v>10.751074571618858</v>
      </c>
      <c r="X58" s="52">
        <v>94.654610000000005</v>
      </c>
      <c r="Y58" s="51">
        <v>98.280011999999999</v>
      </c>
      <c r="Z58" s="17">
        <v>3.8301378031138533</v>
      </c>
      <c r="AA58" s="52">
        <v>2946.7918149998191</v>
      </c>
      <c r="AB58" s="51">
        <v>3143.2141664777164</v>
      </c>
      <c r="AC58" s="17">
        <v>6.6656338081999555</v>
      </c>
    </row>
    <row r="59" spans="1:29" s="35" customFormat="1" ht="9.75" thickBot="1" x14ac:dyDescent="0.25">
      <c r="A59" s="50" t="s">
        <v>7</v>
      </c>
      <c r="B59" s="49" t="s">
        <v>7</v>
      </c>
      <c r="C59" s="47">
        <v>578.66350299999999</v>
      </c>
      <c r="D59" s="46">
        <v>577.8513989999999</v>
      </c>
      <c r="E59" s="45">
        <v>-0.14034132026469193</v>
      </c>
      <c r="F59" s="47" t="s">
        <v>4</v>
      </c>
      <c r="G59" s="46" t="s">
        <v>4</v>
      </c>
      <c r="H59" s="45" t="s">
        <v>4</v>
      </c>
      <c r="I59" s="47" t="s">
        <v>4</v>
      </c>
      <c r="J59" s="46" t="s">
        <v>4</v>
      </c>
      <c r="K59" s="48" t="s">
        <v>4</v>
      </c>
      <c r="L59" s="47">
        <v>5116.9790270000003</v>
      </c>
      <c r="M59" s="46">
        <v>5684.3791180000007</v>
      </c>
      <c r="N59" s="45">
        <v>11.088575661656709</v>
      </c>
      <c r="O59" s="47" t="s">
        <v>4</v>
      </c>
      <c r="P59" s="46" t="s">
        <v>4</v>
      </c>
      <c r="Q59" s="45" t="s">
        <v>4</v>
      </c>
      <c r="R59" s="47" t="s">
        <v>4</v>
      </c>
      <c r="S59" s="46" t="s">
        <v>4</v>
      </c>
      <c r="T59" s="45" t="s">
        <v>4</v>
      </c>
      <c r="U59" s="47">
        <v>6264.9841550000001</v>
      </c>
      <c r="V59" s="46">
        <v>7001.6825339999996</v>
      </c>
      <c r="W59" s="45">
        <v>11.758982317809231</v>
      </c>
      <c r="X59" s="47" t="s">
        <v>4</v>
      </c>
      <c r="Y59" s="46" t="s">
        <v>4</v>
      </c>
      <c r="Z59" s="45" t="s">
        <v>4</v>
      </c>
      <c r="AA59" s="47" t="s">
        <v>4</v>
      </c>
      <c r="AB59" s="46" t="s">
        <v>4</v>
      </c>
      <c r="AC59" s="45" t="s">
        <v>4</v>
      </c>
    </row>
    <row r="60" spans="1:29" s="35" customFormat="1" ht="2.1" customHeight="1" x14ac:dyDescent="0.2">
      <c r="A60" s="44"/>
      <c r="B60" s="44"/>
      <c r="C60" s="43"/>
      <c r="D60" s="43"/>
      <c r="E60" s="42"/>
      <c r="F60" s="40"/>
      <c r="G60" s="40"/>
      <c r="H60" s="41"/>
      <c r="I60" s="40"/>
      <c r="J60" s="40"/>
      <c r="K60" s="36"/>
      <c r="L60" s="43"/>
      <c r="M60" s="43"/>
      <c r="N60" s="42"/>
      <c r="O60" s="40"/>
      <c r="P60" s="40"/>
      <c r="Q60" s="41"/>
      <c r="R60" s="40"/>
      <c r="S60" s="40"/>
      <c r="T60" s="36"/>
      <c r="U60" s="39"/>
      <c r="V60" s="39"/>
      <c r="W60" s="38"/>
      <c r="X60" s="37"/>
      <c r="Y60" s="37"/>
      <c r="Z60" s="36"/>
      <c r="AA60" s="37"/>
      <c r="AB60" s="37"/>
      <c r="AC60" s="36"/>
    </row>
    <row r="61" spans="1:29" s="32" customFormat="1" ht="9" customHeight="1" x14ac:dyDescent="0.2">
      <c r="C61" s="34" t="str">
        <f>C2</f>
        <v>Outubro</v>
      </c>
      <c r="D61" s="34"/>
      <c r="E61" s="34"/>
      <c r="F61" s="34"/>
      <c r="G61" s="34"/>
      <c r="H61" s="34"/>
      <c r="I61" s="34"/>
      <c r="J61" s="34"/>
      <c r="K61" s="33"/>
      <c r="L61" s="34" t="str">
        <f>L2</f>
        <v>Janeiro - Outubro</v>
      </c>
      <c r="M61" s="34"/>
      <c r="N61" s="34"/>
      <c r="O61" s="34"/>
      <c r="P61" s="34"/>
      <c r="Q61" s="34"/>
      <c r="R61" s="34"/>
      <c r="S61" s="34"/>
      <c r="T61" s="33"/>
      <c r="U61" s="34" t="str">
        <f>U2</f>
        <v>Acumulado 12 meses</v>
      </c>
      <c r="V61" s="34"/>
      <c r="W61" s="34"/>
      <c r="X61" s="34"/>
      <c r="Y61" s="34"/>
      <c r="Z61" s="34"/>
      <c r="AA61" s="34"/>
      <c r="AB61" s="34"/>
      <c r="AC61" s="33"/>
    </row>
    <row r="62" spans="1:29" x14ac:dyDescent="0.2">
      <c r="C62" s="31" t="s">
        <v>12</v>
      </c>
      <c r="D62" s="31"/>
      <c r="E62" s="28"/>
      <c r="F62" s="30" t="s">
        <v>11</v>
      </c>
      <c r="G62" s="30"/>
      <c r="H62" s="30"/>
      <c r="I62" s="30" t="s">
        <v>10</v>
      </c>
      <c r="J62" s="29"/>
      <c r="L62" s="28" t="s">
        <v>12</v>
      </c>
      <c r="M62" s="27"/>
      <c r="N62" s="27"/>
      <c r="O62" s="27" t="s">
        <v>11</v>
      </c>
      <c r="P62" s="27"/>
      <c r="Q62" s="27"/>
      <c r="R62" s="27" t="s">
        <v>10</v>
      </c>
      <c r="S62" s="26"/>
      <c r="U62" s="28" t="s">
        <v>12</v>
      </c>
      <c r="V62" s="27"/>
      <c r="W62" s="27"/>
      <c r="X62" s="27" t="s">
        <v>11</v>
      </c>
      <c r="Y62" s="27"/>
      <c r="Z62" s="27"/>
      <c r="AA62" s="27" t="s">
        <v>10</v>
      </c>
      <c r="AB62" s="26"/>
    </row>
    <row r="63" spans="1:29" ht="27" x14ac:dyDescent="0.2">
      <c r="A63" s="25"/>
      <c r="B63" s="24"/>
      <c r="C63" s="21" t="str">
        <f>$C$4</f>
        <v>2020</v>
      </c>
      <c r="D63" s="20" t="str">
        <f>$D$4</f>
        <v>2021</v>
      </c>
      <c r="E63" s="22" t="s">
        <v>9</v>
      </c>
      <c r="F63" s="21" t="str">
        <f>$C$4</f>
        <v>2020</v>
      </c>
      <c r="G63" s="20" t="str">
        <f>$D$4</f>
        <v>2021</v>
      </c>
      <c r="H63" s="22" t="s">
        <v>9</v>
      </c>
      <c r="I63" s="21" t="str">
        <f>$C$4</f>
        <v>2020</v>
      </c>
      <c r="J63" s="23" t="str">
        <f>$D$4</f>
        <v>2021</v>
      </c>
      <c r="K63" s="13"/>
      <c r="L63" s="21" t="str">
        <f>$C$4</f>
        <v>2020</v>
      </c>
      <c r="M63" s="20" t="str">
        <f>$D$4</f>
        <v>2021</v>
      </c>
      <c r="N63" s="22" t="s">
        <v>9</v>
      </c>
      <c r="O63" s="21" t="str">
        <f>$C$4</f>
        <v>2020</v>
      </c>
      <c r="P63" s="20" t="str">
        <f>$D$4</f>
        <v>2021</v>
      </c>
      <c r="Q63" s="22" t="s">
        <v>9</v>
      </c>
      <c r="R63" s="21" t="str">
        <f>$C$4</f>
        <v>2020</v>
      </c>
      <c r="S63" s="20" t="str">
        <f>$D$4</f>
        <v>2021</v>
      </c>
      <c r="U63" s="21" t="str">
        <f>$U$4</f>
        <v>Novembro/19 - Outubro/20</v>
      </c>
      <c r="V63" s="20" t="str">
        <f>$V$4</f>
        <v>Novembro/20 - Outubro/21</v>
      </c>
      <c r="W63" s="22" t="s">
        <v>9</v>
      </c>
      <c r="X63" s="21" t="str">
        <f>$U$4</f>
        <v>Novembro/19 - Outubro/20</v>
      </c>
      <c r="Y63" s="20" t="str">
        <f>$V$4</f>
        <v>Novembro/20 - Outubro/21</v>
      </c>
      <c r="Z63" s="22" t="s">
        <v>9</v>
      </c>
      <c r="AA63" s="21" t="str">
        <f>$U$4</f>
        <v>Novembro/19 - Outubro/20</v>
      </c>
      <c r="AB63" s="20" t="str">
        <f>$V$4</f>
        <v>Novembro/20 - Outubro/21</v>
      </c>
    </row>
    <row r="64" spans="1:29" x14ac:dyDescent="0.2">
      <c r="A64" s="19"/>
      <c r="B64" s="14" t="s">
        <v>8</v>
      </c>
      <c r="C64" s="12">
        <v>17649.335596000001</v>
      </c>
      <c r="D64" s="12">
        <v>22518.303972999998</v>
      </c>
      <c r="E64" s="11">
        <v>27.587261574330803</v>
      </c>
      <c r="F64" s="12">
        <v>13245.304357000001</v>
      </c>
      <c r="G64" s="12">
        <v>20519.359224</v>
      </c>
      <c r="H64" s="11">
        <v>54.917989582894997</v>
      </c>
      <c r="I64" s="10">
        <v>4404.0312389999999</v>
      </c>
      <c r="J64" s="10">
        <v>1998.9447489999984</v>
      </c>
      <c r="K64" s="13"/>
      <c r="L64" s="12">
        <v>173383.63219</v>
      </c>
      <c r="M64" s="12">
        <v>235800.43892499999</v>
      </c>
      <c r="N64" s="11">
        <v>35.999249725372806</v>
      </c>
      <c r="O64" s="12">
        <v>128181.650713</v>
      </c>
      <c r="P64" s="12">
        <v>177302.10325300001</v>
      </c>
      <c r="Q64" s="11">
        <v>38.320970487407124</v>
      </c>
      <c r="R64" s="10">
        <v>45201.981477000008</v>
      </c>
      <c r="S64" s="10">
        <v>58498.335671999987</v>
      </c>
      <c r="U64" s="12">
        <v>209456.71413899999</v>
      </c>
      <c r="V64" s="12">
        <v>271597.04839000001</v>
      </c>
      <c r="W64" s="11">
        <v>29.66738712885677</v>
      </c>
      <c r="X64" s="12">
        <v>156298.13284599999</v>
      </c>
      <c r="Y64" s="12">
        <v>207907.274619</v>
      </c>
      <c r="Z64" s="11">
        <v>33.019679015519856</v>
      </c>
      <c r="AA64" s="10">
        <v>53158.581292999996</v>
      </c>
      <c r="AB64" s="10">
        <v>63689.773771000007</v>
      </c>
    </row>
    <row r="65" spans="1:29" x14ac:dyDescent="0.2">
      <c r="A65" s="15"/>
      <c r="B65" s="18" t="s">
        <v>7</v>
      </c>
      <c r="C65" s="13">
        <v>9613.3130180000007</v>
      </c>
      <c r="D65" s="13">
        <v>13679.168164999997</v>
      </c>
      <c r="E65" s="17">
        <v>42.294005608545923</v>
      </c>
      <c r="F65" s="13">
        <v>12042.012925000001</v>
      </c>
      <c r="G65" s="13">
        <v>19114.309957999998</v>
      </c>
      <c r="H65" s="17">
        <v>58.730189687119918</v>
      </c>
      <c r="I65" s="16">
        <v>-2428.6999070000002</v>
      </c>
      <c r="J65" s="16">
        <v>-5435.1417930000007</v>
      </c>
      <c r="K65" s="13"/>
      <c r="L65" s="13">
        <v>87748.024231000003</v>
      </c>
      <c r="M65" s="13">
        <v>133440.96814800001</v>
      </c>
      <c r="N65" s="17">
        <v>52.072903427103512</v>
      </c>
      <c r="O65" s="13">
        <v>117792.055415</v>
      </c>
      <c r="P65" s="13">
        <v>164652.857464</v>
      </c>
      <c r="Q65" s="17">
        <v>39.782650777170005</v>
      </c>
      <c r="R65" s="16">
        <v>-30044.031183999992</v>
      </c>
      <c r="S65" s="16">
        <v>-31211.889315999986</v>
      </c>
      <c r="U65" s="13">
        <v>108173.45609099999</v>
      </c>
      <c r="V65" s="13">
        <v>154171.23194200001</v>
      </c>
      <c r="W65" s="17">
        <v>42.522239293440698</v>
      </c>
      <c r="X65" s="13">
        <v>143617.615383</v>
      </c>
      <c r="Y65" s="13">
        <v>192593.27613899999</v>
      </c>
      <c r="Z65" s="17">
        <v>34.101430124286303</v>
      </c>
      <c r="AA65" s="16">
        <v>-35444.159292000011</v>
      </c>
      <c r="AB65" s="16">
        <v>-38422.044196999981</v>
      </c>
    </row>
    <row r="66" spans="1:29" x14ac:dyDescent="0.2">
      <c r="A66" s="15"/>
      <c r="B66" s="14" t="s">
        <v>6</v>
      </c>
      <c r="C66" s="12">
        <v>8036.0225780000001</v>
      </c>
      <c r="D66" s="12">
        <v>8839.1358080000009</v>
      </c>
      <c r="E66" s="11">
        <v>9.9939145541808383</v>
      </c>
      <c r="F66" s="12">
        <v>1203.291432</v>
      </c>
      <c r="G66" s="12">
        <v>1405.049266</v>
      </c>
      <c r="H66" s="11">
        <v>16.767162853030282</v>
      </c>
      <c r="I66" s="10">
        <v>6832.7311460000001</v>
      </c>
      <c r="J66" s="10">
        <v>7434.0865420000009</v>
      </c>
      <c r="K66" s="13"/>
      <c r="L66" s="12">
        <v>85635.607959000001</v>
      </c>
      <c r="M66" s="12">
        <v>102359.47077699999</v>
      </c>
      <c r="N66" s="11">
        <v>19.529099187346134</v>
      </c>
      <c r="O66" s="12">
        <v>10389.595298</v>
      </c>
      <c r="P66" s="12">
        <v>12649.245789000001</v>
      </c>
      <c r="Q66" s="11">
        <v>21.749167568008954</v>
      </c>
      <c r="R66" s="10">
        <v>75246.012661000001</v>
      </c>
      <c r="S66" s="10">
        <v>89710.224988000002</v>
      </c>
      <c r="U66" s="12">
        <v>101283.258048</v>
      </c>
      <c r="V66" s="12">
        <v>117425.816448</v>
      </c>
      <c r="W66" s="11">
        <v>15.938032317591656</v>
      </c>
      <c r="X66" s="12">
        <v>12680.517463</v>
      </c>
      <c r="Y66" s="12">
        <v>15313.99848</v>
      </c>
      <c r="Z66" s="11">
        <v>20.767930210136409</v>
      </c>
      <c r="AA66" s="10">
        <v>88602.740585000007</v>
      </c>
      <c r="AB66" s="10">
        <v>102111.817968</v>
      </c>
    </row>
    <row r="67" spans="1:29" x14ac:dyDescent="0.2">
      <c r="B67" s="9" t="s">
        <v>5</v>
      </c>
      <c r="C67" s="7">
        <v>45.531586921726749</v>
      </c>
      <c r="D67" s="7">
        <v>39.253115237268062</v>
      </c>
      <c r="E67" s="6" t="s">
        <v>4</v>
      </c>
      <c r="F67" s="7">
        <v>9.0846642671829088</v>
      </c>
      <c r="G67" s="7">
        <v>6.8474324693171527</v>
      </c>
      <c r="H67" s="6" t="s">
        <v>4</v>
      </c>
      <c r="I67" s="6" t="s">
        <v>4</v>
      </c>
      <c r="J67" s="6" t="s">
        <v>4</v>
      </c>
      <c r="L67" s="7">
        <v>49.390825925919827</v>
      </c>
      <c r="M67" s="7">
        <v>43.409363970504323</v>
      </c>
      <c r="N67" s="8" t="s">
        <v>4</v>
      </c>
      <c r="O67" s="7">
        <v>8.105368623518828</v>
      </c>
      <c r="P67" s="7">
        <v>7.1342897556890499</v>
      </c>
      <c r="Q67" s="6" t="s">
        <v>4</v>
      </c>
      <c r="R67" s="6" t="s">
        <v>4</v>
      </c>
      <c r="S67" s="6" t="s">
        <v>4</v>
      </c>
      <c r="T67" s="4"/>
      <c r="U67" s="7">
        <v>48.355221490195945</v>
      </c>
      <c r="V67" s="7">
        <v>43.235306548465246</v>
      </c>
      <c r="W67" s="8" t="s">
        <v>4</v>
      </c>
      <c r="X67" s="7">
        <v>8.113031955086802</v>
      </c>
      <c r="Y67" s="7">
        <v>7.3657828991619612</v>
      </c>
      <c r="Z67" s="6" t="s">
        <v>4</v>
      </c>
      <c r="AA67" s="6" t="s">
        <v>4</v>
      </c>
      <c r="AB67" s="6" t="s">
        <v>4</v>
      </c>
      <c r="AC67" s="4"/>
    </row>
    <row r="68" spans="1:29" x14ac:dyDescent="0.2">
      <c r="B68" s="5" t="s">
        <v>3</v>
      </c>
      <c r="C68" s="5"/>
      <c r="D68" s="5"/>
      <c r="E68" s="5"/>
      <c r="F68" s="5"/>
      <c r="J68" s="4" t="s">
        <v>2</v>
      </c>
      <c r="P68" s="3" t="s">
        <v>1</v>
      </c>
      <c r="Q68" s="3"/>
      <c r="R68" s="3"/>
      <c r="S68" s="3"/>
      <c r="Y68" s="3" t="s">
        <v>0</v>
      </c>
      <c r="Z68" s="3"/>
      <c r="AA68" s="3"/>
      <c r="AB68" s="3"/>
    </row>
    <row r="69" spans="1:29" ht="11.45" customHeight="1" x14ac:dyDescent="0.2">
      <c r="B69" s="1" t="str">
        <f>"Dados extraídos em "&amp;LEFT('[1]12 meses'!M1,3)&amp;"/"&amp;[1]Mês!M3&amp;". Sujeitos a alteração."</f>
        <v>Dados extraídos em Nov/2021. Sujeitos a alteração.</v>
      </c>
    </row>
    <row r="71" spans="1:29" x14ac:dyDescent="0.2">
      <c r="L71" s="2"/>
      <c r="U71" s="2"/>
    </row>
  </sheetData>
  <mergeCells count="30">
    <mergeCell ref="F62:H62"/>
    <mergeCell ref="B1:T1"/>
    <mergeCell ref="B2:B4"/>
    <mergeCell ref="L3:N3"/>
    <mergeCell ref="L2:T2"/>
    <mergeCell ref="C2:K2"/>
    <mergeCell ref="C3:E3"/>
    <mergeCell ref="F3:H3"/>
    <mergeCell ref="O3:Q3"/>
    <mergeCell ref="I3:K3"/>
    <mergeCell ref="U61:AB61"/>
    <mergeCell ref="C62:E62"/>
    <mergeCell ref="I62:J62"/>
    <mergeCell ref="C61:J61"/>
    <mergeCell ref="L61:S61"/>
    <mergeCell ref="B68:F68"/>
    <mergeCell ref="P68:S68"/>
    <mergeCell ref="L62:N62"/>
    <mergeCell ref="O62:Q62"/>
    <mergeCell ref="R62:S62"/>
    <mergeCell ref="A2:A4"/>
    <mergeCell ref="U62:W62"/>
    <mergeCell ref="X62:Z62"/>
    <mergeCell ref="AA62:AB62"/>
    <mergeCell ref="Y68:AB68"/>
    <mergeCell ref="R3:T3"/>
    <mergeCell ref="U2:AC2"/>
    <mergeCell ref="U3:W3"/>
    <mergeCell ref="X3:Z3"/>
    <mergeCell ref="AA3:AC3"/>
  </mergeCells>
  <hyperlinks>
    <hyperlink ref="B68:E68" r:id="rId1" display="Fonte: AgroStat Brasil a partir dos dados da SECEX / MDIC" xr:uid="{DDD43BB4-353B-41B8-9DC3-74DD557EB557}"/>
    <hyperlink ref="B68:F68" r:id="rId2" display="Fonte: AgroStat Brasil a partir dos dados da SECEX / MDIC" xr:uid="{7D901333-8A0B-4926-B55D-4D5EE0CE5382}"/>
  </hyperlinks>
  <printOptions horizontalCentered="1" verticalCentered="1"/>
  <pageMargins left="3.937007874015748E-2" right="3.937007874015748E-2" top="0" bottom="0" header="0" footer="0"/>
  <pageSetup paperSize="9" scale="92" orientation="landscape" r:id="rId3"/>
  <headerFooter alignWithMargins="0">
    <oddHeader xml:space="preserve">&amp;R&amp;"Arial,Negrito"&amp;9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BAL RESUM.</vt:lpstr>
      <vt:lpstr>'BAL RESUM.'!Titulos_de_impressao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Heitor Giometti</dc:creator>
  <cp:lastModifiedBy>Heitor Giometti</cp:lastModifiedBy>
  <dcterms:created xsi:type="dcterms:W3CDTF">2021-11-12T21:26:37Z</dcterms:created>
  <dcterms:modified xsi:type="dcterms:W3CDTF">2021-11-12T21:29:11Z</dcterms:modified>
</cp:coreProperties>
</file>